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985" activeTab="0"/>
  </bookViews>
  <sheets>
    <sheet name="borrador" sheetId="1" r:id="rId1"/>
    <sheet name="BALANCE GENERAL" sheetId="2" r:id="rId2"/>
    <sheet name="ESTADO DE RESULTADO FINAL" sheetId="3" r:id="rId3"/>
  </sheets>
  <definedNames/>
  <calcPr fullCalcOnLoad="1"/>
</workbook>
</file>

<file path=xl/sharedStrings.xml><?xml version="1.0" encoding="utf-8"?>
<sst xmlns="http://schemas.openxmlformats.org/spreadsheetml/2006/main" count="160" uniqueCount="88">
  <si>
    <t>INVERSIÓN INICIAL</t>
  </si>
  <si>
    <t>TERRENO</t>
  </si>
  <si>
    <t>CONTRUCCION</t>
  </si>
  <si>
    <t>FERMENTADORAS</t>
  </si>
  <si>
    <t>CLASIFICADORA</t>
  </si>
  <si>
    <t>SECADORA</t>
  </si>
  <si>
    <t>RASTRILLOS</t>
  </si>
  <si>
    <t>PALETAS</t>
  </si>
  <si>
    <t xml:space="preserve">TOTAL </t>
  </si>
  <si>
    <t>COSTOS FIJOS</t>
  </si>
  <si>
    <t>Chofer</t>
  </si>
  <si>
    <t>Auxiliar General</t>
  </si>
  <si>
    <t>Energía</t>
  </si>
  <si>
    <t>Agua</t>
  </si>
  <si>
    <t>SERVICIOS BASICOS</t>
  </si>
  <si>
    <t>PERSONAL</t>
  </si>
  <si>
    <t>Auxiliar de Planta</t>
  </si>
  <si>
    <t>Total Salarios</t>
  </si>
  <si>
    <t>Total Serv. Básicos</t>
  </si>
  <si>
    <t>Teléfono</t>
  </si>
  <si>
    <t>VEHICULO</t>
  </si>
  <si>
    <t>BALANCE INICIAL</t>
  </si>
  <si>
    <t>BANCOS</t>
  </si>
  <si>
    <t>EDIFICIO</t>
  </si>
  <si>
    <t>VEHICULOS</t>
  </si>
  <si>
    <t>MAQUINARIAS</t>
  </si>
  <si>
    <t>MyE</t>
  </si>
  <si>
    <t>ACTIVOS</t>
  </si>
  <si>
    <t>TOTAL ACTIVOS</t>
  </si>
  <si>
    <t>PASIVOS</t>
  </si>
  <si>
    <t>CAPITAL</t>
  </si>
  <si>
    <t>DOCxPAGAR</t>
  </si>
  <si>
    <t>TOTAL PASIVO + CAPITAL</t>
  </si>
  <si>
    <t>ESTADO DE RESULTADO</t>
  </si>
  <si>
    <t>SUELDOS</t>
  </si>
  <si>
    <t>GASTOS DE RECORRIDO</t>
  </si>
  <si>
    <t>GASTOS ADMINISTRATIVOS</t>
  </si>
  <si>
    <t>INGRESO POR VENTAS</t>
  </si>
  <si>
    <t>COMPRA DE MATERIA PRIMA</t>
  </si>
  <si>
    <t>COMBUSTIBLE</t>
  </si>
  <si>
    <t>MOVILIZACION</t>
  </si>
  <si>
    <t>ALIMENTACION</t>
  </si>
  <si>
    <t>GASTOS DE SECADO</t>
  </si>
  <si>
    <t xml:space="preserve">GAS </t>
  </si>
  <si>
    <t>OTROS GASTOS</t>
  </si>
  <si>
    <t>SAQUILLOS</t>
  </si>
  <si>
    <t>AGUJETAS</t>
  </si>
  <si>
    <t>PIOLAS</t>
  </si>
  <si>
    <t>INGRESOS</t>
  </si>
  <si>
    <t>(=)TOTAL DE INGRESOS</t>
  </si>
  <si>
    <t>XOCOALT CENTRO DE ACOPIO</t>
  </si>
  <si>
    <t>DEL 1 AL 31 DE AGOSTO DEL 2009</t>
  </si>
  <si>
    <t>COSTOS DE VENTAS</t>
  </si>
  <si>
    <t>UTILIDAD BRUTA EN VENTAS</t>
  </si>
  <si>
    <t>GASTOS OPERACIONALES</t>
  </si>
  <si>
    <t>GASTOS DE VENTAS</t>
  </si>
  <si>
    <t>TOTAL GASTOS DE VENTAS</t>
  </si>
  <si>
    <t>TOTAL DE GASTOS OPERACIONALES</t>
  </si>
  <si>
    <t>TOTAL DE GASTOS ADMINISTRATIVOS</t>
  </si>
  <si>
    <t>MATERIALES Y SUMINISTROS</t>
  </si>
  <si>
    <t>CAPITAL SOCIAL</t>
  </si>
  <si>
    <t>MUEBLES Y ENSERES</t>
  </si>
  <si>
    <t>EQ. DE COMPUTACION</t>
  </si>
  <si>
    <t>CAJA</t>
  </si>
  <si>
    <t>ACTIVOS FIJOS</t>
  </si>
  <si>
    <t>ACTIVOS CORRIENTES</t>
  </si>
  <si>
    <t xml:space="preserve">ACTIVOS  </t>
  </si>
  <si>
    <t>PASIVO LARGO PLAZO</t>
  </si>
  <si>
    <t xml:space="preserve">PASIVO  </t>
  </si>
  <si>
    <t>PATRIMONIO</t>
  </si>
  <si>
    <t>TOTAL PATRIMONIO</t>
  </si>
  <si>
    <t>TOTAL PASIVO A LARGO PLAZO</t>
  </si>
  <si>
    <t>TOTAL PASIVO + PATRIMONIO</t>
  </si>
  <si>
    <t>TOTAL ACTIVOS CORRIENTES</t>
  </si>
  <si>
    <t>TOTAL ACTIVO FIJO</t>
  </si>
  <si>
    <t>TOTAL DE ACTIVOS</t>
  </si>
  <si>
    <t>GASTOS FINANCIEROS</t>
  </si>
  <si>
    <t>INTERESES POR PAGAR</t>
  </si>
  <si>
    <t>TOTAL DE GASTOS FINANCIEROS</t>
  </si>
  <si>
    <t xml:space="preserve">UTILIDAD NETA DEL EJERCICIO </t>
  </si>
  <si>
    <t>UTILIDAD DEL EJERCICIO</t>
  </si>
  <si>
    <t>DEL1 DE ENERO AL 31 DE DICIEMBRE DEL 2009</t>
  </si>
  <si>
    <t>DEL1 DE ENERO AL 31 DE ENERO DEL 2009</t>
  </si>
  <si>
    <t>BALANCE GENERAL</t>
  </si>
  <si>
    <t>DEL 1 DE ENERO AL 31 DE DICIEMBRE</t>
  </si>
  <si>
    <t>PARTICIPACION DE TRABAJADORES 15%</t>
  </si>
  <si>
    <t>IMPUESTO A LA RENTA</t>
  </si>
  <si>
    <t>UTILIDAD NETA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</si>
</sst>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[$-2C0A]hh:mm:ss\ AM/PM"/>
    <numFmt numFmtId="166" formatCode="&quot;$&quot;\ #,##0.00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4" fontId="2" fillId="0" borderId="11" xfId="50" applyFont="1" applyBorder="1" applyAlignment="1">
      <alignment/>
    </xf>
    <xf numFmtId="0" fontId="1" fillId="0" borderId="12" xfId="0" applyFont="1" applyBorder="1" applyAlignment="1">
      <alignment/>
    </xf>
    <xf numFmtId="44" fontId="1" fillId="24" borderId="13" xfId="50" applyFont="1" applyFill="1" applyBorder="1" applyAlignment="1">
      <alignment/>
    </xf>
    <xf numFmtId="44" fontId="2" fillId="0" borderId="14" xfId="50" applyFont="1" applyBorder="1" applyAlignment="1">
      <alignment/>
    </xf>
    <xf numFmtId="0" fontId="2" fillId="0" borderId="15" xfId="0" applyFont="1" applyBorder="1" applyAlignment="1">
      <alignment/>
    </xf>
    <xf numFmtId="44" fontId="2" fillId="0" borderId="16" xfId="50" applyFont="1" applyBorder="1" applyAlignment="1">
      <alignment/>
    </xf>
    <xf numFmtId="44" fontId="7" fillId="0" borderId="17" xfId="5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7" fillId="0" borderId="20" xfId="0" applyFont="1" applyBorder="1" applyAlignment="1">
      <alignment/>
    </xf>
    <xf numFmtId="44" fontId="0" fillId="0" borderId="0" xfId="50" applyFont="1" applyAlignment="1">
      <alignment/>
    </xf>
    <xf numFmtId="44" fontId="0" fillId="0" borderId="0" xfId="0" applyNumberFormat="1" applyAlignment="1">
      <alignment/>
    </xf>
    <xf numFmtId="0" fontId="8" fillId="25" borderId="21" xfId="0" applyFont="1" applyFill="1" applyBorder="1" applyAlignment="1">
      <alignment/>
    </xf>
    <xf numFmtId="0" fontId="0" fillId="25" borderId="0" xfId="0" applyFill="1" applyBorder="1" applyAlignment="1">
      <alignment/>
    </xf>
    <xf numFmtId="44" fontId="5" fillId="25" borderId="0" xfId="50" applyFont="1" applyFill="1" applyBorder="1" applyAlignment="1">
      <alignment/>
    </xf>
    <xf numFmtId="0" fontId="1" fillId="25" borderId="21" xfId="0" applyFont="1" applyFill="1" applyBorder="1" applyAlignment="1">
      <alignment/>
    </xf>
    <xf numFmtId="44" fontId="0" fillId="25" borderId="0" xfId="50" applyFont="1" applyFill="1" applyBorder="1" applyAlignment="1">
      <alignment/>
    </xf>
    <xf numFmtId="0" fontId="0" fillId="25" borderId="21" xfId="0" applyFill="1" applyBorder="1" applyAlignment="1">
      <alignment/>
    </xf>
    <xf numFmtId="44" fontId="0" fillId="25" borderId="17" xfId="50" applyFont="1" applyFill="1" applyBorder="1" applyAlignment="1">
      <alignment horizontal="left"/>
    </xf>
    <xf numFmtId="0" fontId="8" fillId="25" borderId="0" xfId="0" applyFont="1" applyFill="1" applyBorder="1" applyAlignment="1">
      <alignment/>
    </xf>
    <xf numFmtId="44" fontId="8" fillId="25" borderId="0" xfId="50" applyFont="1" applyFill="1" applyBorder="1" applyAlignment="1">
      <alignment/>
    </xf>
    <xf numFmtId="0" fontId="9" fillId="25" borderId="21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44" fontId="1" fillId="25" borderId="22" xfId="50" applyFont="1" applyFill="1" applyBorder="1" applyAlignment="1">
      <alignment horizontal="left"/>
    </xf>
    <xf numFmtId="44" fontId="11" fillId="25" borderId="23" xfId="50" applyFont="1" applyFill="1" applyBorder="1" applyAlignment="1">
      <alignment/>
    </xf>
    <xf numFmtId="44" fontId="8" fillId="25" borderId="24" xfId="5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4" fontId="1" fillId="25" borderId="0" xfId="50" applyFont="1" applyFill="1" applyBorder="1" applyAlignment="1">
      <alignment horizontal="left"/>
    </xf>
    <xf numFmtId="44" fontId="0" fillId="25" borderId="0" xfId="50" applyFont="1" applyFill="1" applyBorder="1" applyAlignment="1">
      <alignment horizontal="left"/>
    </xf>
    <xf numFmtId="0" fontId="0" fillId="25" borderId="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17" xfId="0" applyFill="1" applyBorder="1" applyAlignment="1">
      <alignment/>
    </xf>
    <xf numFmtId="0" fontId="8" fillId="25" borderId="21" xfId="0" applyFont="1" applyFill="1" applyBorder="1" applyAlignment="1">
      <alignment/>
    </xf>
    <xf numFmtId="44" fontId="5" fillId="25" borderId="25" xfId="50" applyFont="1" applyFill="1" applyBorder="1" applyAlignment="1">
      <alignment/>
    </xf>
    <xf numFmtId="0" fontId="1" fillId="25" borderId="21" xfId="0" applyFont="1" applyFill="1" applyBorder="1" applyAlignment="1">
      <alignment/>
    </xf>
    <xf numFmtId="44" fontId="0" fillId="25" borderId="26" xfId="50" applyFont="1" applyFill="1" applyBorder="1" applyAlignment="1">
      <alignment horizontal="left"/>
    </xf>
    <xf numFmtId="44" fontId="8" fillId="25" borderId="25" xfId="50" applyFont="1" applyFill="1" applyBorder="1" applyAlignment="1">
      <alignment/>
    </xf>
    <xf numFmtId="44" fontId="0" fillId="25" borderId="17" xfId="50" applyFont="1" applyFill="1" applyBorder="1" applyAlignment="1">
      <alignment/>
    </xf>
    <xf numFmtId="0" fontId="9" fillId="25" borderId="21" xfId="0" applyFont="1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1" fillId="25" borderId="27" xfId="0" applyFont="1" applyFill="1" applyBorder="1" applyAlignment="1">
      <alignment/>
    </xf>
    <xf numFmtId="0" fontId="0" fillId="25" borderId="28" xfId="0" applyFill="1" applyBorder="1" applyAlignment="1">
      <alignment/>
    </xf>
    <xf numFmtId="44" fontId="1" fillId="25" borderId="29" xfId="0" applyNumberFormat="1" applyFont="1" applyFill="1" applyBorder="1" applyAlignment="1">
      <alignment/>
    </xf>
    <xf numFmtId="0" fontId="9" fillId="25" borderId="21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2" fontId="0" fillId="25" borderId="26" xfId="50" applyNumberFormat="1" applyFont="1" applyFill="1" applyBorder="1" applyAlignment="1">
      <alignment horizontal="right" vertical="center"/>
    </xf>
    <xf numFmtId="2" fontId="0" fillId="25" borderId="17" xfId="0" applyNumberFormat="1" applyFill="1" applyBorder="1" applyAlignment="1">
      <alignment horizontal="right" vertical="center"/>
    </xf>
    <xf numFmtId="2" fontId="9" fillId="25" borderId="17" xfId="0" applyNumberFormat="1" applyFont="1" applyFill="1" applyBorder="1" applyAlignment="1">
      <alignment horizontal="right" vertical="center"/>
    </xf>
    <xf numFmtId="2" fontId="8" fillId="25" borderId="25" xfId="50" applyNumberFormat="1" applyFont="1" applyFill="1" applyBorder="1" applyAlignment="1">
      <alignment horizontal="right" vertical="center"/>
    </xf>
    <xf numFmtId="2" fontId="0" fillId="25" borderId="17" xfId="50" applyNumberFormat="1" applyFont="1" applyFill="1" applyBorder="1" applyAlignment="1">
      <alignment horizontal="right" vertical="center"/>
    </xf>
    <xf numFmtId="2" fontId="0" fillId="25" borderId="25" xfId="0" applyNumberFormat="1" applyFill="1" applyBorder="1" applyAlignment="1">
      <alignment horizontal="right" vertical="center"/>
    </xf>
    <xf numFmtId="2" fontId="0" fillId="25" borderId="26" xfId="0" applyNumberFormat="1" applyFill="1" applyBorder="1" applyAlignment="1">
      <alignment horizontal="right" vertical="center"/>
    </xf>
    <xf numFmtId="2" fontId="1" fillId="25" borderId="29" xfId="0" applyNumberFormat="1" applyFont="1" applyFill="1" applyBorder="1" applyAlignment="1">
      <alignment horizontal="right" vertical="center"/>
    </xf>
    <xf numFmtId="2" fontId="5" fillId="25" borderId="25" xfId="5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44" fontId="1" fillId="25" borderId="13" xfId="50" applyFont="1" applyFill="1" applyBorder="1" applyAlignment="1">
      <alignment/>
    </xf>
    <xf numFmtId="0" fontId="0" fillId="0" borderId="17" xfId="0" applyBorder="1" applyAlignment="1">
      <alignment/>
    </xf>
    <xf numFmtId="0" fontId="7" fillId="0" borderId="30" xfId="0" applyFont="1" applyBorder="1" applyAlignment="1">
      <alignment/>
    </xf>
    <xf numFmtId="44" fontId="7" fillId="0" borderId="31" xfId="50" applyFont="1" applyBorder="1" applyAlignment="1">
      <alignment/>
    </xf>
    <xf numFmtId="2" fontId="0" fillId="0" borderId="0" xfId="0" applyNumberFormat="1" applyAlignment="1">
      <alignment/>
    </xf>
    <xf numFmtId="0" fontId="0" fillId="25" borderId="21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2" fontId="0" fillId="25" borderId="17" xfId="0" applyNumberFormat="1" applyFont="1" applyFill="1" applyBorder="1" applyAlignment="1">
      <alignment horizontal="right" vertical="center"/>
    </xf>
    <xf numFmtId="0" fontId="0" fillId="25" borderId="28" xfId="0" applyFont="1" applyFill="1" applyBorder="1" applyAlignment="1">
      <alignment/>
    </xf>
    <xf numFmtId="0" fontId="32" fillId="25" borderId="27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28" xfId="0" applyFont="1" applyFill="1" applyBorder="1" applyAlignment="1">
      <alignment/>
    </xf>
    <xf numFmtId="44" fontId="0" fillId="25" borderId="17" xfId="50" applyFont="1" applyFill="1" applyBorder="1" applyAlignment="1">
      <alignment/>
    </xf>
    <xf numFmtId="44" fontId="0" fillId="25" borderId="25" xfId="50" applyFont="1" applyFill="1" applyBorder="1" applyAlignment="1">
      <alignment/>
    </xf>
    <xf numFmtId="44" fontId="1" fillId="25" borderId="23" xfId="50" applyFont="1" applyFill="1" applyBorder="1" applyAlignment="1">
      <alignment/>
    </xf>
    <xf numFmtId="44" fontId="0" fillId="25" borderId="17" xfId="50" applyFont="1" applyFill="1" applyBorder="1" applyAlignment="1">
      <alignment horizontal="right" vertical="center"/>
    </xf>
    <xf numFmtId="44" fontId="0" fillId="25" borderId="25" xfId="50" applyFont="1" applyFill="1" applyBorder="1" applyAlignment="1">
      <alignment horizontal="right" vertical="center"/>
    </xf>
    <xf numFmtId="44" fontId="0" fillId="25" borderId="26" xfId="50" applyFont="1" applyFill="1" applyBorder="1" applyAlignment="1">
      <alignment horizontal="right" vertical="center"/>
    </xf>
    <xf numFmtId="44" fontId="1" fillId="25" borderId="29" xfId="50" applyFont="1" applyFill="1" applyBorder="1" applyAlignment="1">
      <alignment horizontal="right" vertical="center"/>
    </xf>
    <xf numFmtId="44" fontId="5" fillId="25" borderId="25" xfId="50" applyFont="1" applyFill="1" applyBorder="1" applyAlignment="1">
      <alignment horizontal="right" vertical="center"/>
    </xf>
    <xf numFmtId="44" fontId="9" fillId="25" borderId="17" xfId="50" applyFont="1" applyFill="1" applyBorder="1" applyAlignment="1">
      <alignment horizontal="right" vertical="center"/>
    </xf>
    <xf numFmtId="44" fontId="8" fillId="25" borderId="25" xfId="50" applyFont="1" applyFill="1" applyBorder="1" applyAlignment="1">
      <alignment horizontal="right" vertical="center"/>
    </xf>
    <xf numFmtId="44" fontId="0" fillId="25" borderId="32" xfId="50" applyFont="1" applyFill="1" applyBorder="1" applyAlignment="1">
      <alignment horizontal="right" vertical="center"/>
    </xf>
    <xf numFmtId="44" fontId="1" fillId="25" borderId="26" xfId="50" applyFont="1" applyFill="1" applyBorder="1" applyAlignment="1">
      <alignment horizontal="right" vertical="center"/>
    </xf>
    <xf numFmtId="44" fontId="1" fillId="25" borderId="17" xfId="50" applyFont="1" applyFill="1" applyBorder="1" applyAlignment="1">
      <alignment horizontal="right" vertical="center"/>
    </xf>
    <xf numFmtId="0" fontId="0" fillId="25" borderId="33" xfId="0" applyFill="1" applyBorder="1" applyAlignment="1">
      <alignment/>
    </xf>
    <xf numFmtId="0" fontId="9" fillId="25" borderId="0" xfId="0" applyFont="1" applyFill="1" applyBorder="1" applyAlignment="1">
      <alignment/>
    </xf>
    <xf numFmtId="44" fontId="0" fillId="25" borderId="24" xfId="50" applyFill="1" applyBorder="1" applyAlignment="1">
      <alignment horizontal="right" vertical="center"/>
    </xf>
    <xf numFmtId="0" fontId="1" fillId="25" borderId="0" xfId="0" applyFont="1" applyFill="1" applyBorder="1" applyAlignment="1">
      <alignment/>
    </xf>
    <xf numFmtId="166" fontId="2" fillId="25" borderId="0" xfId="50" applyNumberFormat="1" applyFont="1" applyFill="1" applyBorder="1" applyAlignment="1">
      <alignment horizontal="right" vertical="center"/>
    </xf>
    <xf numFmtId="44" fontId="0" fillId="25" borderId="34" xfId="50" applyFont="1" applyFill="1" applyBorder="1" applyAlignment="1">
      <alignment horizontal="right" vertical="center"/>
    </xf>
    <xf numFmtId="166" fontId="2" fillId="25" borderId="24" xfId="50" applyNumberFormat="1" applyFont="1" applyFill="1" applyBorder="1" applyAlignment="1">
      <alignment horizontal="right" vertical="center"/>
    </xf>
    <xf numFmtId="44" fontId="1" fillId="25" borderId="34" xfId="50" applyFont="1" applyFill="1" applyBorder="1" applyAlignment="1">
      <alignment horizontal="right" vertical="center"/>
    </xf>
    <xf numFmtId="44" fontId="1" fillId="25" borderId="35" xfId="50" applyFont="1" applyFill="1" applyBorder="1" applyAlignment="1">
      <alignment horizontal="right" vertical="center"/>
    </xf>
    <xf numFmtId="2" fontId="0" fillId="25" borderId="0" xfId="0" applyNumberFormat="1" applyFill="1" applyBorder="1" applyAlignment="1">
      <alignment horizontal="right" vertical="center"/>
    </xf>
    <xf numFmtId="2" fontId="0" fillId="25" borderId="17" xfId="0" applyNumberFormat="1" applyFill="1" applyBorder="1" applyAlignment="1">
      <alignment horizontal="right" vertical="center"/>
    </xf>
    <xf numFmtId="0" fontId="9" fillId="25" borderId="2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44" fontId="0" fillId="25" borderId="0" xfId="50" applyFont="1" applyFill="1" applyBorder="1" applyAlignment="1">
      <alignment horizontal="right" vertical="center"/>
    </xf>
    <xf numFmtId="2" fontId="0" fillId="25" borderId="25" xfId="0" applyNumberFormat="1" applyFont="1" applyFill="1" applyBorder="1" applyAlignment="1">
      <alignment horizontal="right" vertical="center"/>
    </xf>
    <xf numFmtId="2" fontId="0" fillId="25" borderId="26" xfId="0" applyNumberFormat="1" applyFill="1" applyBorder="1" applyAlignment="1">
      <alignment horizontal="right" vertical="center"/>
    </xf>
    <xf numFmtId="0" fontId="2" fillId="25" borderId="21" xfId="0" applyFont="1" applyFill="1" applyBorder="1" applyAlignment="1">
      <alignment/>
    </xf>
    <xf numFmtId="166" fontId="0" fillId="25" borderId="25" xfId="0" applyNumberFormat="1" applyFont="1" applyFill="1" applyBorder="1" applyAlignment="1">
      <alignment horizontal="right" vertical="center"/>
    </xf>
    <xf numFmtId="44" fontId="0" fillId="25" borderId="17" xfId="50" applyFont="1" applyFill="1" applyBorder="1" applyAlignment="1">
      <alignment horizontal="right" vertical="center"/>
    </xf>
    <xf numFmtId="44" fontId="1" fillId="25" borderId="26" xfId="50" applyFont="1" applyFill="1" applyBorder="1" applyAlignment="1">
      <alignment horizontal="right" vertical="center"/>
    </xf>
    <xf numFmtId="166" fontId="0" fillId="25" borderId="0" xfId="0" applyNumberFormat="1" applyFont="1" applyFill="1" applyBorder="1" applyAlignment="1">
      <alignment horizontal="right" vertical="center"/>
    </xf>
    <xf numFmtId="0" fontId="7" fillId="25" borderId="21" xfId="0" applyFont="1" applyFill="1" applyBorder="1" applyAlignment="1">
      <alignment/>
    </xf>
    <xf numFmtId="44" fontId="1" fillId="25" borderId="22" xfId="50" applyFont="1" applyFill="1" applyBorder="1" applyAlignment="1">
      <alignment horizontal="right" vertical="center"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3" xfId="0" applyFill="1" applyBorder="1" applyAlignment="1">
      <alignment/>
    </xf>
    <xf numFmtId="0" fontId="9" fillId="25" borderId="21" xfId="0" applyFont="1" applyFill="1" applyBorder="1" applyAlignment="1">
      <alignment horizontal="left"/>
    </xf>
    <xf numFmtId="0" fontId="9" fillId="25" borderId="0" xfId="0" applyFont="1" applyFill="1" applyBorder="1" applyAlignment="1">
      <alignment horizontal="left"/>
    </xf>
    <xf numFmtId="0" fontId="13" fillId="25" borderId="21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25" borderId="17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left"/>
    </xf>
    <xf numFmtId="0" fontId="1" fillId="25" borderId="33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31" fillId="25" borderId="21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17" xfId="0" applyFont="1" applyFill="1" applyBorder="1" applyAlignment="1">
      <alignment horizontal="center"/>
    </xf>
    <xf numFmtId="0" fontId="9" fillId="25" borderId="21" xfId="0" applyFont="1" applyFill="1" applyBorder="1" applyAlignment="1">
      <alignment horizontal="left"/>
    </xf>
    <xf numFmtId="0" fontId="9" fillId="25" borderId="0" xfId="0" applyFont="1" applyFill="1" applyBorder="1" applyAlignment="1">
      <alignment horizontal="left"/>
    </xf>
    <xf numFmtId="0" fontId="9" fillId="25" borderId="17" xfId="0" applyFont="1" applyFill="1" applyBorder="1" applyAlignment="1">
      <alignment horizontal="left"/>
    </xf>
    <xf numFmtId="0" fontId="1" fillId="8" borderId="38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 vertical="center"/>
    </xf>
    <xf numFmtId="0" fontId="1" fillId="25" borderId="36" xfId="0" applyFont="1" applyFill="1" applyBorder="1" applyAlignment="1">
      <alignment horizontal="center" vertical="center"/>
    </xf>
    <xf numFmtId="0" fontId="1" fillId="25" borderId="37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tabSelected="1" zoomScalePageLayoutView="0" workbookViewId="0" topLeftCell="B11">
      <selection activeCell="E39" sqref="E39"/>
    </sheetView>
  </sheetViews>
  <sheetFormatPr defaultColWidth="11.421875" defaultRowHeight="12.75"/>
  <cols>
    <col min="2" max="2" width="18.7109375" style="0" customWidth="1"/>
    <col min="3" max="3" width="11.8515625" style="0" bestFit="1" customWidth="1"/>
    <col min="6" max="6" width="14.00390625" style="0" customWidth="1"/>
    <col min="7" max="7" width="12.421875" style="0" customWidth="1"/>
    <col min="10" max="10" width="11.8515625" style="0" bestFit="1" customWidth="1"/>
    <col min="13" max="13" width="14.28125" style="0" customWidth="1"/>
  </cols>
  <sheetData>
    <row r="1" spans="2:6" ht="12.75">
      <c r="B1" s="136" t="s">
        <v>0</v>
      </c>
      <c r="C1" s="137"/>
      <c r="F1" t="s">
        <v>21</v>
      </c>
    </row>
    <row r="2" spans="2:3" ht="12.75">
      <c r="B2" s="1" t="s">
        <v>1</v>
      </c>
      <c r="C2" s="2">
        <v>10275.93</v>
      </c>
    </row>
    <row r="3" spans="2:9" ht="12.75">
      <c r="B3" s="1" t="s">
        <v>2</v>
      </c>
      <c r="C3" s="2">
        <v>37540.49</v>
      </c>
      <c r="F3" t="s">
        <v>27</v>
      </c>
      <c r="I3" t="s">
        <v>29</v>
      </c>
    </row>
    <row r="4" spans="2:10" ht="12.75">
      <c r="B4" s="1" t="s">
        <v>20</v>
      </c>
      <c r="C4" s="2">
        <v>5000</v>
      </c>
      <c r="F4" t="s">
        <v>22</v>
      </c>
      <c r="G4" s="12">
        <v>5000</v>
      </c>
      <c r="I4" t="s">
        <v>31</v>
      </c>
      <c r="J4" s="13">
        <f>G4</f>
        <v>5000</v>
      </c>
    </row>
    <row r="5" spans="2:7" ht="12.75">
      <c r="B5" s="1" t="s">
        <v>3</v>
      </c>
      <c r="C5" s="2">
        <v>911.5</v>
      </c>
      <c r="F5" t="s">
        <v>1</v>
      </c>
      <c r="G5" s="2">
        <v>10275.93</v>
      </c>
    </row>
    <row r="6" spans="2:7" ht="12.75">
      <c r="B6" s="1" t="s">
        <v>4</v>
      </c>
      <c r="C6" s="2">
        <v>1800</v>
      </c>
      <c r="F6" t="s">
        <v>23</v>
      </c>
      <c r="G6" s="2">
        <v>37540.49</v>
      </c>
    </row>
    <row r="7" spans="2:7" ht="12.75">
      <c r="B7" s="1" t="s">
        <v>5</v>
      </c>
      <c r="C7" s="2">
        <v>1300</v>
      </c>
      <c r="F7" t="s">
        <v>24</v>
      </c>
      <c r="G7" s="2">
        <v>6000</v>
      </c>
    </row>
    <row r="8" spans="2:10" ht="12.75">
      <c r="B8" s="1" t="s">
        <v>6</v>
      </c>
      <c r="C8" s="2">
        <v>40</v>
      </c>
      <c r="F8" t="s">
        <v>25</v>
      </c>
      <c r="G8" s="13">
        <f>C6+C7</f>
        <v>3100</v>
      </c>
      <c r="I8" t="s">
        <v>30</v>
      </c>
      <c r="J8" s="13">
        <f>G5+G6+G7</f>
        <v>53816.42</v>
      </c>
    </row>
    <row r="9" spans="2:7" ht="12.75">
      <c r="B9" s="1" t="s">
        <v>7</v>
      </c>
      <c r="C9" s="2">
        <v>40</v>
      </c>
      <c r="F9" t="s">
        <v>26</v>
      </c>
      <c r="G9" s="13">
        <f>C8+C9+C5</f>
        <v>991.5</v>
      </c>
    </row>
    <row r="10" spans="2:10" ht="13.5" thickBot="1">
      <c r="B10" s="3" t="s">
        <v>8</v>
      </c>
      <c r="C10" s="4">
        <f>SUM(C2:C9)</f>
        <v>56907.92</v>
      </c>
      <c r="F10" t="s">
        <v>28</v>
      </c>
      <c r="G10" s="13">
        <f>SUM(G4:G9)</f>
        <v>62907.92</v>
      </c>
      <c r="I10" t="s">
        <v>32</v>
      </c>
      <c r="J10" s="13">
        <f>J8+J4</f>
        <v>58816.42</v>
      </c>
    </row>
    <row r="13" ht="13.5" thickBot="1"/>
    <row r="14" spans="2:14" ht="16.5" thickBot="1">
      <c r="B14" s="138" t="s">
        <v>9</v>
      </c>
      <c r="C14" s="139"/>
      <c r="F14" s="117" t="s">
        <v>50</v>
      </c>
      <c r="G14" s="118"/>
      <c r="H14" s="118"/>
      <c r="I14" s="119"/>
      <c r="K14" s="124" t="s">
        <v>50</v>
      </c>
      <c r="L14" s="125"/>
      <c r="M14" s="125"/>
      <c r="N14" s="126"/>
    </row>
    <row r="15" spans="2:14" ht="16.5" thickBot="1">
      <c r="B15" s="142" t="s">
        <v>15</v>
      </c>
      <c r="C15" s="143"/>
      <c r="F15" s="114" t="s">
        <v>33</v>
      </c>
      <c r="G15" s="115"/>
      <c r="H15" s="115"/>
      <c r="I15" s="116"/>
      <c r="K15" s="127" t="s">
        <v>33</v>
      </c>
      <c r="L15" s="128"/>
      <c r="M15" s="128"/>
      <c r="N15" s="129"/>
    </row>
    <row r="16" spans="2:14" ht="12.75">
      <c r="B16" s="6" t="s">
        <v>10</v>
      </c>
      <c r="C16" s="7">
        <v>220</v>
      </c>
      <c r="F16" s="120" t="s">
        <v>51</v>
      </c>
      <c r="G16" s="121"/>
      <c r="H16" s="121"/>
      <c r="I16" s="122"/>
      <c r="K16" s="130" t="s">
        <v>82</v>
      </c>
      <c r="L16" s="131"/>
      <c r="M16" s="131"/>
      <c r="N16" s="132"/>
    </row>
    <row r="17" spans="2:14" ht="12.75">
      <c r="B17" s="1" t="s">
        <v>11</v>
      </c>
      <c r="C17" s="2">
        <v>240</v>
      </c>
      <c r="F17" s="112" t="s">
        <v>48</v>
      </c>
      <c r="G17" s="113"/>
      <c r="H17" s="113"/>
      <c r="I17" s="123"/>
      <c r="K17" s="33"/>
      <c r="L17" s="32"/>
      <c r="M17" s="32"/>
      <c r="N17" s="34"/>
    </row>
    <row r="18" spans="2:14" ht="13.5" thickBot="1">
      <c r="B18" s="10" t="s">
        <v>16</v>
      </c>
      <c r="C18" s="5">
        <v>220</v>
      </c>
      <c r="F18" s="14" t="s">
        <v>37</v>
      </c>
      <c r="G18" s="15"/>
      <c r="H18" s="16">
        <v>6477.16</v>
      </c>
      <c r="I18" s="18"/>
      <c r="J18" s="29"/>
      <c r="K18" s="35" t="s">
        <v>37</v>
      </c>
      <c r="L18" s="32"/>
      <c r="M18" s="32"/>
      <c r="N18" s="36">
        <v>6477.16</v>
      </c>
    </row>
    <row r="19" spans="2:15" ht="14.25" thickBot="1" thickTop="1">
      <c r="B19" s="11" t="s">
        <v>17</v>
      </c>
      <c r="C19" s="8">
        <f>SUM(C16:C18)</f>
        <v>680</v>
      </c>
      <c r="F19" s="17" t="s">
        <v>49</v>
      </c>
      <c r="G19" s="15"/>
      <c r="H19" s="18"/>
      <c r="I19" s="30">
        <v>6477.16</v>
      </c>
      <c r="J19" s="29"/>
      <c r="K19" s="37" t="s">
        <v>49</v>
      </c>
      <c r="L19" s="32"/>
      <c r="M19" s="32"/>
      <c r="N19" s="38">
        <v>6477.16</v>
      </c>
      <c r="O19" s="29"/>
    </row>
    <row r="20" spans="2:14" ht="13.5" thickBot="1">
      <c r="B20" s="140" t="s">
        <v>14</v>
      </c>
      <c r="C20" s="141"/>
      <c r="F20" s="19"/>
      <c r="G20" s="15"/>
      <c r="H20" s="18"/>
      <c r="I20" s="31"/>
      <c r="J20" s="29"/>
      <c r="K20" s="33"/>
      <c r="L20" s="32"/>
      <c r="M20" s="32"/>
      <c r="N20" s="34"/>
    </row>
    <row r="21" spans="2:15" ht="12.75">
      <c r="B21" s="6" t="s">
        <v>12</v>
      </c>
      <c r="C21" s="7">
        <v>40</v>
      </c>
      <c r="F21" s="112" t="s">
        <v>52</v>
      </c>
      <c r="G21" s="113"/>
      <c r="H21" s="113"/>
      <c r="I21" s="113"/>
      <c r="J21" s="29"/>
      <c r="K21" s="133" t="s">
        <v>52</v>
      </c>
      <c r="L21" s="134"/>
      <c r="M21" s="134"/>
      <c r="N21" s="135"/>
      <c r="O21" s="29"/>
    </row>
    <row r="22" spans="2:14" ht="12.75">
      <c r="B22" s="1" t="s">
        <v>13</v>
      </c>
      <c r="C22" s="2">
        <v>20</v>
      </c>
      <c r="F22" s="14" t="s">
        <v>38</v>
      </c>
      <c r="G22" s="21"/>
      <c r="H22" s="27">
        <v>4430.5</v>
      </c>
      <c r="I22" s="31"/>
      <c r="J22" s="29"/>
      <c r="K22" s="35" t="s">
        <v>38</v>
      </c>
      <c r="L22" s="32"/>
      <c r="M22" s="32"/>
      <c r="N22" s="39">
        <v>4430.5</v>
      </c>
    </row>
    <row r="23" spans="2:14" ht="13.5" thickBot="1">
      <c r="B23" s="1" t="s">
        <v>19</v>
      </c>
      <c r="C23" s="9">
        <v>35</v>
      </c>
      <c r="F23" s="19" t="s">
        <v>53</v>
      </c>
      <c r="G23" s="15"/>
      <c r="H23" s="18">
        <f>H18-H22</f>
        <v>2046.6599999999999</v>
      </c>
      <c r="I23" s="31"/>
      <c r="J23" s="29"/>
      <c r="K23" s="37" t="s">
        <v>53</v>
      </c>
      <c r="L23" s="32"/>
      <c r="M23" s="32"/>
      <c r="N23" s="40">
        <f>N18-N22</f>
        <v>2046.6599999999999</v>
      </c>
    </row>
    <row r="24" spans="2:14" ht="14.25" thickBot="1" thickTop="1">
      <c r="B24" s="62" t="s">
        <v>18</v>
      </c>
      <c r="C24" s="63">
        <f>SUM(C21:C23)</f>
        <v>95</v>
      </c>
      <c r="F24" t="s">
        <v>54</v>
      </c>
      <c r="G24" s="24"/>
      <c r="H24" s="18"/>
      <c r="I24" s="31"/>
      <c r="J24" s="29"/>
      <c r="K24" s="33"/>
      <c r="L24" s="32"/>
      <c r="M24" s="32"/>
      <c r="N24" s="34"/>
    </row>
    <row r="25" spans="2:14" ht="12.75">
      <c r="B25" s="58"/>
      <c r="C25" s="61"/>
      <c r="F25" s="23" t="s">
        <v>55</v>
      </c>
      <c r="G25" s="21"/>
      <c r="I25" s="31"/>
      <c r="J25" s="29"/>
      <c r="K25" s="41" t="s">
        <v>54</v>
      </c>
      <c r="L25" s="32"/>
      <c r="M25" s="32"/>
      <c r="N25" s="34"/>
    </row>
    <row r="26" spans="2:14" ht="13.5" thickBot="1">
      <c r="B26" s="3" t="s">
        <v>8</v>
      </c>
      <c r="C26" s="60">
        <f>C19+C24</f>
        <v>775</v>
      </c>
      <c r="F26" s="14" t="s">
        <v>39</v>
      </c>
      <c r="G26" s="21"/>
      <c r="H26" s="22">
        <v>76</v>
      </c>
      <c r="I26" s="31"/>
      <c r="J26" s="29"/>
      <c r="K26" s="37" t="s">
        <v>55</v>
      </c>
      <c r="L26" s="32"/>
      <c r="M26" s="32"/>
      <c r="N26" s="34"/>
    </row>
    <row r="27" spans="6:14" ht="12.75">
      <c r="F27" s="14" t="s">
        <v>40</v>
      </c>
      <c r="G27" s="21"/>
      <c r="H27" s="22">
        <v>40</v>
      </c>
      <c r="I27" s="20"/>
      <c r="K27" s="33" t="s">
        <v>35</v>
      </c>
      <c r="L27" s="32"/>
      <c r="M27" s="32"/>
      <c r="N27" s="34">
        <v>126</v>
      </c>
    </row>
    <row r="28" spans="6:14" ht="12.75">
      <c r="F28" s="14" t="s">
        <v>41</v>
      </c>
      <c r="G28" s="15"/>
      <c r="H28" s="22">
        <v>10</v>
      </c>
      <c r="I28" s="20"/>
      <c r="K28" s="33" t="s">
        <v>34</v>
      </c>
      <c r="L28" s="32"/>
      <c r="M28" s="32"/>
      <c r="N28" s="34">
        <v>680</v>
      </c>
    </row>
    <row r="29" spans="6:14" ht="12.75">
      <c r="F29" s="23" t="s">
        <v>42</v>
      </c>
      <c r="G29" s="21"/>
      <c r="I29" s="20"/>
      <c r="K29" s="33" t="s">
        <v>42</v>
      </c>
      <c r="L29" s="32"/>
      <c r="M29" s="32"/>
      <c r="N29" s="34">
        <v>60</v>
      </c>
    </row>
    <row r="30" spans="6:14" ht="12.75">
      <c r="F30" s="14" t="s">
        <v>43</v>
      </c>
      <c r="G30" s="15"/>
      <c r="H30" s="22">
        <v>40</v>
      </c>
      <c r="I30" s="20"/>
      <c r="K30" s="33" t="s">
        <v>44</v>
      </c>
      <c r="L30" s="32"/>
      <c r="M30" s="32"/>
      <c r="N30" s="42">
        <v>360</v>
      </c>
    </row>
    <row r="31" spans="6:14" ht="12.75">
      <c r="F31" s="14" t="s">
        <v>39</v>
      </c>
      <c r="G31" s="15"/>
      <c r="H31" s="22">
        <v>20</v>
      </c>
      <c r="I31" s="20"/>
      <c r="K31" s="33" t="s">
        <v>56</v>
      </c>
      <c r="L31" s="32"/>
      <c r="M31" s="32"/>
      <c r="N31" s="34">
        <f>SUM(N27:N30)</f>
        <v>1226</v>
      </c>
    </row>
    <row r="32" spans="6:14" ht="12.75">
      <c r="F32" s="19"/>
      <c r="G32" s="21"/>
      <c r="I32" s="20"/>
      <c r="K32" s="33"/>
      <c r="L32" s="32"/>
      <c r="M32" s="32"/>
      <c r="N32" s="34"/>
    </row>
    <row r="33" spans="6:14" ht="12.75">
      <c r="F33" s="23" t="s">
        <v>44</v>
      </c>
      <c r="G33" s="21"/>
      <c r="I33" s="20"/>
      <c r="K33" s="37" t="s">
        <v>36</v>
      </c>
      <c r="L33" s="32"/>
      <c r="M33" s="32"/>
      <c r="N33" s="34"/>
    </row>
    <row r="34" spans="6:14" ht="12.75">
      <c r="F34" s="14" t="s">
        <v>45</v>
      </c>
      <c r="G34" s="21"/>
      <c r="H34" s="22">
        <v>100</v>
      </c>
      <c r="I34" s="20"/>
      <c r="K34" s="33" t="s">
        <v>14</v>
      </c>
      <c r="L34" s="32"/>
      <c r="M34" s="32"/>
      <c r="N34" s="42">
        <v>95</v>
      </c>
    </row>
    <row r="35" spans="6:14" ht="12.75">
      <c r="F35" s="14" t="s">
        <v>46</v>
      </c>
      <c r="G35" s="15"/>
      <c r="H35" s="22">
        <v>4</v>
      </c>
      <c r="I35" s="20"/>
      <c r="K35" s="37" t="s">
        <v>58</v>
      </c>
      <c r="L35" s="32"/>
      <c r="M35" s="32"/>
      <c r="N35" s="43">
        <v>95</v>
      </c>
    </row>
    <row r="36" spans="6:14" ht="12.75">
      <c r="F36" s="14" t="s">
        <v>47</v>
      </c>
      <c r="G36" s="15"/>
      <c r="H36" s="22">
        <v>6</v>
      </c>
      <c r="I36" s="20"/>
      <c r="K36" s="37" t="s">
        <v>76</v>
      </c>
      <c r="L36" s="32"/>
      <c r="M36" s="32"/>
      <c r="N36" s="34"/>
    </row>
    <row r="37" spans="9:14" ht="12.75">
      <c r="I37" s="20"/>
      <c r="K37" s="37" t="s">
        <v>77</v>
      </c>
      <c r="L37" s="32"/>
      <c r="M37" s="32"/>
      <c r="N37" s="42">
        <v>50</v>
      </c>
    </row>
    <row r="38" spans="9:14" ht="12.75">
      <c r="I38" s="20"/>
      <c r="K38" s="37" t="s">
        <v>78</v>
      </c>
      <c r="L38" s="32"/>
      <c r="M38" s="32"/>
      <c r="N38" s="34">
        <v>50</v>
      </c>
    </row>
    <row r="39" spans="9:14" ht="12.75">
      <c r="I39" s="20"/>
      <c r="K39" s="37" t="s">
        <v>57</v>
      </c>
      <c r="L39" s="32"/>
      <c r="M39" s="32"/>
      <c r="N39" s="43">
        <f>N31+N35+N38</f>
        <v>1371</v>
      </c>
    </row>
    <row r="40" spans="9:14" ht="13.5" thickBot="1">
      <c r="I40" s="20"/>
      <c r="K40" s="44" t="s">
        <v>79</v>
      </c>
      <c r="L40" s="45"/>
      <c r="M40" s="45"/>
      <c r="N40" s="46">
        <f>N23-N39</f>
        <v>675.6599999999999</v>
      </c>
    </row>
    <row r="41" ht="13.5" thickBot="1">
      <c r="I41" s="25">
        <f>SUM(H22+H26+H27+H28+H44+H45+H30+H31+H34+H35+H36)</f>
        <v>5501.5</v>
      </c>
    </row>
    <row r="42" ht="16.5" thickBot="1" thickTop="1">
      <c r="I42" s="26">
        <f>I19-I41</f>
        <v>975.6599999999999</v>
      </c>
    </row>
    <row r="43" spans="6:7" ht="12.75">
      <c r="F43" s="23" t="s">
        <v>36</v>
      </c>
      <c r="G43" s="21"/>
    </row>
    <row r="44" spans="6:8" ht="12.75">
      <c r="F44" s="14" t="s">
        <v>34</v>
      </c>
      <c r="G44" s="15"/>
      <c r="H44" s="22">
        <v>680</v>
      </c>
    </row>
    <row r="45" spans="6:8" ht="12.75">
      <c r="F45" s="14" t="s">
        <v>14</v>
      </c>
      <c r="G45" s="24"/>
      <c r="H45" s="22">
        <v>95</v>
      </c>
    </row>
  </sheetData>
  <sheetProtection/>
  <mergeCells count="13">
    <mergeCell ref="B1:C1"/>
    <mergeCell ref="B14:C14"/>
    <mergeCell ref="B20:C20"/>
    <mergeCell ref="B15:C15"/>
    <mergeCell ref="K14:N14"/>
    <mergeCell ref="K15:N15"/>
    <mergeCell ref="K16:N16"/>
    <mergeCell ref="K21:N21"/>
    <mergeCell ref="F21:I21"/>
    <mergeCell ref="F15:I15"/>
    <mergeCell ref="F14:I14"/>
    <mergeCell ref="F16:I16"/>
    <mergeCell ref="F17:I1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3"/>
  <sheetViews>
    <sheetView zoomScalePageLayoutView="0" workbookViewId="0" topLeftCell="B1">
      <selection activeCell="G23" sqref="G23"/>
    </sheetView>
  </sheetViews>
  <sheetFormatPr defaultColWidth="11.421875" defaultRowHeight="12.75"/>
  <cols>
    <col min="2" max="2" width="18.421875" style="0" bestFit="1" customWidth="1"/>
    <col min="3" max="3" width="12.421875" style="0" bestFit="1" customWidth="1"/>
    <col min="6" max="6" width="28.140625" style="0" bestFit="1" customWidth="1"/>
    <col min="7" max="7" width="12.421875" style="0" bestFit="1" customWidth="1"/>
    <col min="11" max="11" width="19.28125" style="0" customWidth="1"/>
    <col min="12" max="12" width="11.8515625" style="0" bestFit="1" customWidth="1"/>
  </cols>
  <sheetData>
    <row r="1" ht="13.5" thickBot="1"/>
    <row r="2" spans="2:3" ht="12.75">
      <c r="B2" s="144" t="s">
        <v>0</v>
      </c>
      <c r="C2" s="145"/>
    </row>
    <row r="3" spans="2:3" ht="12.75">
      <c r="B3" s="1" t="s">
        <v>1</v>
      </c>
      <c r="C3" s="2">
        <v>10275.93</v>
      </c>
    </row>
    <row r="4" spans="2:3" ht="12.75">
      <c r="B4" s="1" t="s">
        <v>2</v>
      </c>
      <c r="C4" s="2">
        <v>37540.49</v>
      </c>
    </row>
    <row r="5" spans="2:3" ht="13.5" thickBot="1">
      <c r="B5" s="1" t="s">
        <v>20</v>
      </c>
      <c r="C5" s="2">
        <v>5000</v>
      </c>
    </row>
    <row r="6" spans="2:12" ht="12.75">
      <c r="B6" s="1" t="s">
        <v>3</v>
      </c>
      <c r="C6" s="2">
        <v>911.5</v>
      </c>
      <c r="F6" s="146" t="s">
        <v>50</v>
      </c>
      <c r="G6" s="147"/>
      <c r="H6" s="147"/>
      <c r="I6" s="147"/>
      <c r="J6" s="147"/>
      <c r="K6" s="147"/>
      <c r="L6" s="148"/>
    </row>
    <row r="7" spans="2:12" ht="12.75">
      <c r="B7" s="1" t="s">
        <v>4</v>
      </c>
      <c r="C7" s="2">
        <v>1800</v>
      </c>
      <c r="F7" s="149" t="s">
        <v>83</v>
      </c>
      <c r="G7" s="150"/>
      <c r="H7" s="150"/>
      <c r="I7" s="150"/>
      <c r="J7" s="150"/>
      <c r="K7" s="150"/>
      <c r="L7" s="151"/>
    </row>
    <row r="8" spans="2:12" ht="13.5" thickBot="1">
      <c r="B8" s="1" t="s">
        <v>5</v>
      </c>
      <c r="C8" s="2">
        <v>1300</v>
      </c>
      <c r="F8" s="152" t="s">
        <v>84</v>
      </c>
      <c r="G8" s="153"/>
      <c r="H8" s="153"/>
      <c r="I8" s="153"/>
      <c r="J8" s="153"/>
      <c r="K8" s="153"/>
      <c r="L8" s="154"/>
    </row>
    <row r="9" spans="2:12" ht="12.75">
      <c r="B9" s="1" t="s">
        <v>6</v>
      </c>
      <c r="C9" s="2">
        <v>40</v>
      </c>
      <c r="F9" s="17" t="s">
        <v>66</v>
      </c>
      <c r="G9" s="95"/>
      <c r="H9" s="15"/>
      <c r="I9" s="86"/>
      <c r="J9" s="87" t="s">
        <v>68</v>
      </c>
      <c r="K9" s="15"/>
      <c r="L9" s="96"/>
    </row>
    <row r="10" spans="2:12" ht="12.75">
      <c r="B10" s="1" t="s">
        <v>7</v>
      </c>
      <c r="C10" s="2">
        <v>40</v>
      </c>
      <c r="F10" s="97" t="s">
        <v>65</v>
      </c>
      <c r="G10" s="95"/>
      <c r="H10" s="15"/>
      <c r="I10" s="19"/>
      <c r="J10" s="87" t="s">
        <v>67</v>
      </c>
      <c r="K10" s="15"/>
      <c r="L10" s="96"/>
    </row>
    <row r="11" spans="2:12" ht="13.5" thickBot="1">
      <c r="B11" s="3" t="s">
        <v>8</v>
      </c>
      <c r="C11" s="60">
        <f>SUM(C3:C10)</f>
        <v>56907.92</v>
      </c>
      <c r="F11" s="98" t="s">
        <v>63</v>
      </c>
      <c r="G11" s="99">
        <f>L17-680</f>
        <v>4871.3</v>
      </c>
      <c r="H11" s="15"/>
      <c r="I11" s="19"/>
      <c r="J11" s="71"/>
      <c r="K11" s="15"/>
      <c r="L11" s="100"/>
    </row>
    <row r="12" spans="6:12" ht="12.75">
      <c r="F12" s="98" t="s">
        <v>59</v>
      </c>
      <c r="G12" s="88">
        <v>80</v>
      </c>
      <c r="H12" s="15"/>
      <c r="I12" s="19"/>
      <c r="J12" s="89" t="s">
        <v>71</v>
      </c>
      <c r="K12" s="15"/>
      <c r="L12" s="101">
        <v>0</v>
      </c>
    </row>
    <row r="13" spans="6:12" ht="12.75">
      <c r="F13" s="17" t="s">
        <v>73</v>
      </c>
      <c r="G13" s="93">
        <f>G11+G12</f>
        <v>4951.3</v>
      </c>
      <c r="H13" s="15"/>
      <c r="I13" s="19"/>
      <c r="J13" s="15"/>
      <c r="K13" s="15"/>
      <c r="L13" s="96"/>
    </row>
    <row r="14" spans="6:12" ht="12.75">
      <c r="F14" s="19"/>
      <c r="G14" s="95"/>
      <c r="H14" s="15"/>
      <c r="I14" s="19"/>
      <c r="J14" s="15"/>
      <c r="K14" s="15"/>
      <c r="L14" s="96"/>
    </row>
    <row r="15" spans="6:12" ht="12.75">
      <c r="F15" s="23" t="s">
        <v>64</v>
      </c>
      <c r="G15" s="95"/>
      <c r="H15" s="15"/>
      <c r="I15" s="19"/>
      <c r="J15" s="87" t="s">
        <v>69</v>
      </c>
      <c r="K15" s="15"/>
      <c r="L15" s="96"/>
    </row>
    <row r="16" spans="6:12" ht="12.75">
      <c r="F16" s="102" t="s">
        <v>1</v>
      </c>
      <c r="G16" s="90">
        <v>10275.93</v>
      </c>
      <c r="H16" s="15"/>
      <c r="I16" s="19"/>
      <c r="J16" s="71" t="s">
        <v>60</v>
      </c>
      <c r="K16" s="15"/>
      <c r="L16" s="103">
        <v>56827.92</v>
      </c>
    </row>
    <row r="17" spans="6:12" ht="12.75">
      <c r="F17" s="102" t="s">
        <v>2</v>
      </c>
      <c r="G17" s="90">
        <v>37540.49</v>
      </c>
      <c r="H17" s="15"/>
      <c r="I17" s="19"/>
      <c r="J17" s="71" t="s">
        <v>80</v>
      </c>
      <c r="K17" s="15"/>
      <c r="L17" s="104">
        <v>5551.3</v>
      </c>
    </row>
    <row r="18" spans="6:12" ht="12.75">
      <c r="F18" s="102" t="s">
        <v>20</v>
      </c>
      <c r="G18" s="90">
        <v>5000</v>
      </c>
      <c r="H18" s="15"/>
      <c r="I18" s="19"/>
      <c r="J18" s="89" t="s">
        <v>70</v>
      </c>
      <c r="K18" s="15"/>
      <c r="L18" s="105">
        <f>SUM(L16:L17)</f>
        <v>62379.22</v>
      </c>
    </row>
    <row r="19" spans="6:12" ht="12.75">
      <c r="F19" s="102" t="s">
        <v>25</v>
      </c>
      <c r="G19" s="106">
        <v>4011.5</v>
      </c>
      <c r="H19" s="15"/>
      <c r="I19" s="19"/>
      <c r="J19" s="15"/>
      <c r="K19" s="15"/>
      <c r="L19" s="96"/>
    </row>
    <row r="20" spans="6:12" ht="12.75">
      <c r="F20" s="102" t="s">
        <v>61</v>
      </c>
      <c r="G20" s="90">
        <v>240</v>
      </c>
      <c r="H20" s="15"/>
      <c r="I20" s="19"/>
      <c r="J20" s="15"/>
      <c r="K20" s="15"/>
      <c r="L20" s="96"/>
    </row>
    <row r="21" spans="6:12" ht="12.75">
      <c r="F21" s="102" t="s">
        <v>62</v>
      </c>
      <c r="G21" s="92">
        <v>360</v>
      </c>
      <c r="H21" s="15"/>
      <c r="I21" s="19"/>
      <c r="J21" s="15"/>
      <c r="K21" s="15"/>
      <c r="L21" s="96"/>
    </row>
    <row r="22" spans="6:12" ht="12.75">
      <c r="F22" s="107" t="s">
        <v>74</v>
      </c>
      <c r="G22" s="91">
        <f>SUM(G16:G21)</f>
        <v>57427.92</v>
      </c>
      <c r="H22" s="15"/>
      <c r="I22" s="19"/>
      <c r="J22" s="15"/>
      <c r="K22" s="15"/>
      <c r="L22" s="96"/>
    </row>
    <row r="23" spans="6:12" ht="13.5" thickBot="1">
      <c r="F23" s="107" t="s">
        <v>75</v>
      </c>
      <c r="G23" s="94">
        <f>G22+G13</f>
        <v>62379.22</v>
      </c>
      <c r="H23" s="15"/>
      <c r="I23" s="19"/>
      <c r="J23" s="89" t="s">
        <v>72</v>
      </c>
      <c r="K23" s="15"/>
      <c r="L23" s="108">
        <f>L18</f>
        <v>62379.22</v>
      </c>
    </row>
    <row r="24" spans="6:12" ht="14.25" thickBot="1" thickTop="1">
      <c r="F24" s="109"/>
      <c r="G24" s="110"/>
      <c r="H24" s="110"/>
      <c r="I24" s="109"/>
      <c r="J24" s="110"/>
      <c r="K24" s="110"/>
      <c r="L24" s="111"/>
    </row>
    <row r="25" spans="9:10" ht="12.75">
      <c r="I25" s="29"/>
      <c r="J25" s="29"/>
    </row>
    <row r="26" spans="7:10" ht="12.75">
      <c r="G26" s="64">
        <f>G23-L23</f>
        <v>0</v>
      </c>
      <c r="J26" s="29"/>
    </row>
    <row r="31" ht="12.75">
      <c r="K31" s="28"/>
    </row>
    <row r="32" ht="12.75">
      <c r="K32" s="28"/>
    </row>
    <row r="33" ht="12.75">
      <c r="K33" s="28"/>
    </row>
  </sheetData>
  <sheetProtection/>
  <mergeCells count="4">
    <mergeCell ref="B2:C2"/>
    <mergeCell ref="F6:L6"/>
    <mergeCell ref="F7:L7"/>
    <mergeCell ref="F8:L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G29" sqref="G29"/>
    </sheetView>
  </sheetViews>
  <sheetFormatPr defaultColWidth="11.421875" defaultRowHeight="12.75"/>
  <cols>
    <col min="10" max="10" width="12.140625" style="0" bestFit="1" customWidth="1"/>
  </cols>
  <sheetData>
    <row r="1" spans="2:10" ht="13.5" thickBot="1">
      <c r="B1" s="155"/>
      <c r="C1" s="156"/>
      <c r="D1" s="156"/>
      <c r="E1" s="156"/>
      <c r="G1" s="155"/>
      <c r="H1" s="156"/>
      <c r="I1" s="156"/>
      <c r="J1" s="156"/>
    </row>
    <row r="2" spans="2:10" ht="12.75">
      <c r="B2" s="124" t="s">
        <v>50</v>
      </c>
      <c r="C2" s="125"/>
      <c r="D2" s="125"/>
      <c r="E2" s="126"/>
      <c r="G2" s="124" t="s">
        <v>50</v>
      </c>
      <c r="H2" s="125"/>
      <c r="I2" s="125"/>
      <c r="J2" s="126"/>
    </row>
    <row r="3" spans="2:10" ht="12.75">
      <c r="B3" s="127" t="s">
        <v>33</v>
      </c>
      <c r="C3" s="128"/>
      <c r="D3" s="128"/>
      <c r="E3" s="129"/>
      <c r="G3" s="127" t="s">
        <v>33</v>
      </c>
      <c r="H3" s="128"/>
      <c r="I3" s="128"/>
      <c r="J3" s="129"/>
    </row>
    <row r="4" spans="2:10" ht="12.75">
      <c r="B4" s="130" t="s">
        <v>82</v>
      </c>
      <c r="C4" s="131"/>
      <c r="D4" s="131"/>
      <c r="E4" s="132"/>
      <c r="G4" s="130" t="s">
        <v>81</v>
      </c>
      <c r="H4" s="131"/>
      <c r="I4" s="131"/>
      <c r="J4" s="132"/>
    </row>
    <row r="5" spans="2:10" ht="12.75">
      <c r="B5" s="33"/>
      <c r="C5" s="32"/>
      <c r="D5" s="32"/>
      <c r="E5" s="34"/>
      <c r="G5" s="65"/>
      <c r="H5" s="66"/>
      <c r="I5" s="66"/>
      <c r="J5" s="67"/>
    </row>
    <row r="6" spans="2:10" ht="12.75">
      <c r="B6" s="35" t="s">
        <v>37</v>
      </c>
      <c r="C6" s="32"/>
      <c r="D6" s="32"/>
      <c r="E6" s="57">
        <v>6477.16</v>
      </c>
      <c r="G6" s="35" t="s">
        <v>37</v>
      </c>
      <c r="H6" s="66"/>
      <c r="I6" s="66"/>
      <c r="J6" s="80">
        <f>E6*12</f>
        <v>77725.92</v>
      </c>
    </row>
    <row r="7" spans="2:10" ht="12.75">
      <c r="B7" s="37" t="s">
        <v>49</v>
      </c>
      <c r="C7" s="32"/>
      <c r="D7" s="32"/>
      <c r="E7" s="49">
        <v>6477.16</v>
      </c>
      <c r="G7" s="37" t="s">
        <v>49</v>
      </c>
      <c r="H7" s="66"/>
      <c r="I7" s="66"/>
      <c r="J7" s="84">
        <f>J6</f>
        <v>77725.92</v>
      </c>
    </row>
    <row r="8" spans="2:10" ht="12.75">
      <c r="B8" s="33"/>
      <c r="C8" s="32"/>
      <c r="D8" s="32"/>
      <c r="E8" s="50"/>
      <c r="G8" s="65"/>
      <c r="H8" s="66"/>
      <c r="I8" s="66"/>
      <c r="J8" s="76"/>
    </row>
    <row r="9" spans="2:10" ht="12.75">
      <c r="B9" s="47" t="s">
        <v>52</v>
      </c>
      <c r="C9" s="48"/>
      <c r="D9" s="48"/>
      <c r="E9" s="51"/>
      <c r="G9" s="47" t="s">
        <v>52</v>
      </c>
      <c r="H9" s="48"/>
      <c r="I9" s="48"/>
      <c r="J9" s="81"/>
    </row>
    <row r="10" spans="2:10" ht="12.75">
      <c r="B10" s="35" t="s">
        <v>38</v>
      </c>
      <c r="C10" s="32"/>
      <c r="D10" s="32"/>
      <c r="E10" s="52">
        <v>4430.5</v>
      </c>
      <c r="G10" s="35" t="s">
        <v>38</v>
      </c>
      <c r="H10" s="66"/>
      <c r="I10" s="66"/>
      <c r="J10" s="82">
        <v>53166</v>
      </c>
    </row>
    <row r="11" spans="2:10" ht="12.75">
      <c r="B11" s="37" t="s">
        <v>53</v>
      </c>
      <c r="C11" s="32"/>
      <c r="D11" s="32"/>
      <c r="E11" s="53">
        <f>E6-E10</f>
        <v>2046.6599999999999</v>
      </c>
      <c r="G11" s="37" t="s">
        <v>53</v>
      </c>
      <c r="H11" s="66"/>
      <c r="I11" s="66"/>
      <c r="J11" s="85">
        <f>J7-J10</f>
        <v>24559.92</v>
      </c>
    </row>
    <row r="12" spans="2:10" ht="12.75">
      <c r="B12" s="33"/>
      <c r="C12" s="32"/>
      <c r="D12" s="32"/>
      <c r="E12" s="50"/>
      <c r="G12" s="65"/>
      <c r="H12" s="66"/>
      <c r="I12" s="66"/>
      <c r="J12" s="68"/>
    </row>
    <row r="13" spans="2:10" ht="12.75">
      <c r="B13" s="41" t="s">
        <v>54</v>
      </c>
      <c r="C13" s="32"/>
      <c r="D13" s="32"/>
      <c r="E13" s="50"/>
      <c r="G13" s="41" t="s">
        <v>54</v>
      </c>
      <c r="H13" s="66"/>
      <c r="I13" s="66"/>
      <c r="J13" s="68"/>
    </row>
    <row r="14" spans="2:10" ht="12.75">
      <c r="B14" s="37" t="s">
        <v>55</v>
      </c>
      <c r="C14" s="32"/>
      <c r="D14" s="32"/>
      <c r="E14" s="50"/>
      <c r="G14" s="37" t="s">
        <v>55</v>
      </c>
      <c r="H14" s="66"/>
      <c r="I14" s="66"/>
      <c r="J14" s="68"/>
    </row>
    <row r="15" spans="2:10" ht="12.75">
      <c r="B15" s="33" t="s">
        <v>35</v>
      </c>
      <c r="C15" s="32"/>
      <c r="D15" s="32"/>
      <c r="E15" s="50">
        <v>126</v>
      </c>
      <c r="G15" s="65" t="s">
        <v>35</v>
      </c>
      <c r="H15" s="66"/>
      <c r="I15" s="66"/>
      <c r="J15" s="76">
        <v>1512</v>
      </c>
    </row>
    <row r="16" spans="2:13" ht="12.75">
      <c r="B16" s="33" t="s">
        <v>34</v>
      </c>
      <c r="C16" s="32"/>
      <c r="D16" s="32"/>
      <c r="E16" s="50">
        <v>680</v>
      </c>
      <c r="G16" s="65" t="s">
        <v>34</v>
      </c>
      <c r="H16" s="59"/>
      <c r="I16" s="66"/>
      <c r="J16" s="76">
        <v>8160</v>
      </c>
      <c r="M16" s="28"/>
    </row>
    <row r="17" spans="2:10" ht="12.75">
      <c r="B17" s="33" t="s">
        <v>42</v>
      </c>
      <c r="C17" s="32"/>
      <c r="D17" s="32"/>
      <c r="E17" s="50">
        <v>60</v>
      </c>
      <c r="G17" s="65" t="s">
        <v>42</v>
      </c>
      <c r="H17" s="66"/>
      <c r="I17" s="66"/>
      <c r="J17" s="76">
        <v>720</v>
      </c>
    </row>
    <row r="18" spans="2:10" ht="12.75">
      <c r="B18" s="33" t="s">
        <v>44</v>
      </c>
      <c r="C18" s="32"/>
      <c r="D18" s="32"/>
      <c r="E18" s="54">
        <v>360</v>
      </c>
      <c r="G18" s="65" t="s">
        <v>44</v>
      </c>
      <c r="H18" s="66"/>
      <c r="I18" s="66"/>
      <c r="J18" s="77">
        <v>4320</v>
      </c>
    </row>
    <row r="19" spans="2:10" ht="12.75">
      <c r="B19" s="33" t="s">
        <v>56</v>
      </c>
      <c r="C19" s="32"/>
      <c r="D19" s="32"/>
      <c r="E19" s="50">
        <f>SUM(E15:E18)</f>
        <v>1226</v>
      </c>
      <c r="G19" s="65" t="s">
        <v>56</v>
      </c>
      <c r="H19" s="66"/>
      <c r="I19" s="66"/>
      <c r="J19" s="76">
        <f>SUM(J15:J18)</f>
        <v>14712</v>
      </c>
    </row>
    <row r="20" spans="2:10" ht="12.75">
      <c r="B20" s="33"/>
      <c r="C20" s="32"/>
      <c r="D20" s="32"/>
      <c r="E20" s="50"/>
      <c r="G20" s="65"/>
      <c r="H20" s="66"/>
      <c r="I20" s="66"/>
      <c r="J20" s="76"/>
    </row>
    <row r="21" spans="2:10" ht="12.75">
      <c r="B21" s="37" t="s">
        <v>36</v>
      </c>
      <c r="C21" s="32"/>
      <c r="D21" s="32"/>
      <c r="E21" s="50"/>
      <c r="G21" s="37" t="s">
        <v>36</v>
      </c>
      <c r="H21" s="66"/>
      <c r="I21" s="66"/>
      <c r="J21" s="76"/>
    </row>
    <row r="22" spans="2:10" ht="12.75">
      <c r="B22" s="33" t="s">
        <v>14</v>
      </c>
      <c r="C22" s="32"/>
      <c r="D22" s="32"/>
      <c r="E22" s="54">
        <v>95</v>
      </c>
      <c r="G22" s="65" t="s">
        <v>14</v>
      </c>
      <c r="H22" s="66"/>
      <c r="I22" s="66"/>
      <c r="J22" s="77">
        <v>1140</v>
      </c>
    </row>
    <row r="23" spans="2:10" ht="12.75">
      <c r="B23" s="37" t="s">
        <v>58</v>
      </c>
      <c r="C23" s="32"/>
      <c r="D23" s="32"/>
      <c r="E23" s="55">
        <v>95</v>
      </c>
      <c r="G23" s="37" t="s">
        <v>58</v>
      </c>
      <c r="H23" s="66"/>
      <c r="I23" s="66"/>
      <c r="J23" s="83">
        <v>1140</v>
      </c>
    </row>
    <row r="24" spans="2:10" ht="12.75">
      <c r="B24" s="37"/>
      <c r="C24" s="32"/>
      <c r="D24" s="32"/>
      <c r="E24" s="50"/>
      <c r="G24" s="37"/>
      <c r="H24" s="66"/>
      <c r="I24" s="66"/>
      <c r="J24" s="76"/>
    </row>
    <row r="25" spans="2:10" ht="12.75" hidden="1">
      <c r="B25" s="37"/>
      <c r="C25" s="32"/>
      <c r="D25" s="32"/>
      <c r="E25" s="54"/>
      <c r="G25" s="37"/>
      <c r="H25" s="66"/>
      <c r="I25" s="66"/>
      <c r="J25" s="76"/>
    </row>
    <row r="26" spans="2:10" ht="12.75" hidden="1">
      <c r="B26" s="37"/>
      <c r="C26" s="32"/>
      <c r="D26" s="32"/>
      <c r="E26" s="50"/>
      <c r="G26" s="37"/>
      <c r="H26" s="66"/>
      <c r="I26" s="66"/>
      <c r="J26" s="76"/>
    </row>
    <row r="27" spans="2:10" ht="12.75">
      <c r="B27" s="37" t="s">
        <v>57</v>
      </c>
      <c r="C27" s="32"/>
      <c r="D27" s="32"/>
      <c r="E27" s="55">
        <f>E19+E23+E26</f>
        <v>1321</v>
      </c>
      <c r="G27" s="37" t="s">
        <v>57</v>
      </c>
      <c r="H27" s="66"/>
      <c r="I27" s="66"/>
      <c r="J27" s="78">
        <f>J19+J23+J26</f>
        <v>15852</v>
      </c>
    </row>
    <row r="28" spans="2:10" ht="13.5" thickBot="1">
      <c r="B28" s="44" t="s">
        <v>79</v>
      </c>
      <c r="C28" s="45"/>
      <c r="D28" s="45"/>
      <c r="E28" s="56">
        <f>E11-E27</f>
        <v>725.6599999999999</v>
      </c>
      <c r="G28" s="44" t="s">
        <v>79</v>
      </c>
      <c r="H28" s="69"/>
      <c r="I28" s="69"/>
      <c r="J28" s="79">
        <f>J11-J27</f>
        <v>8707.919999999998</v>
      </c>
    </row>
    <row r="29" spans="7:10" ht="12.75">
      <c r="G29" s="14" t="s">
        <v>85</v>
      </c>
      <c r="H29" s="71"/>
      <c r="I29" s="71"/>
      <c r="J29" s="73">
        <f>J28*0.15</f>
        <v>1306.1879999999996</v>
      </c>
    </row>
    <row r="30" spans="7:10" ht="12.75">
      <c r="G30" s="14" t="s">
        <v>86</v>
      </c>
      <c r="H30" s="71"/>
      <c r="I30" s="71"/>
      <c r="J30" s="74">
        <f>(J28-J29)*0.25</f>
        <v>1850.4329999999995</v>
      </c>
    </row>
    <row r="31" spans="7:10" ht="13.5" thickBot="1">
      <c r="G31" s="70" t="s">
        <v>87</v>
      </c>
      <c r="H31" s="72"/>
      <c r="I31" s="72"/>
      <c r="J31" s="75">
        <f>J28-J29-J30</f>
        <v>5551.298999999999</v>
      </c>
    </row>
  </sheetData>
  <sheetProtection/>
  <mergeCells count="8">
    <mergeCell ref="B1:E1"/>
    <mergeCell ref="G1:J1"/>
    <mergeCell ref="B2:E2"/>
    <mergeCell ref="B3:E3"/>
    <mergeCell ref="B4:E4"/>
    <mergeCell ref="G2:J2"/>
    <mergeCell ref="G3:J3"/>
    <mergeCell ref="G4:J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CARLITA MANZANO</dc:creator>
  <cp:keywords/>
  <dc:description/>
  <cp:lastModifiedBy>CARLITA MANZANO</cp:lastModifiedBy>
  <dcterms:created xsi:type="dcterms:W3CDTF">2009-08-05T02:26:28Z</dcterms:created>
  <dcterms:modified xsi:type="dcterms:W3CDTF">2009-09-22T16:51:12Z</dcterms:modified>
  <cp:category/>
  <cp:version/>
  <cp:contentType/>
  <cp:contentStatus/>
</cp:coreProperties>
</file>