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9320" windowHeight="100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<sst xmlns="http://schemas.openxmlformats.org/spreadsheetml/2006/main" count="73" uniqueCount="66">
  <si>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Norte</t>
  </si>
  <si>
    <t>Pregunta 1</t>
  </si>
  <si>
    <t>Pregunta 2</t>
  </si>
  <si>
    <t>Sur</t>
  </si>
  <si>
    <t>Centro</t>
  </si>
  <si>
    <t>Masculino</t>
  </si>
  <si>
    <t>Femenino</t>
  </si>
  <si>
    <t>si</t>
  </si>
  <si>
    <t>no</t>
  </si>
  <si>
    <t>Pregunta 4</t>
  </si>
  <si>
    <t>Pulpa</t>
  </si>
  <si>
    <t>Conservas</t>
  </si>
  <si>
    <t>Nectar</t>
  </si>
  <si>
    <t>Otra</t>
  </si>
  <si>
    <t>Diaria</t>
  </si>
  <si>
    <t>Semanal</t>
  </si>
  <si>
    <t>Quincenal</t>
  </si>
  <si>
    <t>Mensual</t>
  </si>
  <si>
    <t>Pregunta 6</t>
  </si>
  <si>
    <t>Durazno</t>
  </si>
  <si>
    <t>Frutilla</t>
  </si>
  <si>
    <t>Mango</t>
  </si>
  <si>
    <t>Piña</t>
  </si>
  <si>
    <t>Pregunta 7</t>
  </si>
  <si>
    <t>250g</t>
  </si>
  <si>
    <t>350g</t>
  </si>
  <si>
    <t>450g</t>
  </si>
  <si>
    <t>550g</t>
  </si>
  <si>
    <t>Pregunta 8</t>
  </si>
  <si>
    <t>Mi comisariato</t>
  </si>
  <si>
    <t>Hiper-Market</t>
  </si>
  <si>
    <t>Mega-Maxi</t>
  </si>
  <si>
    <t>Super-Maxi</t>
  </si>
  <si>
    <t>Pregunta 9</t>
  </si>
  <si>
    <t xml:space="preserve">si </t>
  </si>
  <si>
    <t>Pregunta 10</t>
  </si>
  <si>
    <t>Pregunta 11</t>
  </si>
  <si>
    <t>Pregunta 12</t>
  </si>
  <si>
    <t>$1.50 - $2.50</t>
  </si>
  <si>
    <t>$2.50 - $3.50</t>
  </si>
  <si>
    <t>mas de $3.50</t>
  </si>
  <si>
    <t>entre 20 - 25</t>
  </si>
  <si>
    <t>entre 25 - 30</t>
  </si>
  <si>
    <t>mas de 30</t>
  </si>
  <si>
    <t>240 - 500</t>
  </si>
  <si>
    <t>500 - 700</t>
  </si>
  <si>
    <t>mas de 700</t>
  </si>
  <si>
    <t>Pregunta 13</t>
  </si>
  <si>
    <t>Encuesta</t>
  </si>
  <si>
    <t>¿Sector donde usted vive?</t>
  </si>
  <si>
    <t>Género</t>
  </si>
  <si>
    <t>Pregunta 3</t>
  </si>
  <si>
    <t>De acuerdo a su edad ¿En qué rango se encuentra?</t>
  </si>
  <si>
    <t>¿Consume frutas procesadas? Si su respuesta es No, continúe con la pregunta 9</t>
  </si>
  <si>
    <t>Pregunta 5</t>
  </si>
  <si>
    <t>Según sus ingresos mensuales  en ¿Qué rango se ubica?</t>
  </si>
  <si>
    <t>¿Qué tipo de fruta procesada consume?</t>
  </si>
  <si>
    <t>¿Con que frecuencia consume pulpa de fruta?</t>
  </si>
  <si>
    <t>¿Qué sabor de pulpa de fruta es su favorita?</t>
  </si>
  <si>
    <t>¿En qué presentación prefiere la pulpa de fruta?</t>
  </si>
  <si>
    <t>¿Dónde acostumbra a comprar la pulpa de fruta que consume?</t>
  </si>
  <si>
    <t>¿Conoce la pulpa de fruta congelada?</t>
  </si>
  <si>
    <t>¿Conoce la fruta Arazá?</t>
  </si>
  <si>
    <t>¿Le gustaría probar la pulpa de Arazá?</t>
  </si>
  <si>
    <t>Pregunta 14</t>
  </si>
  <si>
    <t>¿Cuánto estaría dispuesto a pagar por la pulpa de Arazá?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</si>
</sst>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0" fontId="0" fillId="0" borderId="0" xfId="5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"/>
          <c:y val="0.2685"/>
          <c:w val="0.317"/>
          <c:h val="0.621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Hoja1!$A$7:$A$9</c:f>
              <c:strCache/>
            </c:strRef>
          </c:cat>
          <c:val>
            <c:numRef>
              <c:f>Hoja1!$B$7:$B$9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Hoja1!$A$7:$A$8</c:f>
              <c:strCache/>
            </c:strRef>
          </c:cat>
          <c:val>
            <c:numRef>
              <c:f>Hoja1!$C$7:$C$8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"/>
          <c:y val="0.01525"/>
          <c:w val="0.40375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Hoja1!$A$268:$A$269</c:f>
              <c:strCache/>
            </c:strRef>
          </c:cat>
          <c:val>
            <c:numRef>
              <c:f>Hoja1!$B$268:$B$269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4085"/>
          <c:w val="0.07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045"/>
          <c:w val="0.43325"/>
          <c:h val="0.78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Hoja1!$A$291:$A$292</c:f>
              <c:strCache/>
            </c:strRef>
          </c:cat>
          <c:val>
            <c:numRef>
              <c:f>Hoja1!$B$291:$B$292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.395"/>
          <c:w val="0.08175"/>
          <c:h val="0.19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Hoja1!$A$314:$A$316</c:f>
              <c:strCache/>
            </c:strRef>
          </c:cat>
          <c:val>
            <c:numRef>
              <c:f>Hoja1!$B$314:$B$316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655"/>
          <c:w val="0.201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1045"/>
          <c:w val="0.54925"/>
          <c:h val="0.78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Hoja1!$A$54:$A$56</c:f>
              <c:strCache/>
            </c:strRef>
          </c:cat>
          <c:val>
            <c:numRef>
              <c:f>Hoja1!$B$54:$B$56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4575"/>
          <c:w val="0.26425"/>
          <c:h val="0.29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06"/>
          <c:w val="0.5425"/>
          <c:h val="0.78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Hoja1!$A$94:$A$96</c:f>
              <c:strCache/>
            </c:strRef>
          </c:cat>
          <c:val>
            <c:numRef>
              <c:f>Hoja1!$B$94:$B$96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42"/>
          <c:w val="0.2485"/>
          <c:h val="0.30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"/>
          <c:y val="0.11375"/>
          <c:w val="0.41825"/>
          <c:h val="0.767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Hoja1!$A$33:$A$34</c:f>
              <c:strCache/>
            </c:strRef>
          </c:cat>
          <c:val>
            <c:numRef>
              <c:f>Hoja1!$B$33:$B$34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37175"/>
          <c:w val="0.2165"/>
          <c:h val="0.23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"/>
          <c:y val="0.114"/>
          <c:w val="0.49425"/>
          <c:h val="0.76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Hoja1!$A$73:$A$74</c:f>
              <c:strCache/>
            </c:strRef>
          </c:cat>
          <c:val>
            <c:numRef>
              <c:f>Hoja1!$B$73:$B$74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37175"/>
          <c:w val="0.1165"/>
          <c:h val="0.23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25"/>
          <c:y val="0.099"/>
          <c:w val="0.473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Hoja1!$A$117:$A$120</c:f>
              <c:strCache/>
            </c:strRef>
          </c:cat>
          <c:val>
            <c:numRef>
              <c:f>Hoja1!$B$117:$B$120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3225"/>
          <c:w val="0.163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5"/>
          <c:y val="0.099"/>
          <c:w val="0.4542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Hoja1!$A$142:$A$146</c:f>
              <c:strCache/>
            </c:strRef>
          </c:cat>
          <c:val>
            <c:numRef>
              <c:f>Hoja1!$B$142:$B$146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2795"/>
          <c:w val="0.157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"/>
          <c:y val="0.099"/>
          <c:w val="0.4542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Hoja1!$A$167:$A$171</c:f>
              <c:strCache/>
            </c:strRef>
          </c:cat>
          <c:val>
            <c:numRef>
              <c:f>Hoja1!$B$167:$B$171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2795"/>
          <c:w val="0.138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099"/>
          <c:w val="0.472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Hoja1!$A$193:$A$196</c:f>
              <c:strCache/>
            </c:strRef>
          </c:cat>
          <c:val>
            <c:numRef>
              <c:f>Hoja1!$B$193:$B$196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225"/>
          <c:w val="0.104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1035"/>
          <c:w val="0.5155"/>
          <c:h val="0.78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Hoja1!$A$218:$A$221</c:f>
              <c:strCache/>
            </c:strRef>
          </c:cat>
          <c:val>
            <c:numRef>
              <c:f>Hoja1!$B$218:$B$221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30125"/>
          <c:w val="0.27025"/>
          <c:h val="0.38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825"/>
          <c:y val="0.099"/>
          <c:w val="0.4717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Hoja1!$A$244:$A$245</c:f>
              <c:strCache/>
            </c:strRef>
          </c:cat>
          <c:val>
            <c:numRef>
              <c:f>Hoja1!$B$244:$B$245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4085"/>
          <c:w val="0.0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11</xdr:row>
      <xdr:rowOff>142875</xdr:rowOff>
    </xdr:from>
    <xdr:to>
      <xdr:col>6</xdr:col>
      <xdr:colOff>533400</xdr:colOff>
      <xdr:row>22</xdr:row>
      <xdr:rowOff>9525</xdr:rowOff>
    </xdr:to>
    <xdr:graphicFrame>
      <xdr:nvGraphicFramePr>
        <xdr:cNvPr id="1" name="4 Gráfico"/>
        <xdr:cNvGraphicFramePr/>
      </xdr:nvGraphicFramePr>
      <xdr:xfrm>
        <a:off x="1533525" y="2247900"/>
        <a:ext cx="37528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37</xdr:row>
      <xdr:rowOff>133350</xdr:rowOff>
    </xdr:from>
    <xdr:to>
      <xdr:col>6</xdr:col>
      <xdr:colOff>466725</xdr:colOff>
      <xdr:row>48</xdr:row>
      <xdr:rowOff>28575</xdr:rowOff>
    </xdr:to>
    <xdr:graphicFrame>
      <xdr:nvGraphicFramePr>
        <xdr:cNvPr id="2" name="6 Gráfico"/>
        <xdr:cNvGraphicFramePr/>
      </xdr:nvGraphicFramePr>
      <xdr:xfrm>
        <a:off x="1647825" y="7200900"/>
        <a:ext cx="3571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75</xdr:row>
      <xdr:rowOff>19050</xdr:rowOff>
    </xdr:from>
    <xdr:to>
      <xdr:col>6</xdr:col>
      <xdr:colOff>409575</xdr:colOff>
      <xdr:row>85</xdr:row>
      <xdr:rowOff>95250</xdr:rowOff>
    </xdr:to>
    <xdr:graphicFrame>
      <xdr:nvGraphicFramePr>
        <xdr:cNvPr id="3" name="3 Gráfico"/>
        <xdr:cNvGraphicFramePr/>
      </xdr:nvGraphicFramePr>
      <xdr:xfrm>
        <a:off x="2124075" y="14449425"/>
        <a:ext cx="30384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121</xdr:row>
      <xdr:rowOff>0</xdr:rowOff>
    </xdr:from>
    <xdr:to>
      <xdr:col>7</xdr:col>
      <xdr:colOff>723900</xdr:colOff>
      <xdr:row>135</xdr:row>
      <xdr:rowOff>76200</xdr:rowOff>
    </xdr:to>
    <xdr:graphicFrame>
      <xdr:nvGraphicFramePr>
        <xdr:cNvPr id="4" name="5 Gráfico"/>
        <xdr:cNvGraphicFramePr/>
      </xdr:nvGraphicFramePr>
      <xdr:xfrm>
        <a:off x="1666875" y="232124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581025</xdr:colOff>
      <xdr:row>148</xdr:row>
      <xdr:rowOff>76200</xdr:rowOff>
    </xdr:from>
    <xdr:to>
      <xdr:col>6</xdr:col>
      <xdr:colOff>581025</xdr:colOff>
      <xdr:row>162</xdr:row>
      <xdr:rowOff>152400</xdr:rowOff>
    </xdr:to>
    <xdr:graphicFrame>
      <xdr:nvGraphicFramePr>
        <xdr:cNvPr id="5" name="7 Gráfico"/>
        <xdr:cNvGraphicFramePr/>
      </xdr:nvGraphicFramePr>
      <xdr:xfrm>
        <a:off x="581025" y="28441650"/>
        <a:ext cx="47529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485775</xdr:colOff>
      <xdr:row>172</xdr:row>
      <xdr:rowOff>171450</xdr:rowOff>
    </xdr:from>
    <xdr:to>
      <xdr:col>6</xdr:col>
      <xdr:colOff>485775</xdr:colOff>
      <xdr:row>187</xdr:row>
      <xdr:rowOff>57150</xdr:rowOff>
    </xdr:to>
    <xdr:graphicFrame>
      <xdr:nvGraphicFramePr>
        <xdr:cNvPr id="6" name="9 Gráfico"/>
        <xdr:cNvGraphicFramePr/>
      </xdr:nvGraphicFramePr>
      <xdr:xfrm>
        <a:off x="485775" y="33118425"/>
        <a:ext cx="47529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197</xdr:row>
      <xdr:rowOff>152400</xdr:rowOff>
    </xdr:from>
    <xdr:to>
      <xdr:col>7</xdr:col>
      <xdr:colOff>57150</xdr:colOff>
      <xdr:row>212</xdr:row>
      <xdr:rowOff>28575</xdr:rowOff>
    </xdr:to>
    <xdr:graphicFrame>
      <xdr:nvGraphicFramePr>
        <xdr:cNvPr id="7" name="10 Gráfico"/>
        <xdr:cNvGraphicFramePr/>
      </xdr:nvGraphicFramePr>
      <xdr:xfrm>
        <a:off x="1000125" y="37871400"/>
        <a:ext cx="4572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222</xdr:row>
      <xdr:rowOff>152400</xdr:rowOff>
    </xdr:from>
    <xdr:to>
      <xdr:col>5</xdr:col>
      <xdr:colOff>676275</xdr:colOff>
      <xdr:row>235</xdr:row>
      <xdr:rowOff>123825</xdr:rowOff>
    </xdr:to>
    <xdr:graphicFrame>
      <xdr:nvGraphicFramePr>
        <xdr:cNvPr id="8" name="11 Gráfico"/>
        <xdr:cNvGraphicFramePr/>
      </xdr:nvGraphicFramePr>
      <xdr:xfrm>
        <a:off x="962025" y="42643425"/>
        <a:ext cx="3705225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914400</xdr:colOff>
      <xdr:row>246</xdr:row>
      <xdr:rowOff>161925</xdr:rowOff>
    </xdr:from>
    <xdr:to>
      <xdr:col>6</xdr:col>
      <xdr:colOff>733425</xdr:colOff>
      <xdr:row>261</xdr:row>
      <xdr:rowOff>47625</xdr:rowOff>
    </xdr:to>
    <xdr:graphicFrame>
      <xdr:nvGraphicFramePr>
        <xdr:cNvPr id="9" name="12 Gráfico"/>
        <xdr:cNvGraphicFramePr/>
      </xdr:nvGraphicFramePr>
      <xdr:xfrm>
        <a:off x="914400" y="472440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28575</xdr:colOff>
      <xdr:row>270</xdr:row>
      <xdr:rowOff>28575</xdr:rowOff>
    </xdr:from>
    <xdr:to>
      <xdr:col>7</xdr:col>
      <xdr:colOff>28575</xdr:colOff>
      <xdr:row>284</xdr:row>
      <xdr:rowOff>95250</xdr:rowOff>
    </xdr:to>
    <xdr:graphicFrame>
      <xdr:nvGraphicFramePr>
        <xdr:cNvPr id="10" name="13 Gráfico"/>
        <xdr:cNvGraphicFramePr/>
      </xdr:nvGraphicFramePr>
      <xdr:xfrm>
        <a:off x="971550" y="51692175"/>
        <a:ext cx="457200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600075</xdr:colOff>
      <xdr:row>292</xdr:row>
      <xdr:rowOff>161925</xdr:rowOff>
    </xdr:from>
    <xdr:to>
      <xdr:col>6</xdr:col>
      <xdr:colOff>123825</xdr:colOff>
      <xdr:row>305</xdr:row>
      <xdr:rowOff>85725</xdr:rowOff>
    </xdr:to>
    <xdr:graphicFrame>
      <xdr:nvGraphicFramePr>
        <xdr:cNvPr id="11" name="14 Gráfico"/>
        <xdr:cNvGraphicFramePr/>
      </xdr:nvGraphicFramePr>
      <xdr:xfrm>
        <a:off x="600075" y="56026050"/>
        <a:ext cx="4276725" cy="2400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571500</xdr:colOff>
      <xdr:row>318</xdr:row>
      <xdr:rowOff>19050</xdr:rowOff>
    </xdr:from>
    <xdr:to>
      <xdr:col>6</xdr:col>
      <xdr:colOff>400050</xdr:colOff>
      <xdr:row>332</xdr:row>
      <xdr:rowOff>95250</xdr:rowOff>
    </xdr:to>
    <xdr:graphicFrame>
      <xdr:nvGraphicFramePr>
        <xdr:cNvPr id="12" name="15 Gráfico"/>
        <xdr:cNvGraphicFramePr/>
      </xdr:nvGraphicFramePr>
      <xdr:xfrm>
        <a:off x="571500" y="60845700"/>
        <a:ext cx="458152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723900</xdr:colOff>
      <xdr:row>53</xdr:row>
      <xdr:rowOff>28575</xdr:rowOff>
    </xdr:from>
    <xdr:to>
      <xdr:col>7</xdr:col>
      <xdr:colOff>304800</xdr:colOff>
      <xdr:row>65</xdr:row>
      <xdr:rowOff>57150</xdr:rowOff>
    </xdr:to>
    <xdr:graphicFrame>
      <xdr:nvGraphicFramePr>
        <xdr:cNvPr id="13" name="17 Gráfico"/>
        <xdr:cNvGraphicFramePr/>
      </xdr:nvGraphicFramePr>
      <xdr:xfrm>
        <a:off x="2428875" y="10163175"/>
        <a:ext cx="3390900" cy="2390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94</xdr:row>
      <xdr:rowOff>0</xdr:rowOff>
    </xdr:from>
    <xdr:to>
      <xdr:col>7</xdr:col>
      <xdr:colOff>266700</xdr:colOff>
      <xdr:row>106</xdr:row>
      <xdr:rowOff>28575</xdr:rowOff>
    </xdr:to>
    <xdr:graphicFrame>
      <xdr:nvGraphicFramePr>
        <xdr:cNvPr id="14" name="18 Gráfico"/>
        <xdr:cNvGraphicFramePr/>
      </xdr:nvGraphicFramePr>
      <xdr:xfrm>
        <a:off x="2466975" y="18059400"/>
        <a:ext cx="3314700" cy="2314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7"/>
  <sheetViews>
    <sheetView tabSelected="1" zoomScale="83" zoomScaleNormal="83" zoomScalePageLayoutView="0" workbookViewId="0" topLeftCell="A69">
      <selection activeCell="K86" sqref="K86"/>
    </sheetView>
  </sheetViews>
  <sheetFormatPr defaultColWidth="11.421875" defaultRowHeight="15"/>
  <cols>
    <col min="1" max="1" width="14.140625" style="0" bestFit="1" customWidth="1"/>
  </cols>
  <sheetData>
    <row r="1" spans="1:4" ht="15">
      <c r="A1" s="6"/>
      <c r="B1" s="6"/>
      <c r="C1" s="6"/>
      <c r="D1" s="6" t="s">
        <v>48</v>
      </c>
    </row>
    <row r="2" spans="1:4" ht="15">
      <c r="A2" s="6"/>
      <c r="B2" s="6"/>
      <c r="C2" s="6"/>
      <c r="D2" s="6"/>
    </row>
    <row r="3" spans="1:4" ht="15">
      <c r="A3" s="6" t="s">
        <v>1</v>
      </c>
      <c r="B3" s="6"/>
      <c r="C3" s="6"/>
      <c r="D3" s="6"/>
    </row>
    <row r="4" spans="1:3" ht="15.75">
      <c r="A4" s="9" t="s">
        <v>49</v>
      </c>
      <c r="B4" s="9"/>
      <c r="C4" s="9"/>
    </row>
    <row r="7" spans="1:3" ht="15">
      <c r="A7" s="2" t="s">
        <v>0</v>
      </c>
      <c r="B7" s="2">
        <v>219</v>
      </c>
      <c r="C7" s="1"/>
    </row>
    <row r="8" spans="1:3" ht="15">
      <c r="A8" s="2" t="s">
        <v>4</v>
      </c>
      <c r="B8" s="2">
        <v>59</v>
      </c>
      <c r="C8" s="1"/>
    </row>
    <row r="9" spans="1:3" ht="15">
      <c r="A9" s="2" t="s">
        <v>3</v>
      </c>
      <c r="B9" s="2">
        <v>122</v>
      </c>
      <c r="C9" s="1"/>
    </row>
    <row r="10" ht="15">
      <c r="B10" s="3">
        <v>400</v>
      </c>
    </row>
    <row r="29" ht="15">
      <c r="A29" s="6" t="s">
        <v>2</v>
      </c>
    </row>
    <row r="30" ht="15.75">
      <c r="A30" s="7" t="s">
        <v>50</v>
      </c>
    </row>
    <row r="31" ht="15">
      <c r="A31" s="6"/>
    </row>
    <row r="33" spans="1:2" ht="15">
      <c r="A33" s="2" t="s">
        <v>5</v>
      </c>
      <c r="B33" s="2">
        <v>122</v>
      </c>
    </row>
    <row r="34" spans="1:2" ht="15">
      <c r="A34" s="2" t="s">
        <v>6</v>
      </c>
      <c r="B34" s="2">
        <v>278</v>
      </c>
    </row>
    <row r="35" ht="15">
      <c r="B35">
        <f>SUM(B33:B34)</f>
        <v>400</v>
      </c>
    </row>
    <row r="51" ht="15">
      <c r="A51" s="6" t="s">
        <v>51</v>
      </c>
    </row>
    <row r="52" ht="15.75">
      <c r="A52" s="7" t="s">
        <v>52</v>
      </c>
    </row>
    <row r="53" ht="15.75">
      <c r="A53" s="7"/>
    </row>
    <row r="54" spans="1:2" ht="15">
      <c r="A54" s="2" t="s">
        <v>41</v>
      </c>
      <c r="B54" s="2">
        <f>+B57*25%</f>
        <v>100</v>
      </c>
    </row>
    <row r="55" spans="1:2" ht="15">
      <c r="A55" s="2" t="s">
        <v>42</v>
      </c>
      <c r="B55" s="2">
        <f>+B57*20%</f>
        <v>80</v>
      </c>
    </row>
    <row r="56" spans="1:2" ht="15">
      <c r="A56" s="2" t="s">
        <v>43</v>
      </c>
      <c r="B56" s="2">
        <f>+B57-B55-B54</f>
        <v>220</v>
      </c>
    </row>
    <row r="57" spans="1:2" ht="15">
      <c r="A57" s="2"/>
      <c r="B57" s="2">
        <v>400</v>
      </c>
    </row>
    <row r="58" ht="15.75">
      <c r="A58" s="7"/>
    </row>
    <row r="59" ht="15.75">
      <c r="A59" s="7"/>
    </row>
    <row r="60" ht="15.75">
      <c r="A60" s="7"/>
    </row>
    <row r="61" ht="15.75">
      <c r="A61" s="7"/>
    </row>
    <row r="62" ht="15.75">
      <c r="A62" s="7"/>
    </row>
    <row r="63" ht="15.75">
      <c r="A63" s="7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9" ht="15">
      <c r="A69" s="6" t="s">
        <v>9</v>
      </c>
    </row>
    <row r="70" spans="1:4" ht="15.75">
      <c r="A70" s="7" t="s">
        <v>53</v>
      </c>
      <c r="B70" s="7"/>
      <c r="C70" s="7"/>
      <c r="D70" s="7"/>
    </row>
    <row r="71" ht="15">
      <c r="A71" s="6"/>
    </row>
    <row r="73" spans="1:2" ht="15">
      <c r="A73" s="2" t="s">
        <v>7</v>
      </c>
      <c r="B73" s="2">
        <f>400*70%</f>
        <v>280</v>
      </c>
    </row>
    <row r="74" spans="1:2" ht="15">
      <c r="A74" s="2" t="s">
        <v>8</v>
      </c>
      <c r="B74" s="2">
        <f>400*30%</f>
        <v>120</v>
      </c>
    </row>
    <row r="75" ht="15">
      <c r="B75">
        <f>SUM(B73:B74)</f>
        <v>400</v>
      </c>
    </row>
    <row r="89" ht="15">
      <c r="A89" s="6" t="s">
        <v>54</v>
      </c>
    </row>
    <row r="90" ht="15.75">
      <c r="A90" s="7" t="s">
        <v>55</v>
      </c>
    </row>
    <row r="94" spans="1:2" ht="15">
      <c r="A94" s="2" t="s">
        <v>44</v>
      </c>
      <c r="B94" s="5">
        <f>+B97*46%</f>
        <v>168.82</v>
      </c>
    </row>
    <row r="95" spans="1:2" ht="15">
      <c r="A95" s="2" t="s">
        <v>45</v>
      </c>
      <c r="B95" s="5">
        <f>+B97-B96-B94</f>
        <v>88.07999999999998</v>
      </c>
    </row>
    <row r="96" spans="1:2" ht="15">
      <c r="A96" s="2" t="s">
        <v>46</v>
      </c>
      <c r="B96" s="5">
        <f>+B97*30%</f>
        <v>110.1</v>
      </c>
    </row>
    <row r="97" spans="1:2" ht="15">
      <c r="A97" s="2"/>
      <c r="B97" s="2">
        <v>367</v>
      </c>
    </row>
    <row r="112" ht="15">
      <c r="A112" s="6" t="s">
        <v>18</v>
      </c>
    </row>
    <row r="113" ht="15.75">
      <c r="A113" s="8" t="s">
        <v>56</v>
      </c>
    </row>
    <row r="114" ht="15">
      <c r="A114" s="6"/>
    </row>
    <row r="115" ht="15">
      <c r="A115" s="6"/>
    </row>
    <row r="117" spans="1:2" ht="15">
      <c r="A117" s="2" t="s">
        <v>10</v>
      </c>
      <c r="B117" s="5">
        <f>B121*17%</f>
        <v>47.6</v>
      </c>
    </row>
    <row r="118" spans="1:2" ht="15">
      <c r="A118" s="2" t="s">
        <v>11</v>
      </c>
      <c r="B118" s="5">
        <f>B121*29%</f>
        <v>81.19999999999999</v>
      </c>
    </row>
    <row r="119" spans="1:2" ht="15">
      <c r="A119" s="2" t="s">
        <v>12</v>
      </c>
      <c r="B119" s="5">
        <f>B121*44%</f>
        <v>123.2</v>
      </c>
    </row>
    <row r="120" spans="1:3" ht="15">
      <c r="A120" s="2" t="s">
        <v>13</v>
      </c>
      <c r="B120" s="5">
        <f>B121*10%</f>
        <v>28</v>
      </c>
      <c r="C120" s="4">
        <f>SUM(B117:B120)</f>
        <v>280</v>
      </c>
    </row>
    <row r="121" ht="15">
      <c r="B121">
        <v>280</v>
      </c>
    </row>
    <row r="138" ht="15">
      <c r="A138" s="6" t="s">
        <v>23</v>
      </c>
    </row>
    <row r="139" ht="15.75">
      <c r="A139" s="7" t="s">
        <v>57</v>
      </c>
    </row>
    <row r="142" spans="1:2" ht="15">
      <c r="A142" s="2" t="s">
        <v>14</v>
      </c>
      <c r="B142" s="5">
        <f>+B147*12%</f>
        <v>33.6</v>
      </c>
    </row>
    <row r="143" spans="1:2" ht="15">
      <c r="A143" s="2" t="s">
        <v>15</v>
      </c>
      <c r="B143" s="5">
        <f>+B147*35%</f>
        <v>98</v>
      </c>
    </row>
    <row r="144" spans="1:2" ht="15">
      <c r="A144" s="2" t="s">
        <v>16</v>
      </c>
      <c r="B144" s="5">
        <f>+B147*44%</f>
        <v>123.2</v>
      </c>
    </row>
    <row r="145" spans="1:2" ht="15">
      <c r="A145" s="2" t="s">
        <v>17</v>
      </c>
      <c r="B145" s="5">
        <f>B147*7%</f>
        <v>19.6</v>
      </c>
    </row>
    <row r="146" spans="1:3" ht="15">
      <c r="A146" s="2" t="s">
        <v>13</v>
      </c>
      <c r="B146" s="5">
        <f>+B147*2%</f>
        <v>5.6000000000000005</v>
      </c>
      <c r="C146" s="4">
        <f>SUM(B142:B146)</f>
        <v>280.00000000000006</v>
      </c>
    </row>
    <row r="147" ht="15">
      <c r="B147">
        <v>280</v>
      </c>
    </row>
    <row r="165" ht="15">
      <c r="A165" s="6" t="s">
        <v>28</v>
      </c>
    </row>
    <row r="166" ht="15.75">
      <c r="A166" s="8" t="s">
        <v>58</v>
      </c>
    </row>
    <row r="167" spans="1:2" ht="15">
      <c r="A167" s="2" t="s">
        <v>19</v>
      </c>
      <c r="B167" s="5">
        <f>B172*35%</f>
        <v>98</v>
      </c>
    </row>
    <row r="168" spans="1:2" ht="15">
      <c r="A168" s="2" t="s">
        <v>20</v>
      </c>
      <c r="B168" s="5">
        <f>B172*19%</f>
        <v>53.2</v>
      </c>
    </row>
    <row r="169" spans="1:2" ht="15">
      <c r="A169" s="2" t="s">
        <v>21</v>
      </c>
      <c r="B169" s="5">
        <f>+B172*27%</f>
        <v>75.60000000000001</v>
      </c>
    </row>
    <row r="170" spans="1:2" ht="15">
      <c r="A170" s="2" t="s">
        <v>22</v>
      </c>
      <c r="B170" s="5">
        <f>+B172*8%</f>
        <v>22.400000000000002</v>
      </c>
    </row>
    <row r="171" spans="1:3" ht="15">
      <c r="A171" s="2" t="s">
        <v>13</v>
      </c>
      <c r="B171" s="5">
        <f>+B172*11%</f>
        <v>30.8</v>
      </c>
      <c r="C171" s="4">
        <f>SUM(B167:B171)</f>
        <v>280</v>
      </c>
    </row>
    <row r="172" ht="15">
      <c r="B172">
        <v>280</v>
      </c>
    </row>
    <row r="190" ht="15">
      <c r="A190" s="6" t="s">
        <v>33</v>
      </c>
    </row>
    <row r="191" ht="15.75">
      <c r="A191" s="7" t="s">
        <v>59</v>
      </c>
    </row>
    <row r="193" spans="1:2" ht="15">
      <c r="A193" s="2" t="s">
        <v>24</v>
      </c>
      <c r="B193" s="5">
        <f>+B197*19%</f>
        <v>53.2</v>
      </c>
    </row>
    <row r="194" spans="1:2" ht="15">
      <c r="A194" s="2" t="s">
        <v>25</v>
      </c>
      <c r="B194" s="5">
        <f>B197*29%</f>
        <v>81.19999999999999</v>
      </c>
    </row>
    <row r="195" spans="1:2" ht="15">
      <c r="A195" s="2" t="s">
        <v>26</v>
      </c>
      <c r="B195" s="5">
        <f>B197*42%</f>
        <v>117.6</v>
      </c>
    </row>
    <row r="196" spans="1:3" ht="15">
      <c r="A196" s="2" t="s">
        <v>27</v>
      </c>
      <c r="B196" s="2">
        <f>B197*10%</f>
        <v>28</v>
      </c>
      <c r="C196" s="4">
        <f>SUM(B193:B196)</f>
        <v>280</v>
      </c>
    </row>
    <row r="197" ht="15">
      <c r="B197">
        <v>280</v>
      </c>
    </row>
    <row r="214" ht="15">
      <c r="A214" s="6" t="s">
        <v>35</v>
      </c>
    </row>
    <row r="215" ht="15.75">
      <c r="A215" s="7" t="s">
        <v>60</v>
      </c>
    </row>
    <row r="216" ht="15">
      <c r="A216" s="6"/>
    </row>
    <row r="218" spans="1:2" ht="15">
      <c r="A218" s="2" t="s">
        <v>29</v>
      </c>
      <c r="B218" s="5">
        <f>B222*34%</f>
        <v>95.2</v>
      </c>
    </row>
    <row r="219" spans="1:2" ht="15">
      <c r="A219" s="2" t="s">
        <v>30</v>
      </c>
      <c r="B219" s="5">
        <f>+B222*21%</f>
        <v>58.8</v>
      </c>
    </row>
    <row r="220" spans="1:2" ht="15">
      <c r="A220" s="2" t="s">
        <v>31</v>
      </c>
      <c r="B220" s="5">
        <f>B222*36%</f>
        <v>100.8</v>
      </c>
    </row>
    <row r="221" spans="1:3" ht="15">
      <c r="A221" s="2" t="s">
        <v>32</v>
      </c>
      <c r="B221" s="5">
        <f>+B222*9%</f>
        <v>25.2</v>
      </c>
      <c r="C221" s="4">
        <f>SUM(B218:B221)</f>
        <v>280</v>
      </c>
    </row>
    <row r="222" ht="15">
      <c r="B222">
        <v>280</v>
      </c>
    </row>
    <row r="240" ht="15">
      <c r="A240" s="6" t="s">
        <v>36</v>
      </c>
    </row>
    <row r="241" ht="15.75">
      <c r="A241" s="7"/>
    </row>
    <row r="242" ht="15.75">
      <c r="A242" s="7" t="s">
        <v>61</v>
      </c>
    </row>
    <row r="244" spans="1:2" ht="15">
      <c r="A244" s="2" t="s">
        <v>34</v>
      </c>
      <c r="B244" s="2">
        <v>131</v>
      </c>
    </row>
    <row r="245" spans="1:2" ht="15">
      <c r="A245" s="2" t="s">
        <v>8</v>
      </c>
      <c r="B245" s="2">
        <v>269</v>
      </c>
    </row>
    <row r="246" ht="15">
      <c r="B246">
        <f>SUM(B244:B245)</f>
        <v>400</v>
      </c>
    </row>
    <row r="264" ht="15">
      <c r="A264" s="6" t="s">
        <v>37</v>
      </c>
    </row>
    <row r="265" ht="15.75">
      <c r="A265" s="7" t="s">
        <v>62</v>
      </c>
    </row>
    <row r="268" spans="1:2" ht="15">
      <c r="A268" s="2" t="s">
        <v>7</v>
      </c>
      <c r="B268" s="2">
        <v>33</v>
      </c>
    </row>
    <row r="269" spans="1:2" ht="15">
      <c r="A269" s="2" t="s">
        <v>8</v>
      </c>
      <c r="B269" s="2">
        <v>367</v>
      </c>
    </row>
    <row r="287" ht="15">
      <c r="A287" s="6" t="s">
        <v>47</v>
      </c>
    </row>
    <row r="288" ht="15.75">
      <c r="A288" s="7" t="s">
        <v>63</v>
      </c>
    </row>
    <row r="291" spans="1:2" ht="15">
      <c r="A291" s="2" t="s">
        <v>7</v>
      </c>
      <c r="B291" s="2">
        <v>379</v>
      </c>
    </row>
    <row r="292" spans="1:2" ht="15">
      <c r="A292" s="2" t="s">
        <v>8</v>
      </c>
      <c r="B292" s="2">
        <v>21</v>
      </c>
    </row>
    <row r="310" ht="15">
      <c r="A310" s="6" t="s">
        <v>64</v>
      </c>
    </row>
    <row r="311" ht="15.75">
      <c r="A311" s="7" t="s">
        <v>65</v>
      </c>
    </row>
    <row r="312" ht="15">
      <c r="A312" s="6"/>
    </row>
    <row r="314" spans="1:2" ht="15">
      <c r="A314" s="2" t="s">
        <v>38</v>
      </c>
      <c r="B314" s="2">
        <v>210</v>
      </c>
    </row>
    <row r="315" spans="1:2" ht="15">
      <c r="A315" s="2" t="s">
        <v>39</v>
      </c>
      <c r="B315" s="2">
        <v>137</v>
      </c>
    </row>
    <row r="316" spans="1:2" ht="15">
      <c r="A316" s="2" t="s">
        <v>40</v>
      </c>
      <c r="B316" s="2">
        <v>32</v>
      </c>
    </row>
    <row r="317" ht="15">
      <c r="B317">
        <f>SUM(B314:B316)</f>
        <v>379</v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C14"/>
  <sheetViews>
    <sheetView zoomScalePageLayoutView="0" workbookViewId="0" topLeftCell="A1">
      <selection activeCell="A1" sqref="A1"/>
    </sheetView>
  </sheetViews>
  <sheetFormatPr defaultColWidth="11.421875" defaultRowHeight="15"/>
  <sheetData>
    <row r="14" ht="15">
      <c r="C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Neiva</dc:creator>
  <cp:keywords/>
  <dc:description/>
  <cp:lastModifiedBy>silgivar</cp:lastModifiedBy>
  <dcterms:created xsi:type="dcterms:W3CDTF">2010-04-06T20:42:46Z</dcterms:created>
  <dcterms:modified xsi:type="dcterms:W3CDTF">2010-06-25T16:29:29Z</dcterms:modified>
  <cp:category/>
  <cp:version/>
  <cp:contentType/>
  <cp:contentStatus/>
</cp:coreProperties>
</file>