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7"/>
  </bookViews>
  <sheets>
    <sheet name="Cajas" sheetId="1" r:id="rId1"/>
    <sheet name="Peso" sheetId="2" r:id="rId2"/>
    <sheet name="Ratios" sheetId="3" r:id="rId3"/>
    <sheet name="Diagrama general" sheetId="4" r:id="rId4"/>
    <sheet name="Calificacion de racimos" sheetId="5" r:id="rId5"/>
    <sheet name="Corte gajos normal" sheetId="6" r:id="rId6"/>
    <sheet name="Corte gajos pre-pesadas" sheetId="7" r:id="rId7"/>
    <sheet name="NORMAL" sheetId="8" r:id="rId8"/>
    <sheet name="PRE-PESADA" sheetId="9" r:id="rId9"/>
    <sheet name="PRE-PESADA borr" sheetId="10" r:id="rId10"/>
    <sheet name="Pesado de fruta normal" sheetId="11" r:id="rId11"/>
    <sheet name="Pesado de fruta pre-pesada" sheetId="12" r:id="rId12"/>
    <sheet name="Armado de gajos normal" sheetId="13" r:id="rId13"/>
    <sheet name="Armado de gajos pre-pesada" sheetId="14" r:id="rId14"/>
    <sheet name="Empaque normal" sheetId="15" r:id="rId15"/>
    <sheet name="Empaque normal europa" sheetId="16" r:id="rId16"/>
    <sheet name="Empaque pre-pesada" sheetId="17" r:id="rId17"/>
    <sheet name="Armado de carton normal" sheetId="18" r:id="rId18"/>
    <sheet name="Armado de carton pre-pesada" sheetId="19" r:id="rId19"/>
    <sheet name="Paletizado de cajas" sheetId="20" r:id="rId20"/>
  </sheets>
  <definedNames>
    <definedName name="_xlnm.Print_Area" localSheetId="7">'NORMAL'!$A$1:$P$47</definedName>
    <definedName name="_xlnm.Print_Area" localSheetId="8">'PRE-PESADA'!$A$1:$P$54</definedName>
  </definedNames>
  <calcPr fullCalcOnLoad="1"/>
</workbook>
</file>

<file path=xl/sharedStrings.xml><?xml version="1.0" encoding="utf-8"?>
<sst xmlns="http://schemas.openxmlformats.org/spreadsheetml/2006/main" count="330" uniqueCount="130">
  <si>
    <t>FINCA/SEM</t>
  </si>
  <si>
    <t>ELBAS</t>
  </si>
  <si>
    <t>LOLAS</t>
  </si>
  <si>
    <t>MAJOSE 1</t>
  </si>
  <si>
    <t>MAJOSE 2</t>
  </si>
  <si>
    <t>BAN 1</t>
  </si>
  <si>
    <t>BAN 2</t>
  </si>
  <si>
    <t>PALMA</t>
  </si>
  <si>
    <t>ZONA</t>
  </si>
  <si>
    <t>CAJAS 2007</t>
  </si>
  <si>
    <t>PESO  2007</t>
  </si>
  <si>
    <t>RATIO 2007</t>
  </si>
  <si>
    <t>gr</t>
  </si>
  <si>
    <t>dedo</t>
  </si>
  <si>
    <t>kg</t>
  </si>
  <si>
    <t>lb</t>
  </si>
  <si>
    <t>caja</t>
  </si>
  <si>
    <t>dedos</t>
  </si>
  <si>
    <t>Single</t>
  </si>
  <si>
    <t>Dedos Grandes</t>
  </si>
  <si>
    <t>+</t>
  </si>
  <si>
    <t>Dedos Medianos</t>
  </si>
  <si>
    <t>(Proveidos de dedos singles para completar peso)</t>
  </si>
  <si>
    <t>Dedos Pequenos</t>
  </si>
  <si>
    <t>Gajos a Formarse</t>
  </si>
  <si>
    <t>1 Gajo de 8</t>
  </si>
  <si>
    <t>1 Gajo de 6</t>
  </si>
  <si>
    <t>grandes</t>
  </si>
  <si>
    <t>medianas</t>
  </si>
  <si>
    <t>pequenas</t>
  </si>
  <si>
    <t>manos</t>
  </si>
  <si>
    <t>racimos</t>
  </si>
  <si>
    <t>1 Gajo de 4</t>
  </si>
  <si>
    <t>1 Gajo de 12</t>
  </si>
  <si>
    <t xml:space="preserve">Gajo de 8 </t>
  </si>
  <si>
    <t>Gajo de 10</t>
  </si>
  <si>
    <t>Gajo de 12</t>
  </si>
  <si>
    <t>Gajo de 6</t>
  </si>
  <si>
    <t>Dedos</t>
  </si>
  <si>
    <t>Caja 4 lbs</t>
  </si>
  <si>
    <t>Caja Norm</t>
  </si>
  <si>
    <t>Gajo de 4</t>
  </si>
  <si>
    <t>cajas</t>
  </si>
  <si>
    <t>medianas planas</t>
  </si>
  <si>
    <t>grandes curvos</t>
  </si>
  <si>
    <t>cuna</t>
  </si>
  <si>
    <t>Por empaque de la caja normal</t>
  </si>
  <si>
    <t>segundo</t>
  </si>
  <si>
    <t>gajo 4 lb</t>
  </si>
  <si>
    <t>seg</t>
  </si>
  <si>
    <t>mano</t>
  </si>
  <si>
    <t>segundos</t>
  </si>
  <si>
    <t>Horas</t>
  </si>
  <si>
    <t>Cortado de gajos</t>
  </si>
  <si>
    <t>Pesado de gajos</t>
  </si>
  <si>
    <t>Armado de gajos</t>
  </si>
  <si>
    <t>Empacado de gajos</t>
  </si>
  <si>
    <t>Diagrama de procesos de empaque de banano</t>
  </si>
  <si>
    <t>1 Gajo de 10</t>
  </si>
  <si>
    <t>2 Dedos</t>
  </si>
  <si>
    <t>Armado de cartόn</t>
  </si>
  <si>
    <t>Paletizado de cajas</t>
  </si>
  <si>
    <r>
      <t>Calificaci</t>
    </r>
    <r>
      <rPr>
        <b/>
        <sz val="12"/>
        <rFont val="Arial"/>
        <family val="0"/>
      </rPr>
      <t>ό</t>
    </r>
    <r>
      <rPr>
        <b/>
        <sz val="12"/>
        <rFont val="Arial"/>
        <family val="2"/>
      </rPr>
      <t>n de racimos</t>
    </r>
  </si>
  <si>
    <r>
      <t>Diagrama de procesos Calificaci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de racimos</t>
    </r>
  </si>
  <si>
    <t>Registro edades + Muestreo de peso y grosor al 10 % de racimos</t>
  </si>
  <si>
    <t>Verificaciόn almendra + grosor + largo dedo al 100% de racimos</t>
  </si>
  <si>
    <t>Registro de racimos afectados por enfermedades</t>
  </si>
  <si>
    <r>
      <t>Clasificaci</t>
    </r>
    <r>
      <rPr>
        <b/>
        <sz val="12"/>
        <rFont val="Tahoma"/>
        <family val="2"/>
      </rPr>
      <t>ó</t>
    </r>
    <r>
      <rPr>
        <b/>
        <sz val="12"/>
        <rFont val="Arial"/>
        <family val="2"/>
      </rPr>
      <t>n de partes del racimo según especificaciones de tipos de caja</t>
    </r>
  </si>
  <si>
    <t>Retiro de daipas al racimo</t>
  </si>
  <si>
    <t>Desmane del racimo</t>
  </si>
  <si>
    <r>
      <t>Clasificaci</t>
    </r>
    <r>
      <rPr>
        <b/>
        <sz val="12"/>
        <rFont val="Arial"/>
        <family val="0"/>
      </rPr>
      <t>ό</t>
    </r>
    <r>
      <rPr>
        <b/>
        <sz val="12"/>
        <rFont val="Arial"/>
        <family val="2"/>
      </rPr>
      <t>n de manos</t>
    </r>
  </si>
  <si>
    <t>Corte de gajos</t>
  </si>
  <si>
    <r>
      <t>Clasificaci</t>
    </r>
    <r>
      <rPr>
        <b/>
        <sz val="12"/>
        <rFont val="Tahoma"/>
        <family val="2"/>
      </rPr>
      <t>ó</t>
    </r>
    <r>
      <rPr>
        <b/>
        <sz val="12"/>
        <rFont val="Arial"/>
        <family val="2"/>
      </rPr>
      <t>n de gajos</t>
    </r>
  </si>
  <si>
    <r>
      <t>Diagrama de procesos de cortado de gajos cuando se produce s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lo caja n</t>
    </r>
    <r>
      <rPr>
        <b/>
        <sz val="8"/>
        <rFont val="Arial"/>
        <family val="0"/>
      </rPr>
      <t>ό</t>
    </r>
    <r>
      <rPr>
        <b/>
        <sz val="8"/>
        <rFont val="Arial"/>
        <family val="2"/>
      </rPr>
      <t>rmal</t>
    </r>
  </si>
  <si>
    <t>Diagrama de procesos de cortado de gajos cuando se producen cajas pre-pesadas</t>
  </si>
  <si>
    <t>Corregir peso de gajo</t>
  </si>
  <si>
    <t>SI</t>
  </si>
  <si>
    <t xml:space="preserve">                     SI</t>
  </si>
  <si>
    <t>NO</t>
  </si>
  <si>
    <t>Corregir peso de bandeja</t>
  </si>
  <si>
    <t>Llenado de bandeja</t>
  </si>
  <si>
    <t>Pesado de bandeja</t>
  </si>
  <si>
    <t xml:space="preserve">                 SI</t>
  </si>
  <si>
    <t>Pesado de fruta</t>
  </si>
  <si>
    <t>Diagrama de procesos de pesado de fruta en proceso de caja normal</t>
  </si>
  <si>
    <t>Pesado de gajos al 100%</t>
  </si>
  <si>
    <t>Diagrama de procesos de pesado de fruta en proceso de caja pre-pesada</t>
  </si>
  <si>
    <r>
      <t>Diagrama de procesos de armado de gajos cuando se produce s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lo caja normal</t>
    </r>
  </si>
  <si>
    <t>Sellado de gajos</t>
  </si>
  <si>
    <t>Enfunde de gajos</t>
  </si>
  <si>
    <t>Amarre de fundas</t>
  </si>
  <si>
    <t>Diagrama de procesos de armado de gajos cuando se produce cajas pre-pesadas</t>
  </si>
  <si>
    <t>Empaque de cajas</t>
  </si>
  <si>
    <t>Pesado de caja</t>
  </si>
  <si>
    <t>Corregir peso de caja</t>
  </si>
  <si>
    <t>Diagrama de procesos de pesado de fruta en proceso de caja normal americana</t>
  </si>
  <si>
    <t>Aspirado de funda</t>
  </si>
  <si>
    <t>Tapado de caja</t>
  </si>
  <si>
    <t>Diagrama de procesos de pesado de fruta en proceso de caja normal europea</t>
  </si>
  <si>
    <t>Reemplazar gajo</t>
  </si>
  <si>
    <t xml:space="preserve">                 NO</t>
  </si>
  <si>
    <t>Diagrama de procesos de pesado de fruta en proceso de cajas pre-pesadas</t>
  </si>
  <si>
    <t>Armado fondo + cartulina</t>
  </si>
  <si>
    <t>Pegado fondo</t>
  </si>
  <si>
    <t>Armado fondo</t>
  </si>
  <si>
    <t>Armado tapa</t>
  </si>
  <si>
    <t>Pegado tapa</t>
  </si>
  <si>
    <r>
      <t>Diagrama de procesos de armado de cart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cuando se produce solo cajas normales</t>
    </r>
  </si>
  <si>
    <r>
      <t>Diagrama de procesos de armado de cart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cuando se produce cajas pre-pesadas</t>
    </r>
  </si>
  <si>
    <t>Estiba de cajas</t>
  </si>
  <si>
    <t>Armado de palet</t>
  </si>
  <si>
    <t>Diagrama de procesos de Paletizado de cajas</t>
  </si>
  <si>
    <r>
      <t>Colocaci</t>
    </r>
    <r>
      <rPr>
        <b/>
        <sz val="12"/>
        <rFont val="Tahoma"/>
        <family val="2"/>
      </rPr>
      <t>ó</t>
    </r>
    <r>
      <rPr>
        <b/>
        <sz val="12"/>
        <rFont val="Arial"/>
        <family val="2"/>
      </rPr>
      <t>n de trazabilidad</t>
    </r>
  </si>
  <si>
    <t>Llenado de contenedor</t>
  </si>
  <si>
    <r>
      <t>Fumigaci</t>
    </r>
    <r>
      <rPr>
        <b/>
        <sz val="12"/>
        <rFont val="Tahoma"/>
        <family val="2"/>
      </rPr>
      <t>ó</t>
    </r>
    <r>
      <rPr>
        <b/>
        <sz val="12"/>
        <rFont val="Arial"/>
        <family val="2"/>
      </rPr>
      <t>n de coronas</t>
    </r>
  </si>
  <si>
    <r>
      <t>Verificacion de largo de dedo en manos peque</t>
    </r>
    <r>
      <rPr>
        <b/>
        <sz val="12"/>
        <rFont val="Tahoma"/>
        <family val="2"/>
      </rPr>
      <t>ñ</t>
    </r>
    <r>
      <rPr>
        <b/>
        <sz val="12"/>
        <rFont val="Arial"/>
        <family val="2"/>
      </rPr>
      <t>as</t>
    </r>
  </si>
  <si>
    <r>
      <t>Clasificaci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de partes del racimo según especificaciones de tipos de caja</t>
    </r>
  </si>
  <si>
    <r>
      <t>Verificacion de largo de dedo en manos peque</t>
    </r>
    <r>
      <rPr>
        <b/>
        <sz val="8"/>
        <rFont val="Tahoma"/>
        <family val="2"/>
      </rPr>
      <t>ñ</t>
    </r>
    <r>
      <rPr>
        <b/>
        <sz val="8"/>
        <rFont val="Arial"/>
        <family val="2"/>
      </rPr>
      <t>as</t>
    </r>
  </si>
  <si>
    <t>Clasificaciόn de manos</t>
  </si>
  <si>
    <r>
      <t>Clasificaci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de gajos</t>
    </r>
  </si>
  <si>
    <t xml:space="preserve">          SI</t>
  </si>
  <si>
    <r>
      <t>Fumigaci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de coronas</t>
    </r>
  </si>
  <si>
    <t xml:space="preserve">            SI</t>
  </si>
  <si>
    <r>
      <t>Colocaci</t>
    </r>
    <r>
      <rPr>
        <b/>
        <sz val="8"/>
        <rFont val="Tahoma"/>
        <family val="2"/>
      </rPr>
      <t>ó</t>
    </r>
    <r>
      <rPr>
        <b/>
        <sz val="8"/>
        <rFont val="Arial"/>
        <family val="2"/>
      </rPr>
      <t>n de trazabilidad</t>
    </r>
  </si>
  <si>
    <t>Amarre de gajos</t>
  </si>
  <si>
    <t>Armado fondo + cartulina + funda</t>
  </si>
  <si>
    <t>ANEXO L</t>
  </si>
  <si>
    <t>ANEXO M</t>
  </si>
  <si>
    <t>DIAGRAMA DE PROCESOS DE LA LÍNEA DE CAJAS NORMALES</t>
  </si>
  <si>
    <t>DIAGRAMA DE PROCESOS DE LA LÍNEA DE CAJAS PRE-PESADAS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</si>
</sst>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_)"/>
    <numFmt numFmtId="167" formatCode="0.000"/>
    <numFmt numFmtId="168" formatCode="0.0000"/>
    <numFmt numFmtId="169" formatCode="0\ &quot;Hr.&quot;"/>
    <numFmt numFmtId="170" formatCode="0.000000"/>
    <numFmt numFmtId="171" formatCode="0.00000"/>
  </numFmts>
  <fonts count="16">
    <font>
      <sz val="10"/>
      <name val="Arial"/>
      <family val="0"/>
    </font>
    <font>
      <u val="single"/>
      <sz val="5.5"/>
      <color indexed="36"/>
      <name val="Courier"/>
      <family val="0"/>
    </font>
    <font>
      <sz val="8"/>
      <name val="Arial"/>
      <family val="2"/>
    </font>
    <font>
      <u val="single"/>
      <sz val="5.5"/>
      <color indexed="12"/>
      <name val="Courier"/>
      <family val="0"/>
    </font>
    <font>
      <b/>
      <i/>
      <sz val="16"/>
      <name val="Helv"/>
      <family val="0"/>
    </font>
    <font>
      <b/>
      <sz val="20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66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4" borderId="1" xfId="0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64" fontId="7" fillId="5" borderId="1" xfId="0" applyNumberFormat="1" applyFon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9" fillId="6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/>
    </xf>
    <xf numFmtId="0" fontId="9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/>
    </xf>
    <xf numFmtId="0" fontId="0" fillId="6" borderId="12" xfId="0" applyFill="1" applyBorder="1" applyAlignment="1">
      <alignment/>
    </xf>
    <xf numFmtId="0" fontId="10" fillId="6" borderId="0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9" fillId="6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 shrinkToFit="1"/>
    </xf>
    <xf numFmtId="0" fontId="10" fillId="6" borderId="16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wrapText="1" shrinkToFit="1"/>
    </xf>
    <xf numFmtId="0" fontId="10" fillId="6" borderId="15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/>
    </xf>
    <xf numFmtId="0" fontId="13" fillId="6" borderId="0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10" fillId="6" borderId="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/>
    </xf>
    <xf numFmtId="0" fontId="9" fillId="6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581650" y="3171825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133350</xdr:rowOff>
    </xdr:from>
    <xdr:to>
      <xdr:col>11</xdr:col>
      <xdr:colOff>0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4286250" y="3476625"/>
          <a:ext cx="1295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1051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438150</xdr:colOff>
      <xdr:row>15</xdr:row>
      <xdr:rowOff>19050</xdr:rowOff>
    </xdr:from>
    <xdr:to>
      <xdr:col>6</xdr:col>
      <xdr:colOff>190500</xdr:colOff>
      <xdr:row>16</xdr:row>
      <xdr:rowOff>57150</xdr:rowOff>
    </xdr:to>
    <xdr:sp>
      <xdr:nvSpPr>
        <xdr:cNvPr id="2" name="Oval 2"/>
        <xdr:cNvSpPr>
          <a:spLocks/>
        </xdr:cNvSpPr>
      </xdr:nvSpPr>
      <xdr:spPr>
        <a:xfrm>
          <a:off x="3105150" y="287655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1051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438150</xdr:colOff>
      <xdr:row>17</xdr:row>
      <xdr:rowOff>9525</xdr:rowOff>
    </xdr:from>
    <xdr:to>
      <xdr:col>6</xdr:col>
      <xdr:colOff>190500</xdr:colOff>
      <xdr:row>18</xdr:row>
      <xdr:rowOff>47625</xdr:rowOff>
    </xdr:to>
    <xdr:sp>
      <xdr:nvSpPr>
        <xdr:cNvPr id="2" name="Oval 2"/>
        <xdr:cNvSpPr>
          <a:spLocks/>
        </xdr:cNvSpPr>
      </xdr:nvSpPr>
      <xdr:spPr>
        <a:xfrm>
          <a:off x="3105150" y="333375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293370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5</xdr:col>
      <xdr:colOff>419100</xdr:colOff>
      <xdr:row>21</xdr:row>
      <xdr:rowOff>38100</xdr:rowOff>
    </xdr:from>
    <xdr:to>
      <xdr:col>6</xdr:col>
      <xdr:colOff>171450</xdr:colOff>
      <xdr:row>22</xdr:row>
      <xdr:rowOff>76200</xdr:rowOff>
    </xdr:to>
    <xdr:sp>
      <xdr:nvSpPr>
        <xdr:cNvPr id="2" name="Oval 2"/>
        <xdr:cNvSpPr>
          <a:spLocks/>
        </xdr:cNvSpPr>
      </xdr:nvSpPr>
      <xdr:spPr>
        <a:xfrm>
          <a:off x="2914650" y="459105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285750</xdr:colOff>
      <xdr:row>15</xdr:row>
      <xdr:rowOff>0</xdr:rowOff>
    </xdr:from>
    <xdr:to>
      <xdr:col>8</xdr:col>
      <xdr:colOff>133350</xdr:colOff>
      <xdr:row>17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828800" y="2857500"/>
          <a:ext cx="2543175" cy="933450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fruta por caja?</a:t>
          </a:r>
        </a:p>
      </xdr:txBody>
    </xdr:sp>
    <xdr:clientData/>
  </xdr:twoCellAnchor>
  <xdr:twoCellAnchor>
    <xdr:from>
      <xdr:col>5</xdr:col>
      <xdr:colOff>590550</xdr:colOff>
      <xdr:row>17</xdr:row>
      <xdr:rowOff>238125</xdr:rowOff>
    </xdr:from>
    <xdr:to>
      <xdr:col>5</xdr:col>
      <xdr:colOff>600075</xdr:colOff>
      <xdr:row>19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086100" y="3771900"/>
          <a:ext cx="952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17</xdr:row>
      <xdr:rowOff>323850</xdr:rowOff>
    </xdr:from>
    <xdr:to>
      <xdr:col>10</xdr:col>
      <xdr:colOff>409575</xdr:colOff>
      <xdr:row>17</xdr:row>
      <xdr:rowOff>323850</xdr:rowOff>
    </xdr:to>
    <xdr:sp>
      <xdr:nvSpPr>
        <xdr:cNvPr id="5" name="Line 5"/>
        <xdr:cNvSpPr>
          <a:spLocks/>
        </xdr:cNvSpPr>
      </xdr:nvSpPr>
      <xdr:spPr>
        <a:xfrm>
          <a:off x="3076575" y="3857625"/>
          <a:ext cx="2371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17</xdr:row>
      <xdr:rowOff>9525</xdr:rowOff>
    </xdr:from>
    <xdr:to>
      <xdr:col>10</xdr:col>
      <xdr:colOff>409575</xdr:colOff>
      <xdr:row>17</xdr:row>
      <xdr:rowOff>314325</xdr:rowOff>
    </xdr:to>
    <xdr:sp>
      <xdr:nvSpPr>
        <xdr:cNvPr id="6" name="Line 6"/>
        <xdr:cNvSpPr>
          <a:spLocks/>
        </xdr:cNvSpPr>
      </xdr:nvSpPr>
      <xdr:spPr>
        <a:xfrm flipV="1">
          <a:off x="5438775" y="3543300"/>
          <a:ext cx="9525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257175</xdr:rowOff>
    </xdr:from>
    <xdr:to>
      <xdr:col>8</xdr:col>
      <xdr:colOff>390525</xdr:colOff>
      <xdr:row>16</xdr:row>
      <xdr:rowOff>257175</xdr:rowOff>
    </xdr:to>
    <xdr:sp>
      <xdr:nvSpPr>
        <xdr:cNvPr id="7" name="Line 8"/>
        <xdr:cNvSpPr>
          <a:spLocks/>
        </xdr:cNvSpPr>
      </xdr:nvSpPr>
      <xdr:spPr>
        <a:xfrm>
          <a:off x="4371975" y="33242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20</xdr:row>
      <xdr:rowOff>0</xdr:rowOff>
    </xdr:from>
    <xdr:to>
      <xdr:col>5</xdr:col>
      <xdr:colOff>600075</xdr:colOff>
      <xdr:row>21</xdr:row>
      <xdr:rowOff>28575</xdr:rowOff>
    </xdr:to>
    <xdr:sp>
      <xdr:nvSpPr>
        <xdr:cNvPr id="8" name="Line 9"/>
        <xdr:cNvSpPr>
          <a:spLocks/>
        </xdr:cNvSpPr>
      </xdr:nvSpPr>
      <xdr:spPr>
        <a:xfrm flipH="1">
          <a:off x="3086100" y="4391025"/>
          <a:ext cx="9525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123825</xdr:rowOff>
    </xdr:from>
    <xdr:to>
      <xdr:col>2</xdr:col>
      <xdr:colOff>504825</xdr:colOff>
      <xdr:row>10</xdr:row>
      <xdr:rowOff>0</xdr:rowOff>
    </xdr:to>
    <xdr:sp>
      <xdr:nvSpPr>
        <xdr:cNvPr id="9" name="Oval 10"/>
        <xdr:cNvSpPr>
          <a:spLocks/>
        </xdr:cNvSpPr>
      </xdr:nvSpPr>
      <xdr:spPr>
        <a:xfrm>
          <a:off x="1076325" y="142875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514350</xdr:colOff>
      <xdr:row>9</xdr:row>
      <xdr:rowOff>104775</xdr:rowOff>
    </xdr:from>
    <xdr:to>
      <xdr:col>5</xdr:col>
      <xdr:colOff>419100</xdr:colOff>
      <xdr:row>9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1447800" y="1571625"/>
          <a:ext cx="146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38100</xdr:rowOff>
    </xdr:from>
    <xdr:to>
      <xdr:col>5</xdr:col>
      <xdr:colOff>590550</xdr:colOff>
      <xdr:row>18</xdr:row>
      <xdr:rowOff>38100</xdr:rowOff>
    </xdr:to>
    <xdr:sp>
      <xdr:nvSpPr>
        <xdr:cNvPr id="11" name="Line 12"/>
        <xdr:cNvSpPr>
          <a:spLocks/>
        </xdr:cNvSpPr>
      </xdr:nvSpPr>
      <xdr:spPr>
        <a:xfrm flipH="1" flipV="1">
          <a:off x="1238250" y="3990975"/>
          <a:ext cx="1847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10</xdr:row>
      <xdr:rowOff>9525</xdr:rowOff>
    </xdr:from>
    <xdr:to>
      <xdr:col>2</xdr:col>
      <xdr:colOff>314325</xdr:colOff>
      <xdr:row>18</xdr:row>
      <xdr:rowOff>47625</xdr:rowOff>
    </xdr:to>
    <xdr:sp>
      <xdr:nvSpPr>
        <xdr:cNvPr id="12" name="Line 13"/>
        <xdr:cNvSpPr>
          <a:spLocks/>
        </xdr:cNvSpPr>
      </xdr:nvSpPr>
      <xdr:spPr>
        <a:xfrm flipH="1">
          <a:off x="1238250" y="1771650"/>
          <a:ext cx="9525" cy="2228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293370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6</xdr:col>
      <xdr:colOff>171450</xdr:colOff>
      <xdr:row>23</xdr:row>
      <xdr:rowOff>76200</xdr:rowOff>
    </xdr:to>
    <xdr:sp>
      <xdr:nvSpPr>
        <xdr:cNvPr id="2" name="Oval 2"/>
        <xdr:cNvSpPr>
          <a:spLocks/>
        </xdr:cNvSpPr>
      </xdr:nvSpPr>
      <xdr:spPr>
        <a:xfrm>
          <a:off x="2914650" y="49149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285750</xdr:colOff>
      <xdr:row>15</xdr:row>
      <xdr:rowOff>0</xdr:rowOff>
    </xdr:from>
    <xdr:to>
      <xdr:col>8</xdr:col>
      <xdr:colOff>133350</xdr:colOff>
      <xdr:row>17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828800" y="2857500"/>
          <a:ext cx="2543175" cy="933450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fruta por caja?</a:t>
          </a:r>
        </a:p>
      </xdr:txBody>
    </xdr:sp>
    <xdr:clientData/>
  </xdr:twoCellAnchor>
  <xdr:twoCellAnchor>
    <xdr:from>
      <xdr:col>5</xdr:col>
      <xdr:colOff>590550</xdr:colOff>
      <xdr:row>17</xdr:row>
      <xdr:rowOff>238125</xdr:rowOff>
    </xdr:from>
    <xdr:to>
      <xdr:col>5</xdr:col>
      <xdr:colOff>600075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086100" y="3771900"/>
          <a:ext cx="9525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17</xdr:row>
      <xdr:rowOff>323850</xdr:rowOff>
    </xdr:from>
    <xdr:to>
      <xdr:col>10</xdr:col>
      <xdr:colOff>419100</xdr:colOff>
      <xdr:row>17</xdr:row>
      <xdr:rowOff>323850</xdr:rowOff>
    </xdr:to>
    <xdr:sp>
      <xdr:nvSpPr>
        <xdr:cNvPr id="5" name="Line 5"/>
        <xdr:cNvSpPr>
          <a:spLocks/>
        </xdr:cNvSpPr>
      </xdr:nvSpPr>
      <xdr:spPr>
        <a:xfrm>
          <a:off x="3086100" y="3857625"/>
          <a:ext cx="2371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17</xdr:row>
      <xdr:rowOff>9525</xdr:rowOff>
    </xdr:from>
    <xdr:to>
      <xdr:col>10</xdr:col>
      <xdr:colOff>409575</xdr:colOff>
      <xdr:row>17</xdr:row>
      <xdr:rowOff>314325</xdr:rowOff>
    </xdr:to>
    <xdr:sp>
      <xdr:nvSpPr>
        <xdr:cNvPr id="6" name="Line 6"/>
        <xdr:cNvSpPr>
          <a:spLocks/>
        </xdr:cNvSpPr>
      </xdr:nvSpPr>
      <xdr:spPr>
        <a:xfrm flipV="1">
          <a:off x="5438775" y="3543300"/>
          <a:ext cx="9525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257175</xdr:rowOff>
    </xdr:from>
    <xdr:to>
      <xdr:col>8</xdr:col>
      <xdr:colOff>390525</xdr:colOff>
      <xdr:row>16</xdr:row>
      <xdr:rowOff>257175</xdr:rowOff>
    </xdr:to>
    <xdr:sp>
      <xdr:nvSpPr>
        <xdr:cNvPr id="7" name="Line 7"/>
        <xdr:cNvSpPr>
          <a:spLocks/>
        </xdr:cNvSpPr>
      </xdr:nvSpPr>
      <xdr:spPr>
        <a:xfrm>
          <a:off x="4371975" y="33242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21</xdr:row>
      <xdr:rowOff>0</xdr:rowOff>
    </xdr:from>
    <xdr:to>
      <xdr:col>5</xdr:col>
      <xdr:colOff>600075</xdr:colOff>
      <xdr:row>22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086100" y="4714875"/>
          <a:ext cx="9525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95250</xdr:rowOff>
    </xdr:from>
    <xdr:to>
      <xdr:col>2</xdr:col>
      <xdr:colOff>504825</xdr:colOff>
      <xdr:row>9</xdr:row>
      <xdr:rowOff>266700</xdr:rowOff>
    </xdr:to>
    <xdr:sp>
      <xdr:nvSpPr>
        <xdr:cNvPr id="9" name="Oval 9"/>
        <xdr:cNvSpPr>
          <a:spLocks/>
        </xdr:cNvSpPr>
      </xdr:nvSpPr>
      <xdr:spPr>
        <a:xfrm>
          <a:off x="1076325" y="140017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514350</xdr:colOff>
      <xdr:row>9</xdr:row>
      <xdr:rowOff>95250</xdr:rowOff>
    </xdr:from>
    <xdr:to>
      <xdr:col>5</xdr:col>
      <xdr:colOff>438150</xdr:colOff>
      <xdr:row>9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1447800" y="1562100"/>
          <a:ext cx="1485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1257300" y="4333875"/>
          <a:ext cx="1847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276225</xdr:rowOff>
    </xdr:from>
    <xdr:to>
      <xdr:col>2</xdr:col>
      <xdr:colOff>314325</xdr:colOff>
      <xdr:row>19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1247775" y="1743075"/>
          <a:ext cx="0" cy="2600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293370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5</xdr:col>
      <xdr:colOff>428625</xdr:colOff>
      <xdr:row>16</xdr:row>
      <xdr:rowOff>66675</xdr:rowOff>
    </xdr:from>
    <xdr:to>
      <xdr:col>6</xdr:col>
      <xdr:colOff>180975</xdr:colOff>
      <xdr:row>17</xdr:row>
      <xdr:rowOff>238125</xdr:rowOff>
    </xdr:to>
    <xdr:sp>
      <xdr:nvSpPr>
        <xdr:cNvPr id="2" name="Oval 2"/>
        <xdr:cNvSpPr>
          <a:spLocks/>
        </xdr:cNvSpPr>
      </xdr:nvSpPr>
      <xdr:spPr>
        <a:xfrm>
          <a:off x="2924175" y="337185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285750</xdr:colOff>
      <xdr:row>13</xdr:row>
      <xdr:rowOff>0</xdr:rowOff>
    </xdr:from>
    <xdr:to>
      <xdr:col>8</xdr:col>
      <xdr:colOff>133350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28800" y="2390775"/>
          <a:ext cx="2543175" cy="61912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Existe gajo da</a:t>
          </a:r>
          <a:r>
            <a:rPr lang="en-US" cap="none" sz="1000" b="1" i="0" u="none" baseline="0"/>
            <a:t>ñ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ado?</a:t>
          </a:r>
        </a:p>
      </xdr:txBody>
    </xdr:sp>
    <xdr:clientData/>
  </xdr:twoCellAnchor>
  <xdr:twoCellAnchor>
    <xdr:from>
      <xdr:col>6</xdr:col>
      <xdr:colOff>0</xdr:colOff>
      <xdr:row>15</xdr:row>
      <xdr:rowOff>180975</xdr:rowOff>
    </xdr:from>
    <xdr:to>
      <xdr:col>10</xdr:col>
      <xdr:colOff>438150</xdr:colOff>
      <xdr:row>15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3105150" y="3190875"/>
          <a:ext cx="2371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9525</xdr:rowOff>
    </xdr:from>
    <xdr:to>
      <xdr:col>10</xdr:col>
      <xdr:colOff>428625</xdr:colOff>
      <xdr:row>15</xdr:row>
      <xdr:rowOff>190500</xdr:rowOff>
    </xdr:to>
    <xdr:sp>
      <xdr:nvSpPr>
        <xdr:cNvPr id="5" name="Line 6"/>
        <xdr:cNvSpPr>
          <a:spLocks/>
        </xdr:cNvSpPr>
      </xdr:nvSpPr>
      <xdr:spPr>
        <a:xfrm flipV="1">
          <a:off x="5457825" y="3019425"/>
          <a:ext cx="9525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</xdr:row>
      <xdr:rowOff>104775</xdr:rowOff>
    </xdr:from>
    <xdr:to>
      <xdr:col>8</xdr:col>
      <xdr:colOff>390525</xdr:colOff>
      <xdr:row>14</xdr:row>
      <xdr:rowOff>104775</xdr:rowOff>
    </xdr:to>
    <xdr:sp>
      <xdr:nvSpPr>
        <xdr:cNvPr id="6" name="Line 7"/>
        <xdr:cNvSpPr>
          <a:spLocks/>
        </xdr:cNvSpPr>
      </xdr:nvSpPr>
      <xdr:spPr>
        <a:xfrm>
          <a:off x="4371975" y="27051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95250</xdr:rowOff>
    </xdr:from>
    <xdr:to>
      <xdr:col>2</xdr:col>
      <xdr:colOff>504825</xdr:colOff>
      <xdr:row>9</xdr:row>
      <xdr:rowOff>266700</xdr:rowOff>
    </xdr:to>
    <xdr:sp>
      <xdr:nvSpPr>
        <xdr:cNvPr id="7" name="Oval 9"/>
        <xdr:cNvSpPr>
          <a:spLocks/>
        </xdr:cNvSpPr>
      </xdr:nvSpPr>
      <xdr:spPr>
        <a:xfrm>
          <a:off x="1076325" y="140017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504825</xdr:colOff>
      <xdr:row>9</xdr:row>
      <xdr:rowOff>95250</xdr:rowOff>
    </xdr:from>
    <xdr:to>
      <xdr:col>5</xdr:col>
      <xdr:colOff>419100</xdr:colOff>
      <xdr:row>9</xdr:row>
      <xdr:rowOff>95250</xdr:rowOff>
    </xdr:to>
    <xdr:sp>
      <xdr:nvSpPr>
        <xdr:cNvPr id="8" name="Line 10"/>
        <xdr:cNvSpPr>
          <a:spLocks/>
        </xdr:cNvSpPr>
      </xdr:nvSpPr>
      <xdr:spPr>
        <a:xfrm flipH="1" flipV="1">
          <a:off x="1438275" y="1562100"/>
          <a:ext cx="147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16</xdr:row>
      <xdr:rowOff>57150</xdr:rowOff>
    </xdr:to>
    <xdr:sp>
      <xdr:nvSpPr>
        <xdr:cNvPr id="9" name="Line 13"/>
        <xdr:cNvSpPr>
          <a:spLocks/>
        </xdr:cNvSpPr>
      </xdr:nvSpPr>
      <xdr:spPr>
        <a:xfrm flipH="1">
          <a:off x="3105150" y="3009900"/>
          <a:ext cx="9525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190500</xdr:rowOff>
    </xdr:from>
    <xdr:to>
      <xdr:col>8</xdr:col>
      <xdr:colOff>361950</xdr:colOff>
      <xdr:row>17</xdr:row>
      <xdr:rowOff>66675</xdr:rowOff>
    </xdr:to>
    <xdr:sp>
      <xdr:nvSpPr>
        <xdr:cNvPr id="1" name="Oval 2"/>
        <xdr:cNvSpPr>
          <a:spLocks/>
        </xdr:cNvSpPr>
      </xdr:nvSpPr>
      <xdr:spPr>
        <a:xfrm>
          <a:off x="4286250" y="305752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
5</a:t>
          </a:r>
        </a:p>
      </xdr:txBody>
    </xdr:sp>
    <xdr:clientData/>
  </xdr:twoCellAnchor>
  <xdr:twoCellAnchor>
    <xdr:from>
      <xdr:col>10</xdr:col>
      <xdr:colOff>352425</xdr:colOff>
      <xdr:row>12</xdr:row>
      <xdr:rowOff>0</xdr:rowOff>
    </xdr:from>
    <xdr:to>
      <xdr:col>10</xdr:col>
      <xdr:colOff>352425</xdr:colOff>
      <xdr:row>15</xdr:row>
      <xdr:rowOff>9525</xdr:rowOff>
    </xdr:to>
    <xdr:sp>
      <xdr:nvSpPr>
        <xdr:cNvPr id="2" name="Line 3"/>
        <xdr:cNvSpPr>
          <a:spLocks/>
        </xdr:cNvSpPr>
      </xdr:nvSpPr>
      <xdr:spPr>
        <a:xfrm>
          <a:off x="5648325" y="2238375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361950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>
          <a:off x="3276600" y="2867025"/>
          <a:ext cx="2381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9525</xdr:rowOff>
    </xdr:from>
    <xdr:to>
      <xdr:col>8</xdr:col>
      <xdr:colOff>190500</xdr:colOff>
      <xdr:row>15</xdr:row>
      <xdr:rowOff>200025</xdr:rowOff>
    </xdr:to>
    <xdr:sp>
      <xdr:nvSpPr>
        <xdr:cNvPr id="4" name="Line 5"/>
        <xdr:cNvSpPr>
          <a:spLocks/>
        </xdr:cNvSpPr>
      </xdr:nvSpPr>
      <xdr:spPr>
        <a:xfrm>
          <a:off x="4467225" y="2876550"/>
          <a:ext cx="9525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15</xdr:row>
      <xdr:rowOff>19050</xdr:rowOff>
    </xdr:from>
    <xdr:to>
      <xdr:col>6</xdr:col>
      <xdr:colOff>180975</xdr:colOff>
      <xdr:row>16</xdr:row>
      <xdr:rowOff>57150</xdr:rowOff>
    </xdr:to>
    <xdr:sp>
      <xdr:nvSpPr>
        <xdr:cNvPr id="1" name="Oval 1"/>
        <xdr:cNvSpPr>
          <a:spLocks/>
        </xdr:cNvSpPr>
      </xdr:nvSpPr>
      <xdr:spPr>
        <a:xfrm>
          <a:off x="3095625" y="288607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
5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1051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361950</xdr:colOff>
      <xdr:row>19</xdr:row>
      <xdr:rowOff>19050</xdr:rowOff>
    </xdr:from>
    <xdr:to>
      <xdr:col>7</xdr:col>
      <xdr:colOff>57150</xdr:colOff>
      <xdr:row>19</xdr:row>
      <xdr:rowOff>276225</xdr:rowOff>
    </xdr:to>
    <xdr:sp>
      <xdr:nvSpPr>
        <xdr:cNvPr id="2" name="AutoShape 3"/>
        <xdr:cNvSpPr>
          <a:spLocks/>
        </xdr:cNvSpPr>
      </xdr:nvSpPr>
      <xdr:spPr>
        <a:xfrm>
          <a:off x="2628900" y="3724275"/>
          <a:ext cx="1314450" cy="2571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14</xdr:row>
      <xdr:rowOff>19050</xdr:rowOff>
    </xdr:from>
    <xdr:to>
      <xdr:col>13</xdr:col>
      <xdr:colOff>219075</xdr:colOff>
      <xdr:row>19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591300" y="3095625"/>
          <a:ext cx="28575" cy="1609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19</xdr:row>
      <xdr:rowOff>9525</xdr:rowOff>
    </xdr:from>
    <xdr:to>
      <xdr:col>13</xdr:col>
      <xdr:colOff>180975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771900" y="4695825"/>
          <a:ext cx="28098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542925</xdr:rowOff>
    </xdr:from>
    <xdr:to>
      <xdr:col>7</xdr:col>
      <xdr:colOff>266700</xdr:colOff>
      <xdr:row>12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752850" y="2343150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14</xdr:row>
      <xdr:rowOff>0</xdr:rowOff>
    </xdr:from>
    <xdr:to>
      <xdr:col>7</xdr:col>
      <xdr:colOff>266700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752850" y="30765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0</xdr:rowOff>
    </xdr:from>
    <xdr:to>
      <xdr:col>7</xdr:col>
      <xdr:colOff>266700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3752850" y="38004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9525</xdr:rowOff>
    </xdr:from>
    <xdr:to>
      <xdr:col>7</xdr:col>
      <xdr:colOff>285750</xdr:colOff>
      <xdr:row>19</xdr:row>
      <xdr:rowOff>19050</xdr:rowOff>
    </xdr:to>
    <xdr:sp>
      <xdr:nvSpPr>
        <xdr:cNvPr id="6" name="Line 6"/>
        <xdr:cNvSpPr>
          <a:spLocks/>
        </xdr:cNvSpPr>
      </xdr:nvSpPr>
      <xdr:spPr>
        <a:xfrm>
          <a:off x="3771900" y="4533900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19</xdr:row>
      <xdr:rowOff>9525</xdr:rowOff>
    </xdr:from>
    <xdr:to>
      <xdr:col>7</xdr:col>
      <xdr:colOff>285750</xdr:colOff>
      <xdr:row>20</xdr:row>
      <xdr:rowOff>9525</xdr:rowOff>
    </xdr:to>
    <xdr:sp>
      <xdr:nvSpPr>
        <xdr:cNvPr id="7" name="Line 7"/>
        <xdr:cNvSpPr>
          <a:spLocks/>
        </xdr:cNvSpPr>
      </xdr:nvSpPr>
      <xdr:spPr>
        <a:xfrm>
          <a:off x="3771900" y="4695825"/>
          <a:ext cx="0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20</xdr:row>
      <xdr:rowOff>19050</xdr:rowOff>
    </xdr:from>
    <xdr:to>
      <xdr:col>8</xdr:col>
      <xdr:colOff>66675</xdr:colOff>
      <xdr:row>21</xdr:row>
      <xdr:rowOff>57150</xdr:rowOff>
    </xdr:to>
    <xdr:sp>
      <xdr:nvSpPr>
        <xdr:cNvPr id="8" name="Oval 8"/>
        <xdr:cNvSpPr>
          <a:spLocks/>
        </xdr:cNvSpPr>
      </xdr:nvSpPr>
      <xdr:spPr>
        <a:xfrm>
          <a:off x="3590925" y="486727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428625</xdr:colOff>
      <xdr:row>8</xdr:row>
      <xdr:rowOff>66675</xdr:rowOff>
    </xdr:from>
    <xdr:to>
      <xdr:col>9</xdr:col>
      <xdr:colOff>238125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95625" y="1371600"/>
          <a:ext cx="1314450" cy="2571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7</xdr:col>
      <xdr:colOff>266700</xdr:colOff>
      <xdr:row>10</xdr:row>
      <xdr:rowOff>0</xdr:rowOff>
    </xdr:from>
    <xdr:to>
      <xdr:col>7</xdr:col>
      <xdr:colOff>266700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3752850" y="16287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3"/>
        <xdr:cNvSpPr>
          <a:spLocks/>
        </xdr:cNvSpPr>
      </xdr:nvSpPr>
      <xdr:spPr>
        <a:xfrm>
          <a:off x="31051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438150</xdr:colOff>
      <xdr:row>19</xdr:row>
      <xdr:rowOff>28575</xdr:rowOff>
    </xdr:from>
    <xdr:to>
      <xdr:col>6</xdr:col>
      <xdr:colOff>190500</xdr:colOff>
      <xdr:row>20</xdr:row>
      <xdr:rowOff>66675</xdr:rowOff>
    </xdr:to>
    <xdr:sp>
      <xdr:nvSpPr>
        <xdr:cNvPr id="2" name="Oval 4"/>
        <xdr:cNvSpPr>
          <a:spLocks/>
        </xdr:cNvSpPr>
      </xdr:nvSpPr>
      <xdr:spPr>
        <a:xfrm>
          <a:off x="3105150" y="395287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85725</xdr:rowOff>
    </xdr:to>
    <xdr:sp>
      <xdr:nvSpPr>
        <xdr:cNvPr id="3" name="Line 5"/>
        <xdr:cNvSpPr>
          <a:spLocks/>
        </xdr:cNvSpPr>
      </xdr:nvSpPr>
      <xdr:spPr>
        <a:xfrm>
          <a:off x="5505450" y="2362200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6"/>
        <xdr:cNvSpPr>
          <a:spLocks/>
        </xdr:cNvSpPr>
      </xdr:nvSpPr>
      <xdr:spPr>
        <a:xfrm flipH="1">
          <a:off x="3276600" y="2447925"/>
          <a:ext cx="2228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2194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190500</xdr:colOff>
      <xdr:row>25</xdr:row>
      <xdr:rowOff>57150</xdr:rowOff>
    </xdr:to>
    <xdr:sp>
      <xdr:nvSpPr>
        <xdr:cNvPr id="2" name="Oval 2"/>
        <xdr:cNvSpPr>
          <a:spLocks/>
        </xdr:cNvSpPr>
      </xdr:nvSpPr>
      <xdr:spPr>
        <a:xfrm>
          <a:off x="3219450" y="519112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104775</xdr:colOff>
      <xdr:row>18</xdr:row>
      <xdr:rowOff>142875</xdr:rowOff>
    </xdr:from>
    <xdr:to>
      <xdr:col>7</xdr:col>
      <xdr:colOff>409575</xdr:colOff>
      <xdr:row>21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371725" y="3857625"/>
          <a:ext cx="2038350" cy="762000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gajos?</a:t>
          </a:r>
        </a:p>
      </xdr:txBody>
    </xdr:sp>
    <xdr:clientData/>
  </xdr:twoCellAnchor>
  <xdr:twoCellAnchor>
    <xdr:from>
      <xdr:col>5</xdr:col>
      <xdr:colOff>600075</xdr:colOff>
      <xdr:row>21</xdr:row>
      <xdr:rowOff>47625</xdr:rowOff>
    </xdr:from>
    <xdr:to>
      <xdr:col>5</xdr:col>
      <xdr:colOff>600075</xdr:colOff>
      <xdr:row>21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3381375" y="4629150"/>
          <a:ext cx="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21</xdr:row>
      <xdr:rowOff>123825</xdr:rowOff>
    </xdr:from>
    <xdr:to>
      <xdr:col>10</xdr:col>
      <xdr:colOff>419100</xdr:colOff>
      <xdr:row>21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371850" y="4705350"/>
          <a:ext cx="2371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21</xdr:row>
      <xdr:rowOff>0</xdr:rowOff>
    </xdr:from>
    <xdr:to>
      <xdr:col>10</xdr:col>
      <xdr:colOff>419100</xdr:colOff>
      <xdr:row>21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5743575" y="458152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20</xdr:row>
      <xdr:rowOff>85725</xdr:rowOff>
    </xdr:from>
    <xdr:to>
      <xdr:col>8</xdr:col>
      <xdr:colOff>381000</xdr:colOff>
      <xdr:row>20</xdr:row>
      <xdr:rowOff>85725</xdr:rowOff>
    </xdr:to>
    <xdr:sp>
      <xdr:nvSpPr>
        <xdr:cNvPr id="7" name="Line 7"/>
        <xdr:cNvSpPr>
          <a:spLocks/>
        </xdr:cNvSpPr>
      </xdr:nvSpPr>
      <xdr:spPr>
        <a:xfrm>
          <a:off x="4419600" y="4238625"/>
          <a:ext cx="485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95250</xdr:rowOff>
    </xdr:from>
    <xdr:to>
      <xdr:col>11</xdr:col>
      <xdr:colOff>85725</xdr:colOff>
      <xdr:row>12</xdr:row>
      <xdr:rowOff>95250</xdr:rowOff>
    </xdr:to>
    <xdr:sp>
      <xdr:nvSpPr>
        <xdr:cNvPr id="8" name="Line 8"/>
        <xdr:cNvSpPr>
          <a:spLocks/>
        </xdr:cNvSpPr>
      </xdr:nvSpPr>
      <xdr:spPr>
        <a:xfrm>
          <a:off x="3400425" y="2409825"/>
          <a:ext cx="2619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0</xdr:rowOff>
    </xdr:from>
    <xdr:to>
      <xdr:col>11</xdr:col>
      <xdr:colOff>85725</xdr:colOff>
      <xdr:row>12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6019800" y="2314575"/>
          <a:ext cx="0" cy="95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3" name="Line 5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4" name="Line 6"/>
        <xdr:cNvSpPr>
          <a:spLocks/>
        </xdr:cNvSpPr>
      </xdr:nvSpPr>
      <xdr:spPr>
        <a:xfrm>
          <a:off x="401955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5" name="Line 7"/>
        <xdr:cNvSpPr>
          <a:spLocks/>
        </xdr:cNvSpPr>
      </xdr:nvSpPr>
      <xdr:spPr>
        <a:xfrm>
          <a:off x="401955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6" name="Line 10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0</xdr:rowOff>
    </xdr:from>
    <xdr:to>
      <xdr:col>2</xdr:col>
      <xdr:colOff>28575</xdr:colOff>
      <xdr:row>16</xdr:row>
      <xdr:rowOff>85725</xdr:rowOff>
    </xdr:to>
    <xdr:sp>
      <xdr:nvSpPr>
        <xdr:cNvPr id="7" name="Line 13"/>
        <xdr:cNvSpPr>
          <a:spLocks/>
        </xdr:cNvSpPr>
      </xdr:nvSpPr>
      <xdr:spPr>
        <a:xfrm>
          <a:off x="895350" y="3324225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76200</xdr:rowOff>
    </xdr:from>
    <xdr:to>
      <xdr:col>7</xdr:col>
      <xdr:colOff>304800</xdr:colOff>
      <xdr:row>16</xdr:row>
      <xdr:rowOff>76200</xdr:rowOff>
    </xdr:to>
    <xdr:sp>
      <xdr:nvSpPr>
        <xdr:cNvPr id="8" name="Line 14"/>
        <xdr:cNvSpPr>
          <a:spLocks/>
        </xdr:cNvSpPr>
      </xdr:nvSpPr>
      <xdr:spPr>
        <a:xfrm flipH="1">
          <a:off x="904875" y="3400425"/>
          <a:ext cx="2524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2" name="Line 2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3" name="Line 21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4" name="Line 2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13</xdr:row>
      <xdr:rowOff>0</xdr:rowOff>
    </xdr:from>
    <xdr:to>
      <xdr:col>2</xdr:col>
      <xdr:colOff>295275</xdr:colOff>
      <xdr:row>14</xdr:row>
      <xdr:rowOff>9525</xdr:rowOff>
    </xdr:to>
    <xdr:sp>
      <xdr:nvSpPr>
        <xdr:cNvPr id="15" name="Line 25"/>
        <xdr:cNvSpPr>
          <a:spLocks/>
        </xdr:cNvSpPr>
      </xdr:nvSpPr>
      <xdr:spPr>
        <a:xfrm>
          <a:off x="1152525" y="2714625"/>
          <a:ext cx="9525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14</xdr:row>
      <xdr:rowOff>9525</xdr:rowOff>
    </xdr:from>
    <xdr:to>
      <xdr:col>7</xdr:col>
      <xdr:colOff>276225</xdr:colOff>
      <xdr:row>14</xdr:row>
      <xdr:rowOff>9525</xdr:rowOff>
    </xdr:to>
    <xdr:sp>
      <xdr:nvSpPr>
        <xdr:cNvPr id="16" name="Line 26"/>
        <xdr:cNvSpPr>
          <a:spLocks/>
        </xdr:cNvSpPr>
      </xdr:nvSpPr>
      <xdr:spPr>
        <a:xfrm flipH="1">
          <a:off x="1152525" y="2886075"/>
          <a:ext cx="22479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304800</xdr:rowOff>
    </xdr:from>
    <xdr:to>
      <xdr:col>7</xdr:col>
      <xdr:colOff>266700</xdr:colOff>
      <xdr:row>7</xdr:row>
      <xdr:rowOff>161925</xdr:rowOff>
    </xdr:to>
    <xdr:sp>
      <xdr:nvSpPr>
        <xdr:cNvPr id="17" name="Line 27"/>
        <xdr:cNvSpPr>
          <a:spLocks/>
        </xdr:cNvSpPr>
      </xdr:nvSpPr>
      <xdr:spPr>
        <a:xfrm>
          <a:off x="3390900" y="1323975"/>
          <a:ext cx="0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0</xdr:rowOff>
    </xdr:from>
    <xdr:to>
      <xdr:col>7</xdr:col>
      <xdr:colOff>266700</xdr:colOff>
      <xdr:row>10</xdr:row>
      <xdr:rowOff>0</xdr:rowOff>
    </xdr:to>
    <xdr:sp>
      <xdr:nvSpPr>
        <xdr:cNvPr id="18" name="Line 28"/>
        <xdr:cNvSpPr>
          <a:spLocks/>
        </xdr:cNvSpPr>
      </xdr:nvSpPr>
      <xdr:spPr>
        <a:xfrm>
          <a:off x="3390900" y="17811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0</xdr:rowOff>
    </xdr:from>
    <xdr:to>
      <xdr:col>7</xdr:col>
      <xdr:colOff>266700</xdr:colOff>
      <xdr:row>12</xdr:row>
      <xdr:rowOff>0</xdr:rowOff>
    </xdr:to>
    <xdr:sp>
      <xdr:nvSpPr>
        <xdr:cNvPr id="19" name="Line 29"/>
        <xdr:cNvSpPr>
          <a:spLocks/>
        </xdr:cNvSpPr>
      </xdr:nvSpPr>
      <xdr:spPr>
        <a:xfrm>
          <a:off x="3390900" y="22383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13</xdr:row>
      <xdr:rowOff>0</xdr:rowOff>
    </xdr:from>
    <xdr:to>
      <xdr:col>7</xdr:col>
      <xdr:colOff>285750</xdr:colOff>
      <xdr:row>14</xdr:row>
      <xdr:rowOff>9525</xdr:rowOff>
    </xdr:to>
    <xdr:sp>
      <xdr:nvSpPr>
        <xdr:cNvPr id="20" name="Line 30"/>
        <xdr:cNvSpPr>
          <a:spLocks/>
        </xdr:cNvSpPr>
      </xdr:nvSpPr>
      <xdr:spPr>
        <a:xfrm>
          <a:off x="3409950" y="27146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9525</xdr:rowOff>
    </xdr:from>
    <xdr:to>
      <xdr:col>7</xdr:col>
      <xdr:colOff>285750</xdr:colOff>
      <xdr:row>15</xdr:row>
      <xdr:rowOff>9525</xdr:rowOff>
    </xdr:to>
    <xdr:sp>
      <xdr:nvSpPr>
        <xdr:cNvPr id="21" name="Line 31"/>
        <xdr:cNvSpPr>
          <a:spLocks/>
        </xdr:cNvSpPr>
      </xdr:nvSpPr>
      <xdr:spPr>
        <a:xfrm>
          <a:off x="3409950" y="28860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66675</xdr:rowOff>
    </xdr:from>
    <xdr:to>
      <xdr:col>8</xdr:col>
      <xdr:colOff>142875</xdr:colOff>
      <xdr:row>5</xdr:row>
      <xdr:rowOff>0</xdr:rowOff>
    </xdr:to>
    <xdr:sp>
      <xdr:nvSpPr>
        <xdr:cNvPr id="22" name="AutoShape 33"/>
        <xdr:cNvSpPr>
          <a:spLocks/>
        </xdr:cNvSpPr>
      </xdr:nvSpPr>
      <xdr:spPr>
        <a:xfrm>
          <a:off x="2876550" y="590550"/>
          <a:ext cx="1000125" cy="2571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7</xdr:col>
      <xdr:colOff>266700</xdr:colOff>
      <xdr:row>5</xdr:row>
      <xdr:rowOff>0</xdr:rowOff>
    </xdr:from>
    <xdr:to>
      <xdr:col>7</xdr:col>
      <xdr:colOff>266700</xdr:colOff>
      <xdr:row>6</xdr:row>
      <xdr:rowOff>0</xdr:rowOff>
    </xdr:to>
    <xdr:sp>
      <xdr:nvSpPr>
        <xdr:cNvPr id="23" name="Line 34"/>
        <xdr:cNvSpPr>
          <a:spLocks/>
        </xdr:cNvSpPr>
      </xdr:nvSpPr>
      <xdr:spPr>
        <a:xfrm>
          <a:off x="3390900" y="8477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29</xdr:row>
      <xdr:rowOff>85725</xdr:rowOff>
    </xdr:from>
    <xdr:to>
      <xdr:col>9</xdr:col>
      <xdr:colOff>95250</xdr:colOff>
      <xdr:row>32</xdr:row>
      <xdr:rowOff>76200</xdr:rowOff>
    </xdr:to>
    <xdr:sp>
      <xdr:nvSpPr>
        <xdr:cNvPr id="24" name="AutoShape 37"/>
        <xdr:cNvSpPr>
          <a:spLocks/>
        </xdr:cNvSpPr>
      </xdr:nvSpPr>
      <xdr:spPr>
        <a:xfrm>
          <a:off x="2466975" y="5629275"/>
          <a:ext cx="1971675" cy="54292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Cumple peso de fruta por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bandeja?</a:t>
          </a:r>
        </a:p>
      </xdr:txBody>
    </xdr:sp>
    <xdr:clientData/>
  </xdr:twoCellAnchor>
  <xdr:twoCellAnchor>
    <xdr:from>
      <xdr:col>7</xdr:col>
      <xdr:colOff>314325</xdr:colOff>
      <xdr:row>32</xdr:row>
      <xdr:rowOff>133350</xdr:rowOff>
    </xdr:from>
    <xdr:to>
      <xdr:col>11</xdr:col>
      <xdr:colOff>133350</xdr:colOff>
      <xdr:row>32</xdr:row>
      <xdr:rowOff>142875</xdr:rowOff>
    </xdr:to>
    <xdr:sp>
      <xdr:nvSpPr>
        <xdr:cNvPr id="25" name="Line 39"/>
        <xdr:cNvSpPr>
          <a:spLocks/>
        </xdr:cNvSpPr>
      </xdr:nvSpPr>
      <xdr:spPr>
        <a:xfrm flipV="1">
          <a:off x="3438525" y="6229350"/>
          <a:ext cx="17526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32</xdr:row>
      <xdr:rowOff>0</xdr:rowOff>
    </xdr:from>
    <xdr:to>
      <xdr:col>11</xdr:col>
      <xdr:colOff>123825</xdr:colOff>
      <xdr:row>32</xdr:row>
      <xdr:rowOff>133350</xdr:rowOff>
    </xdr:to>
    <xdr:sp>
      <xdr:nvSpPr>
        <xdr:cNvPr id="26" name="Line 40"/>
        <xdr:cNvSpPr>
          <a:spLocks/>
        </xdr:cNvSpPr>
      </xdr:nvSpPr>
      <xdr:spPr>
        <a:xfrm flipV="1">
          <a:off x="5181600" y="6096000"/>
          <a:ext cx="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22</xdr:row>
      <xdr:rowOff>190500</xdr:rowOff>
    </xdr:from>
    <xdr:to>
      <xdr:col>8</xdr:col>
      <xdr:colOff>381000</xdr:colOff>
      <xdr:row>25</xdr:row>
      <xdr:rowOff>38100</xdr:rowOff>
    </xdr:to>
    <xdr:sp>
      <xdr:nvSpPr>
        <xdr:cNvPr id="27" name="AutoShape 41"/>
        <xdr:cNvSpPr>
          <a:spLocks/>
        </xdr:cNvSpPr>
      </xdr:nvSpPr>
      <xdr:spPr>
        <a:xfrm>
          <a:off x="2809875" y="4543425"/>
          <a:ext cx="1304925" cy="381000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Espera 25 min. limpieza de látex de gajos</a:t>
          </a:r>
        </a:p>
      </xdr:txBody>
    </xdr:sp>
    <xdr:clientData/>
  </xdr:twoCellAnchor>
  <xdr:twoCellAnchor>
    <xdr:from>
      <xdr:col>9</xdr:col>
      <xdr:colOff>104775</xdr:colOff>
      <xdr:row>30</xdr:row>
      <xdr:rowOff>180975</xdr:rowOff>
    </xdr:from>
    <xdr:to>
      <xdr:col>10</xdr:col>
      <xdr:colOff>0</xdr:colOff>
      <xdr:row>30</xdr:row>
      <xdr:rowOff>180975</xdr:rowOff>
    </xdr:to>
    <xdr:sp>
      <xdr:nvSpPr>
        <xdr:cNvPr id="28" name="Line 42"/>
        <xdr:cNvSpPr>
          <a:spLocks/>
        </xdr:cNvSpPr>
      </xdr:nvSpPr>
      <xdr:spPr>
        <a:xfrm>
          <a:off x="4448175" y="589597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40</xdr:row>
      <xdr:rowOff>57150</xdr:rowOff>
    </xdr:from>
    <xdr:to>
      <xdr:col>9</xdr:col>
      <xdr:colOff>85725</xdr:colOff>
      <xdr:row>43</xdr:row>
      <xdr:rowOff>85725</xdr:rowOff>
    </xdr:to>
    <xdr:sp>
      <xdr:nvSpPr>
        <xdr:cNvPr id="29" name="AutoShape 47"/>
        <xdr:cNvSpPr>
          <a:spLocks/>
        </xdr:cNvSpPr>
      </xdr:nvSpPr>
      <xdr:spPr>
        <a:xfrm>
          <a:off x="2514600" y="7258050"/>
          <a:ext cx="1914525" cy="52387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Cumple con peso de fruta por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caja?</a:t>
          </a:r>
        </a:p>
      </xdr:txBody>
    </xdr:sp>
    <xdr:clientData/>
  </xdr:twoCellAnchor>
  <xdr:twoCellAnchor>
    <xdr:from>
      <xdr:col>7</xdr:col>
      <xdr:colOff>314325</xdr:colOff>
      <xdr:row>43</xdr:row>
      <xdr:rowOff>123825</xdr:rowOff>
    </xdr:from>
    <xdr:to>
      <xdr:col>11</xdr:col>
      <xdr:colOff>142875</xdr:colOff>
      <xdr:row>43</xdr:row>
      <xdr:rowOff>123825</xdr:rowOff>
    </xdr:to>
    <xdr:sp>
      <xdr:nvSpPr>
        <xdr:cNvPr id="30" name="Line 49"/>
        <xdr:cNvSpPr>
          <a:spLocks/>
        </xdr:cNvSpPr>
      </xdr:nvSpPr>
      <xdr:spPr>
        <a:xfrm>
          <a:off x="3438525" y="7820025"/>
          <a:ext cx="1762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43</xdr:row>
      <xdr:rowOff>9525</xdr:rowOff>
    </xdr:from>
    <xdr:to>
      <xdr:col>11</xdr:col>
      <xdr:colOff>123825</xdr:colOff>
      <xdr:row>43</xdr:row>
      <xdr:rowOff>114300</xdr:rowOff>
    </xdr:to>
    <xdr:sp>
      <xdr:nvSpPr>
        <xdr:cNvPr id="31" name="Line 50"/>
        <xdr:cNvSpPr>
          <a:spLocks/>
        </xdr:cNvSpPr>
      </xdr:nvSpPr>
      <xdr:spPr>
        <a:xfrm flipH="1" flipV="1">
          <a:off x="5172075" y="7705725"/>
          <a:ext cx="95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36</xdr:row>
      <xdr:rowOff>47625</xdr:rowOff>
    </xdr:from>
    <xdr:to>
      <xdr:col>14</xdr:col>
      <xdr:colOff>447675</xdr:colOff>
      <xdr:row>36</xdr:row>
      <xdr:rowOff>47625</xdr:rowOff>
    </xdr:to>
    <xdr:sp>
      <xdr:nvSpPr>
        <xdr:cNvPr id="32" name="Line 59"/>
        <xdr:cNvSpPr>
          <a:spLocks/>
        </xdr:cNvSpPr>
      </xdr:nvSpPr>
      <xdr:spPr>
        <a:xfrm>
          <a:off x="3429000" y="6772275"/>
          <a:ext cx="2800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76200</xdr:rowOff>
    </xdr:from>
    <xdr:to>
      <xdr:col>1</xdr:col>
      <xdr:colOff>190500</xdr:colOff>
      <xdr:row>39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28575" y="6800850"/>
          <a:ext cx="590550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7</xdr:col>
      <xdr:colOff>295275</xdr:colOff>
      <xdr:row>16</xdr:row>
      <xdr:rowOff>0</xdr:rowOff>
    </xdr:from>
    <xdr:to>
      <xdr:col>7</xdr:col>
      <xdr:colOff>295275</xdr:colOff>
      <xdr:row>17</xdr:row>
      <xdr:rowOff>9525</xdr:rowOff>
    </xdr:to>
    <xdr:sp>
      <xdr:nvSpPr>
        <xdr:cNvPr id="34" name="Line 63"/>
        <xdr:cNvSpPr>
          <a:spLocks/>
        </xdr:cNvSpPr>
      </xdr:nvSpPr>
      <xdr:spPr>
        <a:xfrm>
          <a:off x="3419475" y="3324225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17</xdr:row>
      <xdr:rowOff>161925</xdr:rowOff>
    </xdr:from>
    <xdr:to>
      <xdr:col>7</xdr:col>
      <xdr:colOff>295275</xdr:colOff>
      <xdr:row>19</xdr:row>
      <xdr:rowOff>0</xdr:rowOff>
    </xdr:to>
    <xdr:sp>
      <xdr:nvSpPr>
        <xdr:cNvPr id="35" name="Line 64"/>
        <xdr:cNvSpPr>
          <a:spLocks/>
        </xdr:cNvSpPr>
      </xdr:nvSpPr>
      <xdr:spPr>
        <a:xfrm>
          <a:off x="3419475" y="3657600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20</xdr:row>
      <xdr:rowOff>0</xdr:rowOff>
    </xdr:from>
    <xdr:to>
      <xdr:col>7</xdr:col>
      <xdr:colOff>295275</xdr:colOff>
      <xdr:row>21</xdr:row>
      <xdr:rowOff>9525</xdr:rowOff>
    </xdr:to>
    <xdr:sp>
      <xdr:nvSpPr>
        <xdr:cNvPr id="36" name="Line 65"/>
        <xdr:cNvSpPr>
          <a:spLocks/>
        </xdr:cNvSpPr>
      </xdr:nvSpPr>
      <xdr:spPr>
        <a:xfrm>
          <a:off x="3419475" y="4010025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22</xdr:row>
      <xdr:rowOff>9525</xdr:rowOff>
    </xdr:from>
    <xdr:to>
      <xdr:col>7</xdr:col>
      <xdr:colOff>295275</xdr:colOff>
      <xdr:row>22</xdr:row>
      <xdr:rowOff>190500</xdr:rowOff>
    </xdr:to>
    <xdr:sp>
      <xdr:nvSpPr>
        <xdr:cNvPr id="37" name="Line 66"/>
        <xdr:cNvSpPr>
          <a:spLocks/>
        </xdr:cNvSpPr>
      </xdr:nvSpPr>
      <xdr:spPr>
        <a:xfrm>
          <a:off x="3419475" y="4362450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25</xdr:row>
      <xdr:rowOff>28575</xdr:rowOff>
    </xdr:from>
    <xdr:to>
      <xdr:col>7</xdr:col>
      <xdr:colOff>304800</xdr:colOff>
      <xdr:row>26</xdr:row>
      <xdr:rowOff>0</xdr:rowOff>
    </xdr:to>
    <xdr:sp>
      <xdr:nvSpPr>
        <xdr:cNvPr id="38" name="Line 67"/>
        <xdr:cNvSpPr>
          <a:spLocks/>
        </xdr:cNvSpPr>
      </xdr:nvSpPr>
      <xdr:spPr>
        <a:xfrm>
          <a:off x="3429000" y="4914900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152400</xdr:rowOff>
    </xdr:from>
    <xdr:to>
      <xdr:col>7</xdr:col>
      <xdr:colOff>304800</xdr:colOff>
      <xdr:row>28</xdr:row>
      <xdr:rowOff>9525</xdr:rowOff>
    </xdr:to>
    <xdr:sp>
      <xdr:nvSpPr>
        <xdr:cNvPr id="39" name="Line 68"/>
        <xdr:cNvSpPr>
          <a:spLocks/>
        </xdr:cNvSpPr>
      </xdr:nvSpPr>
      <xdr:spPr>
        <a:xfrm>
          <a:off x="3429000" y="52482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28</xdr:row>
      <xdr:rowOff>133350</xdr:rowOff>
    </xdr:from>
    <xdr:to>
      <xdr:col>7</xdr:col>
      <xdr:colOff>314325</xdr:colOff>
      <xdr:row>29</xdr:row>
      <xdr:rowOff>95250</xdr:rowOff>
    </xdr:to>
    <xdr:sp>
      <xdr:nvSpPr>
        <xdr:cNvPr id="40" name="Line 69"/>
        <xdr:cNvSpPr>
          <a:spLocks/>
        </xdr:cNvSpPr>
      </xdr:nvSpPr>
      <xdr:spPr>
        <a:xfrm>
          <a:off x="3438525" y="5543550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32</xdr:row>
      <xdr:rowOff>85725</xdr:rowOff>
    </xdr:from>
    <xdr:to>
      <xdr:col>7</xdr:col>
      <xdr:colOff>314325</xdr:colOff>
      <xdr:row>32</xdr:row>
      <xdr:rowOff>200025</xdr:rowOff>
    </xdr:to>
    <xdr:sp>
      <xdr:nvSpPr>
        <xdr:cNvPr id="41" name="Line 73"/>
        <xdr:cNvSpPr>
          <a:spLocks/>
        </xdr:cNvSpPr>
      </xdr:nvSpPr>
      <xdr:spPr>
        <a:xfrm>
          <a:off x="3438525" y="6181725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0</xdr:rowOff>
    </xdr:from>
    <xdr:to>
      <xdr:col>7</xdr:col>
      <xdr:colOff>314325</xdr:colOff>
      <xdr:row>34</xdr:row>
      <xdr:rowOff>95250</xdr:rowOff>
    </xdr:to>
    <xdr:sp>
      <xdr:nvSpPr>
        <xdr:cNvPr id="42" name="Line 74"/>
        <xdr:cNvSpPr>
          <a:spLocks/>
        </xdr:cNvSpPr>
      </xdr:nvSpPr>
      <xdr:spPr>
        <a:xfrm>
          <a:off x="3438525" y="6467475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36</xdr:row>
      <xdr:rowOff>9525</xdr:rowOff>
    </xdr:from>
    <xdr:to>
      <xdr:col>7</xdr:col>
      <xdr:colOff>314325</xdr:colOff>
      <xdr:row>36</xdr:row>
      <xdr:rowOff>95250</xdr:rowOff>
    </xdr:to>
    <xdr:sp>
      <xdr:nvSpPr>
        <xdr:cNvPr id="43" name="Line 77"/>
        <xdr:cNvSpPr>
          <a:spLocks/>
        </xdr:cNvSpPr>
      </xdr:nvSpPr>
      <xdr:spPr>
        <a:xfrm>
          <a:off x="3438525" y="6734175"/>
          <a:ext cx="0" cy="85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38</xdr:row>
      <xdr:rowOff>0</xdr:rowOff>
    </xdr:from>
    <xdr:to>
      <xdr:col>7</xdr:col>
      <xdr:colOff>314325</xdr:colOff>
      <xdr:row>38</xdr:row>
      <xdr:rowOff>66675</xdr:rowOff>
    </xdr:to>
    <xdr:sp>
      <xdr:nvSpPr>
        <xdr:cNvPr id="44" name="Line 78"/>
        <xdr:cNvSpPr>
          <a:spLocks/>
        </xdr:cNvSpPr>
      </xdr:nvSpPr>
      <xdr:spPr>
        <a:xfrm>
          <a:off x="3438525" y="6972300"/>
          <a:ext cx="0" cy="666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39</xdr:row>
      <xdr:rowOff>152400</xdr:rowOff>
    </xdr:from>
    <xdr:to>
      <xdr:col>7</xdr:col>
      <xdr:colOff>314325</xdr:colOff>
      <xdr:row>40</xdr:row>
      <xdr:rowOff>57150</xdr:rowOff>
    </xdr:to>
    <xdr:sp>
      <xdr:nvSpPr>
        <xdr:cNvPr id="45" name="Line 79"/>
        <xdr:cNvSpPr>
          <a:spLocks/>
        </xdr:cNvSpPr>
      </xdr:nvSpPr>
      <xdr:spPr>
        <a:xfrm>
          <a:off x="3438525" y="7191375"/>
          <a:ext cx="0" cy="666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41</xdr:row>
      <xdr:rowOff>133350</xdr:rowOff>
    </xdr:from>
    <xdr:to>
      <xdr:col>9</xdr:col>
      <xdr:colOff>342900</xdr:colOff>
      <xdr:row>41</xdr:row>
      <xdr:rowOff>133350</xdr:rowOff>
    </xdr:to>
    <xdr:sp>
      <xdr:nvSpPr>
        <xdr:cNvPr id="46" name="Line 80"/>
        <xdr:cNvSpPr>
          <a:spLocks/>
        </xdr:cNvSpPr>
      </xdr:nvSpPr>
      <xdr:spPr>
        <a:xfrm>
          <a:off x="4438650" y="7505700"/>
          <a:ext cx="247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43</xdr:row>
      <xdr:rowOff>85725</xdr:rowOff>
    </xdr:from>
    <xdr:to>
      <xdr:col>7</xdr:col>
      <xdr:colOff>314325</xdr:colOff>
      <xdr:row>44</xdr:row>
      <xdr:rowOff>0</xdr:rowOff>
    </xdr:to>
    <xdr:sp>
      <xdr:nvSpPr>
        <xdr:cNvPr id="47" name="Line 81"/>
        <xdr:cNvSpPr>
          <a:spLocks/>
        </xdr:cNvSpPr>
      </xdr:nvSpPr>
      <xdr:spPr>
        <a:xfrm>
          <a:off x="3429000" y="7781925"/>
          <a:ext cx="9525" cy="1524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9525</xdr:rowOff>
    </xdr:from>
    <xdr:to>
      <xdr:col>14</xdr:col>
      <xdr:colOff>428625</xdr:colOff>
      <xdr:row>32</xdr:row>
      <xdr:rowOff>200025</xdr:rowOff>
    </xdr:to>
    <xdr:sp>
      <xdr:nvSpPr>
        <xdr:cNvPr id="48" name="Line 82"/>
        <xdr:cNvSpPr>
          <a:spLocks/>
        </xdr:cNvSpPr>
      </xdr:nvSpPr>
      <xdr:spPr>
        <a:xfrm>
          <a:off x="6210300" y="6105525"/>
          <a:ext cx="0" cy="190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36</xdr:row>
      <xdr:rowOff>0</xdr:rowOff>
    </xdr:from>
    <xdr:to>
      <xdr:col>14</xdr:col>
      <xdr:colOff>438150</xdr:colOff>
      <xdr:row>36</xdr:row>
      <xdr:rowOff>57150</xdr:rowOff>
    </xdr:to>
    <xdr:sp>
      <xdr:nvSpPr>
        <xdr:cNvPr id="49" name="Line 84"/>
        <xdr:cNvSpPr>
          <a:spLocks/>
        </xdr:cNvSpPr>
      </xdr:nvSpPr>
      <xdr:spPr>
        <a:xfrm>
          <a:off x="6219825" y="6724650"/>
          <a:ext cx="0" cy="571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41</xdr:row>
      <xdr:rowOff>9525</xdr:rowOff>
    </xdr:from>
    <xdr:to>
      <xdr:col>14</xdr:col>
      <xdr:colOff>428625</xdr:colOff>
      <xdr:row>41</xdr:row>
      <xdr:rowOff>161925</xdr:rowOff>
    </xdr:to>
    <xdr:sp>
      <xdr:nvSpPr>
        <xdr:cNvPr id="50" name="Line 85"/>
        <xdr:cNvSpPr>
          <a:spLocks/>
        </xdr:cNvSpPr>
      </xdr:nvSpPr>
      <xdr:spPr>
        <a:xfrm flipV="1">
          <a:off x="6200775" y="7381875"/>
          <a:ext cx="95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43</xdr:row>
      <xdr:rowOff>0</xdr:rowOff>
    </xdr:from>
    <xdr:to>
      <xdr:col>14</xdr:col>
      <xdr:colOff>438150</xdr:colOff>
      <xdr:row>43</xdr:row>
      <xdr:rowOff>161925</xdr:rowOff>
    </xdr:to>
    <xdr:sp>
      <xdr:nvSpPr>
        <xdr:cNvPr id="51" name="Line 87"/>
        <xdr:cNvSpPr>
          <a:spLocks/>
        </xdr:cNvSpPr>
      </xdr:nvSpPr>
      <xdr:spPr>
        <a:xfrm flipV="1">
          <a:off x="6219825" y="769620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171450</xdr:rowOff>
    </xdr:from>
    <xdr:to>
      <xdr:col>14</xdr:col>
      <xdr:colOff>457200</xdr:colOff>
      <xdr:row>43</xdr:row>
      <xdr:rowOff>171450</xdr:rowOff>
    </xdr:to>
    <xdr:sp>
      <xdr:nvSpPr>
        <xdr:cNvPr id="52" name="Line 88"/>
        <xdr:cNvSpPr>
          <a:spLocks/>
        </xdr:cNvSpPr>
      </xdr:nvSpPr>
      <xdr:spPr>
        <a:xfrm>
          <a:off x="3438525" y="7867650"/>
          <a:ext cx="2800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39</xdr:row>
      <xdr:rowOff>152400</xdr:rowOff>
    </xdr:to>
    <xdr:sp>
      <xdr:nvSpPr>
        <xdr:cNvPr id="53" name="Line 89"/>
        <xdr:cNvSpPr>
          <a:spLocks/>
        </xdr:cNvSpPr>
      </xdr:nvSpPr>
      <xdr:spPr>
        <a:xfrm>
          <a:off x="1571625" y="6972300"/>
          <a:ext cx="0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9525</xdr:colOff>
      <xdr:row>42</xdr:row>
      <xdr:rowOff>9525</xdr:rowOff>
    </xdr:to>
    <xdr:sp>
      <xdr:nvSpPr>
        <xdr:cNvPr id="54" name="Line 90"/>
        <xdr:cNvSpPr>
          <a:spLocks/>
        </xdr:cNvSpPr>
      </xdr:nvSpPr>
      <xdr:spPr>
        <a:xfrm>
          <a:off x="1581150" y="7372350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9525</xdr:rowOff>
    </xdr:from>
    <xdr:to>
      <xdr:col>4</xdr:col>
      <xdr:colOff>19050</xdr:colOff>
      <xdr:row>44</xdr:row>
      <xdr:rowOff>9525</xdr:rowOff>
    </xdr:to>
    <xdr:sp>
      <xdr:nvSpPr>
        <xdr:cNvPr id="55" name="Line 91"/>
        <xdr:cNvSpPr>
          <a:spLocks/>
        </xdr:cNvSpPr>
      </xdr:nvSpPr>
      <xdr:spPr>
        <a:xfrm>
          <a:off x="1590675" y="7705725"/>
          <a:ext cx="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76200</xdr:rowOff>
    </xdr:from>
    <xdr:to>
      <xdr:col>5</xdr:col>
      <xdr:colOff>228600</xdr:colOff>
      <xdr:row>44</xdr:row>
      <xdr:rowOff>76200</xdr:rowOff>
    </xdr:to>
    <xdr:sp>
      <xdr:nvSpPr>
        <xdr:cNvPr id="56" name="Line 92"/>
        <xdr:cNvSpPr>
          <a:spLocks/>
        </xdr:cNvSpPr>
      </xdr:nvSpPr>
      <xdr:spPr>
        <a:xfrm>
          <a:off x="2276475" y="80105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37</xdr:row>
      <xdr:rowOff>76200</xdr:rowOff>
    </xdr:from>
    <xdr:to>
      <xdr:col>1</xdr:col>
      <xdr:colOff>428625</xdr:colOff>
      <xdr:row>37</xdr:row>
      <xdr:rowOff>76200</xdr:rowOff>
    </xdr:to>
    <xdr:sp>
      <xdr:nvSpPr>
        <xdr:cNvPr id="57" name="Line 93"/>
        <xdr:cNvSpPr>
          <a:spLocks/>
        </xdr:cNvSpPr>
      </xdr:nvSpPr>
      <xdr:spPr>
        <a:xfrm>
          <a:off x="628650" y="6896100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30</xdr:row>
      <xdr:rowOff>9525</xdr:rowOff>
    </xdr:from>
    <xdr:to>
      <xdr:col>14</xdr:col>
      <xdr:colOff>428625</xdr:colOff>
      <xdr:row>31</xdr:row>
      <xdr:rowOff>9525</xdr:rowOff>
    </xdr:to>
    <xdr:sp>
      <xdr:nvSpPr>
        <xdr:cNvPr id="58" name="Line 94"/>
        <xdr:cNvSpPr>
          <a:spLocks/>
        </xdr:cNvSpPr>
      </xdr:nvSpPr>
      <xdr:spPr>
        <a:xfrm>
          <a:off x="6210300" y="5724525"/>
          <a:ext cx="0" cy="2095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401955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0</xdr:rowOff>
    </xdr:from>
    <xdr:to>
      <xdr:col>8</xdr:col>
      <xdr:colOff>285750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401955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0</xdr:rowOff>
    </xdr:from>
    <xdr:to>
      <xdr:col>8</xdr:col>
      <xdr:colOff>266700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0" y="366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0</xdr:rowOff>
    </xdr:from>
    <xdr:to>
      <xdr:col>2</xdr:col>
      <xdr:colOff>28575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>
          <a:off x="895350" y="3324225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76200</xdr:rowOff>
    </xdr:from>
    <xdr:to>
      <xdr:col>7</xdr:col>
      <xdr:colOff>304800</xdr:colOff>
      <xdr:row>16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904875" y="3400425"/>
          <a:ext cx="2524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13</xdr:row>
      <xdr:rowOff>0</xdr:rowOff>
    </xdr:from>
    <xdr:to>
      <xdr:col>2</xdr:col>
      <xdr:colOff>295275</xdr:colOff>
      <xdr:row>14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152525" y="2714625"/>
          <a:ext cx="9525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14</xdr:row>
      <xdr:rowOff>9525</xdr:rowOff>
    </xdr:from>
    <xdr:to>
      <xdr:col>7</xdr:col>
      <xdr:colOff>276225</xdr:colOff>
      <xdr:row>14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152525" y="2886075"/>
          <a:ext cx="22479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304800</xdr:rowOff>
    </xdr:from>
    <xdr:to>
      <xdr:col>7</xdr:col>
      <xdr:colOff>266700</xdr:colOff>
      <xdr:row>7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3390900" y="1323975"/>
          <a:ext cx="0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0</xdr:rowOff>
    </xdr:from>
    <xdr:to>
      <xdr:col>7</xdr:col>
      <xdr:colOff>266700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3390900" y="17811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0</xdr:rowOff>
    </xdr:from>
    <xdr:to>
      <xdr:col>7</xdr:col>
      <xdr:colOff>266700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3390900" y="22383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13</xdr:row>
      <xdr:rowOff>0</xdr:rowOff>
    </xdr:from>
    <xdr:to>
      <xdr:col>7</xdr:col>
      <xdr:colOff>285750</xdr:colOff>
      <xdr:row>14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3409950" y="27146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9525</xdr:rowOff>
    </xdr:from>
    <xdr:to>
      <xdr:col>7</xdr:col>
      <xdr:colOff>285750</xdr:colOff>
      <xdr:row>15</xdr:row>
      <xdr:rowOff>9525</xdr:rowOff>
    </xdr:to>
    <xdr:sp>
      <xdr:nvSpPr>
        <xdr:cNvPr id="21" name="Line 21"/>
        <xdr:cNvSpPr>
          <a:spLocks/>
        </xdr:cNvSpPr>
      </xdr:nvSpPr>
      <xdr:spPr>
        <a:xfrm>
          <a:off x="3409950" y="28860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66675</xdr:rowOff>
    </xdr:from>
    <xdr:to>
      <xdr:col>8</xdr:col>
      <xdr:colOff>142875</xdr:colOff>
      <xdr:row>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876550" y="590550"/>
          <a:ext cx="1000125" cy="2571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7</xdr:col>
      <xdr:colOff>266700</xdr:colOff>
      <xdr:row>5</xdr:row>
      <xdr:rowOff>0</xdr:rowOff>
    </xdr:from>
    <xdr:to>
      <xdr:col>7</xdr:col>
      <xdr:colOff>266700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3390900" y="8477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35</xdr:row>
      <xdr:rowOff>104775</xdr:rowOff>
    </xdr:from>
    <xdr:to>
      <xdr:col>9</xdr:col>
      <xdr:colOff>85725</xdr:colOff>
      <xdr:row>38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2457450" y="6410325"/>
          <a:ext cx="1971675" cy="533400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Cumple con peso por gajo?</a:t>
          </a:r>
        </a:p>
      </xdr:txBody>
    </xdr:sp>
    <xdr:clientData/>
  </xdr:twoCellAnchor>
  <xdr:twoCellAnchor>
    <xdr:from>
      <xdr:col>7</xdr:col>
      <xdr:colOff>314325</xdr:colOff>
      <xdr:row>38</xdr:row>
      <xdr:rowOff>133350</xdr:rowOff>
    </xdr:from>
    <xdr:to>
      <xdr:col>11</xdr:col>
      <xdr:colOff>133350</xdr:colOff>
      <xdr:row>38</xdr:row>
      <xdr:rowOff>142875</xdr:rowOff>
    </xdr:to>
    <xdr:sp>
      <xdr:nvSpPr>
        <xdr:cNvPr id="25" name="Line 25"/>
        <xdr:cNvSpPr>
          <a:spLocks/>
        </xdr:cNvSpPr>
      </xdr:nvSpPr>
      <xdr:spPr>
        <a:xfrm flipV="1">
          <a:off x="3438525" y="6981825"/>
          <a:ext cx="17526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38</xdr:row>
      <xdr:rowOff>0</xdr:rowOff>
    </xdr:from>
    <xdr:to>
      <xdr:col>11</xdr:col>
      <xdr:colOff>123825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V="1">
          <a:off x="5181600" y="6848475"/>
          <a:ext cx="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28</xdr:row>
      <xdr:rowOff>190500</xdr:rowOff>
    </xdr:from>
    <xdr:to>
      <xdr:col>8</xdr:col>
      <xdr:colOff>381000</xdr:colOff>
      <xdr:row>31</xdr:row>
      <xdr:rowOff>38100</xdr:rowOff>
    </xdr:to>
    <xdr:sp>
      <xdr:nvSpPr>
        <xdr:cNvPr id="27" name="AutoShape 27"/>
        <xdr:cNvSpPr>
          <a:spLocks/>
        </xdr:cNvSpPr>
      </xdr:nvSpPr>
      <xdr:spPr>
        <a:xfrm>
          <a:off x="2809875" y="5305425"/>
          <a:ext cx="1304925" cy="381000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Espera 25 min. limpieza de látex de gajos</a:t>
          </a:r>
        </a:p>
      </xdr:txBody>
    </xdr:sp>
    <xdr:clientData/>
  </xdr:twoCellAnchor>
  <xdr:twoCellAnchor>
    <xdr:from>
      <xdr:col>9</xdr:col>
      <xdr:colOff>28575</xdr:colOff>
      <xdr:row>36</xdr:row>
      <xdr:rowOff>180975</xdr:rowOff>
    </xdr:from>
    <xdr:to>
      <xdr:col>10</xdr:col>
      <xdr:colOff>9525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4371975" y="6657975"/>
          <a:ext cx="352425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48</xdr:row>
      <xdr:rowOff>19050</xdr:rowOff>
    </xdr:from>
    <xdr:to>
      <xdr:col>9</xdr:col>
      <xdr:colOff>47625</xdr:colOff>
      <xdr:row>51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2476500" y="8181975"/>
          <a:ext cx="1914525" cy="52387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Existe gajo dañado?</a:t>
          </a:r>
        </a:p>
      </xdr:txBody>
    </xdr:sp>
    <xdr:clientData/>
  </xdr:twoCellAnchor>
  <xdr:twoCellAnchor>
    <xdr:from>
      <xdr:col>3</xdr:col>
      <xdr:colOff>276225</xdr:colOff>
      <xdr:row>51</xdr:row>
      <xdr:rowOff>123825</xdr:rowOff>
    </xdr:from>
    <xdr:to>
      <xdr:col>11</xdr:col>
      <xdr:colOff>133350</xdr:colOff>
      <xdr:row>51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1562100" y="8782050"/>
          <a:ext cx="3629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51</xdr:row>
      <xdr:rowOff>9525</xdr:rowOff>
    </xdr:from>
    <xdr:to>
      <xdr:col>11</xdr:col>
      <xdr:colOff>123825</xdr:colOff>
      <xdr:row>51</xdr:row>
      <xdr:rowOff>114300</xdr:rowOff>
    </xdr:to>
    <xdr:sp>
      <xdr:nvSpPr>
        <xdr:cNvPr id="31" name="Line 31"/>
        <xdr:cNvSpPr>
          <a:spLocks/>
        </xdr:cNvSpPr>
      </xdr:nvSpPr>
      <xdr:spPr>
        <a:xfrm flipH="1" flipV="1">
          <a:off x="5172075" y="8667750"/>
          <a:ext cx="9525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45</xdr:row>
      <xdr:rowOff>47625</xdr:rowOff>
    </xdr:from>
    <xdr:to>
      <xdr:col>14</xdr:col>
      <xdr:colOff>447675</xdr:colOff>
      <xdr:row>45</xdr:row>
      <xdr:rowOff>47625</xdr:rowOff>
    </xdr:to>
    <xdr:sp>
      <xdr:nvSpPr>
        <xdr:cNvPr id="32" name="Line 32"/>
        <xdr:cNvSpPr>
          <a:spLocks/>
        </xdr:cNvSpPr>
      </xdr:nvSpPr>
      <xdr:spPr>
        <a:xfrm>
          <a:off x="3429000" y="7848600"/>
          <a:ext cx="2800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38100</xdr:rowOff>
    </xdr:from>
    <xdr:to>
      <xdr:col>1</xdr:col>
      <xdr:colOff>190500</xdr:colOff>
      <xdr:row>43</xdr:row>
      <xdr:rowOff>19050</xdr:rowOff>
    </xdr:to>
    <xdr:sp>
      <xdr:nvSpPr>
        <xdr:cNvPr id="33" name="AutoShape 33"/>
        <xdr:cNvSpPr>
          <a:spLocks/>
        </xdr:cNvSpPr>
      </xdr:nvSpPr>
      <xdr:spPr>
        <a:xfrm>
          <a:off x="28575" y="7353300"/>
          <a:ext cx="590550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7</xdr:col>
      <xdr:colOff>295275</xdr:colOff>
      <xdr:row>16</xdr:row>
      <xdr:rowOff>0</xdr:rowOff>
    </xdr:from>
    <xdr:to>
      <xdr:col>7</xdr:col>
      <xdr:colOff>295275</xdr:colOff>
      <xdr:row>17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19475" y="3324225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17</xdr:row>
      <xdr:rowOff>161925</xdr:rowOff>
    </xdr:from>
    <xdr:to>
      <xdr:col>7</xdr:col>
      <xdr:colOff>295275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>
          <a:off x="3419475" y="3657600"/>
          <a:ext cx="0" cy="104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123825</xdr:rowOff>
    </xdr:from>
    <xdr:to>
      <xdr:col>7</xdr:col>
      <xdr:colOff>295275</xdr:colOff>
      <xdr:row>27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19475" y="48101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28</xdr:row>
      <xdr:rowOff>9525</xdr:rowOff>
    </xdr:from>
    <xdr:to>
      <xdr:col>7</xdr:col>
      <xdr:colOff>295275</xdr:colOff>
      <xdr:row>28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3419475" y="5124450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31</xdr:row>
      <xdr:rowOff>28575</xdr:rowOff>
    </xdr:from>
    <xdr:to>
      <xdr:col>7</xdr:col>
      <xdr:colOff>304800</xdr:colOff>
      <xdr:row>32</xdr:row>
      <xdr:rowOff>0</xdr:rowOff>
    </xdr:to>
    <xdr:sp>
      <xdr:nvSpPr>
        <xdr:cNvPr id="38" name="Line 38"/>
        <xdr:cNvSpPr>
          <a:spLocks/>
        </xdr:cNvSpPr>
      </xdr:nvSpPr>
      <xdr:spPr>
        <a:xfrm>
          <a:off x="3429000" y="5676900"/>
          <a:ext cx="0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32</xdr:row>
      <xdr:rowOff>152400</xdr:rowOff>
    </xdr:from>
    <xdr:to>
      <xdr:col>7</xdr:col>
      <xdr:colOff>304800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3429000" y="601027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133350</xdr:rowOff>
    </xdr:from>
    <xdr:to>
      <xdr:col>7</xdr:col>
      <xdr:colOff>314325</xdr:colOff>
      <xdr:row>35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3438525" y="6305550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38</xdr:row>
      <xdr:rowOff>85725</xdr:rowOff>
    </xdr:from>
    <xdr:to>
      <xdr:col>7</xdr:col>
      <xdr:colOff>314325</xdr:colOff>
      <xdr:row>40</xdr:row>
      <xdr:rowOff>9525</xdr:rowOff>
    </xdr:to>
    <xdr:sp>
      <xdr:nvSpPr>
        <xdr:cNvPr id="41" name="Line 41"/>
        <xdr:cNvSpPr>
          <a:spLocks/>
        </xdr:cNvSpPr>
      </xdr:nvSpPr>
      <xdr:spPr>
        <a:xfrm>
          <a:off x="3438525" y="6934200"/>
          <a:ext cx="0" cy="228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41</xdr:row>
      <xdr:rowOff>0</xdr:rowOff>
    </xdr:from>
    <xdr:to>
      <xdr:col>7</xdr:col>
      <xdr:colOff>314325</xdr:colOff>
      <xdr:row>41</xdr:row>
      <xdr:rowOff>95250</xdr:rowOff>
    </xdr:to>
    <xdr:sp>
      <xdr:nvSpPr>
        <xdr:cNvPr id="42" name="Line 43"/>
        <xdr:cNvSpPr>
          <a:spLocks/>
        </xdr:cNvSpPr>
      </xdr:nvSpPr>
      <xdr:spPr>
        <a:xfrm>
          <a:off x="3438525" y="7315200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42</xdr:row>
      <xdr:rowOff>142875</xdr:rowOff>
    </xdr:from>
    <xdr:to>
      <xdr:col>7</xdr:col>
      <xdr:colOff>314325</xdr:colOff>
      <xdr:row>43</xdr:row>
      <xdr:rowOff>85725</xdr:rowOff>
    </xdr:to>
    <xdr:sp>
      <xdr:nvSpPr>
        <xdr:cNvPr id="43" name="Line 44"/>
        <xdr:cNvSpPr>
          <a:spLocks/>
        </xdr:cNvSpPr>
      </xdr:nvSpPr>
      <xdr:spPr>
        <a:xfrm>
          <a:off x="3438525" y="7562850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45</xdr:row>
      <xdr:rowOff>9525</xdr:rowOff>
    </xdr:from>
    <xdr:to>
      <xdr:col>7</xdr:col>
      <xdr:colOff>314325</xdr:colOff>
      <xdr:row>45</xdr:row>
      <xdr:rowOff>95250</xdr:rowOff>
    </xdr:to>
    <xdr:sp>
      <xdr:nvSpPr>
        <xdr:cNvPr id="44" name="Line 45"/>
        <xdr:cNvSpPr>
          <a:spLocks/>
        </xdr:cNvSpPr>
      </xdr:nvSpPr>
      <xdr:spPr>
        <a:xfrm>
          <a:off x="3438525" y="7810500"/>
          <a:ext cx="0" cy="85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47</xdr:row>
      <xdr:rowOff>0</xdr:rowOff>
    </xdr:from>
    <xdr:to>
      <xdr:col>7</xdr:col>
      <xdr:colOff>314325</xdr:colOff>
      <xdr:row>48</xdr:row>
      <xdr:rowOff>19050</xdr:rowOff>
    </xdr:to>
    <xdr:sp>
      <xdr:nvSpPr>
        <xdr:cNvPr id="45" name="Line 46"/>
        <xdr:cNvSpPr>
          <a:spLocks/>
        </xdr:cNvSpPr>
      </xdr:nvSpPr>
      <xdr:spPr>
        <a:xfrm>
          <a:off x="3438525" y="8048625"/>
          <a:ext cx="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104775</xdr:rowOff>
    </xdr:from>
    <xdr:to>
      <xdr:col>9</xdr:col>
      <xdr:colOff>352425</xdr:colOff>
      <xdr:row>49</xdr:row>
      <xdr:rowOff>114300</xdr:rowOff>
    </xdr:to>
    <xdr:sp>
      <xdr:nvSpPr>
        <xdr:cNvPr id="46" name="Line 48"/>
        <xdr:cNvSpPr>
          <a:spLocks/>
        </xdr:cNvSpPr>
      </xdr:nvSpPr>
      <xdr:spPr>
        <a:xfrm flipV="1">
          <a:off x="4410075" y="8439150"/>
          <a:ext cx="2857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39</xdr:row>
      <xdr:rowOff>0</xdr:rowOff>
    </xdr:from>
    <xdr:to>
      <xdr:col>14</xdr:col>
      <xdr:colOff>428625</xdr:colOff>
      <xdr:row>40</xdr:row>
      <xdr:rowOff>0</xdr:rowOff>
    </xdr:to>
    <xdr:sp>
      <xdr:nvSpPr>
        <xdr:cNvPr id="47" name="Line 50"/>
        <xdr:cNvSpPr>
          <a:spLocks/>
        </xdr:cNvSpPr>
      </xdr:nvSpPr>
      <xdr:spPr>
        <a:xfrm>
          <a:off x="6210300" y="7058025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0</xdr:rowOff>
    </xdr:from>
    <xdr:to>
      <xdr:col>14</xdr:col>
      <xdr:colOff>428625</xdr:colOff>
      <xdr:row>41</xdr:row>
      <xdr:rowOff>95250</xdr:rowOff>
    </xdr:to>
    <xdr:sp>
      <xdr:nvSpPr>
        <xdr:cNvPr id="48" name="Line 51"/>
        <xdr:cNvSpPr>
          <a:spLocks/>
        </xdr:cNvSpPr>
      </xdr:nvSpPr>
      <xdr:spPr>
        <a:xfrm>
          <a:off x="6210300" y="7315200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44</xdr:row>
      <xdr:rowOff>133350</xdr:rowOff>
    </xdr:from>
    <xdr:to>
      <xdr:col>14</xdr:col>
      <xdr:colOff>438150</xdr:colOff>
      <xdr:row>45</xdr:row>
      <xdr:rowOff>57150</xdr:rowOff>
    </xdr:to>
    <xdr:sp>
      <xdr:nvSpPr>
        <xdr:cNvPr id="49" name="Line 52"/>
        <xdr:cNvSpPr>
          <a:spLocks/>
        </xdr:cNvSpPr>
      </xdr:nvSpPr>
      <xdr:spPr>
        <a:xfrm>
          <a:off x="6219825" y="7791450"/>
          <a:ext cx="0" cy="666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49</xdr:row>
      <xdr:rowOff>0</xdr:rowOff>
    </xdr:to>
    <xdr:sp>
      <xdr:nvSpPr>
        <xdr:cNvPr id="50" name="Line 56"/>
        <xdr:cNvSpPr>
          <a:spLocks/>
        </xdr:cNvSpPr>
      </xdr:nvSpPr>
      <xdr:spPr>
        <a:xfrm>
          <a:off x="1571625" y="8048625"/>
          <a:ext cx="0" cy="2857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9525</xdr:colOff>
      <xdr:row>46</xdr:row>
      <xdr:rowOff>9525</xdr:rowOff>
    </xdr:to>
    <xdr:sp>
      <xdr:nvSpPr>
        <xdr:cNvPr id="51" name="Line 57"/>
        <xdr:cNvSpPr>
          <a:spLocks/>
        </xdr:cNvSpPr>
      </xdr:nvSpPr>
      <xdr:spPr>
        <a:xfrm>
          <a:off x="1581150" y="7800975"/>
          <a:ext cx="0" cy="104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114300</xdr:rowOff>
    </xdr:from>
    <xdr:to>
      <xdr:col>5</xdr:col>
      <xdr:colOff>228600</xdr:colOff>
      <xdr:row>49</xdr:row>
      <xdr:rowOff>114300</xdr:rowOff>
    </xdr:to>
    <xdr:sp>
      <xdr:nvSpPr>
        <xdr:cNvPr id="52" name="Line 59"/>
        <xdr:cNvSpPr>
          <a:spLocks/>
        </xdr:cNvSpPr>
      </xdr:nvSpPr>
      <xdr:spPr>
        <a:xfrm>
          <a:off x="2276475" y="844867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57150</xdr:rowOff>
    </xdr:from>
    <xdr:to>
      <xdr:col>1</xdr:col>
      <xdr:colOff>428625</xdr:colOff>
      <xdr:row>42</xdr:row>
      <xdr:rowOff>57150</xdr:rowOff>
    </xdr:to>
    <xdr:sp>
      <xdr:nvSpPr>
        <xdr:cNvPr id="53" name="Line 60"/>
        <xdr:cNvSpPr>
          <a:spLocks/>
        </xdr:cNvSpPr>
      </xdr:nvSpPr>
      <xdr:spPr>
        <a:xfrm>
          <a:off x="628650" y="7477125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95250</xdr:rowOff>
    </xdr:from>
    <xdr:to>
      <xdr:col>9</xdr:col>
      <xdr:colOff>66675</xdr:colOff>
      <xdr:row>25</xdr:row>
      <xdr:rowOff>114300</xdr:rowOff>
    </xdr:to>
    <xdr:sp>
      <xdr:nvSpPr>
        <xdr:cNvPr id="54" name="AutoShape 61"/>
        <xdr:cNvSpPr>
          <a:spLocks/>
        </xdr:cNvSpPr>
      </xdr:nvSpPr>
      <xdr:spPr>
        <a:xfrm>
          <a:off x="2438400" y="4295775"/>
          <a:ext cx="1971675" cy="50482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Cumple con peso por gajo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?</a:t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7</xdr:col>
      <xdr:colOff>304800</xdr:colOff>
      <xdr:row>22</xdr:row>
      <xdr:rowOff>95250</xdr:rowOff>
    </xdr:to>
    <xdr:sp>
      <xdr:nvSpPr>
        <xdr:cNvPr id="55" name="Line 62"/>
        <xdr:cNvSpPr>
          <a:spLocks/>
        </xdr:cNvSpPr>
      </xdr:nvSpPr>
      <xdr:spPr>
        <a:xfrm>
          <a:off x="3429000" y="4200525"/>
          <a:ext cx="0" cy="95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20</xdr:row>
      <xdr:rowOff>9525</xdr:rowOff>
    </xdr:from>
    <xdr:to>
      <xdr:col>7</xdr:col>
      <xdr:colOff>295275</xdr:colOff>
      <xdr:row>20</xdr:row>
      <xdr:rowOff>95250</xdr:rowOff>
    </xdr:to>
    <xdr:sp>
      <xdr:nvSpPr>
        <xdr:cNvPr id="56" name="Line 63"/>
        <xdr:cNvSpPr>
          <a:spLocks/>
        </xdr:cNvSpPr>
      </xdr:nvSpPr>
      <xdr:spPr>
        <a:xfrm>
          <a:off x="3419475" y="3943350"/>
          <a:ext cx="0" cy="85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28575</xdr:rowOff>
    </xdr:from>
    <xdr:to>
      <xdr:col>10</xdr:col>
      <xdr:colOff>9525</xdr:colOff>
      <xdr:row>24</xdr:row>
      <xdr:rowOff>28575</xdr:rowOff>
    </xdr:to>
    <xdr:sp>
      <xdr:nvSpPr>
        <xdr:cNvPr id="57" name="Line 64"/>
        <xdr:cNvSpPr>
          <a:spLocks/>
        </xdr:cNvSpPr>
      </xdr:nvSpPr>
      <xdr:spPr>
        <a:xfrm flipV="1">
          <a:off x="4371975" y="4562475"/>
          <a:ext cx="352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9525</xdr:rowOff>
    </xdr:from>
    <xdr:to>
      <xdr:col>11</xdr:col>
      <xdr:colOff>104775</xdr:colOff>
      <xdr:row>25</xdr:row>
      <xdr:rowOff>142875</xdr:rowOff>
    </xdr:to>
    <xdr:sp>
      <xdr:nvSpPr>
        <xdr:cNvPr id="58" name="Line 65"/>
        <xdr:cNvSpPr>
          <a:spLocks/>
        </xdr:cNvSpPr>
      </xdr:nvSpPr>
      <xdr:spPr>
        <a:xfrm flipV="1">
          <a:off x="5162550" y="4695825"/>
          <a:ext cx="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152400</xdr:rowOff>
    </xdr:from>
    <xdr:to>
      <xdr:col>11</xdr:col>
      <xdr:colOff>114300</xdr:colOff>
      <xdr:row>26</xdr:row>
      <xdr:rowOff>0</xdr:rowOff>
    </xdr:to>
    <xdr:sp>
      <xdr:nvSpPr>
        <xdr:cNvPr id="59" name="Line 66"/>
        <xdr:cNvSpPr>
          <a:spLocks/>
        </xdr:cNvSpPr>
      </xdr:nvSpPr>
      <xdr:spPr>
        <a:xfrm flipV="1">
          <a:off x="3419475" y="4838700"/>
          <a:ext cx="17526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44</xdr:row>
      <xdr:rowOff>142875</xdr:rowOff>
    </xdr:from>
    <xdr:to>
      <xdr:col>7</xdr:col>
      <xdr:colOff>314325</xdr:colOff>
      <xdr:row>45</xdr:row>
      <xdr:rowOff>85725</xdr:rowOff>
    </xdr:to>
    <xdr:sp>
      <xdr:nvSpPr>
        <xdr:cNvPr id="60" name="Line 67"/>
        <xdr:cNvSpPr>
          <a:spLocks/>
        </xdr:cNvSpPr>
      </xdr:nvSpPr>
      <xdr:spPr>
        <a:xfrm>
          <a:off x="3438525" y="7800975"/>
          <a:ext cx="0" cy="857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4</xdr:col>
      <xdr:colOff>0</xdr:colOff>
      <xdr:row>51</xdr:row>
      <xdr:rowOff>142875</xdr:rowOff>
    </xdr:to>
    <xdr:sp>
      <xdr:nvSpPr>
        <xdr:cNvPr id="61" name="Line 69"/>
        <xdr:cNvSpPr>
          <a:spLocks/>
        </xdr:cNvSpPr>
      </xdr:nvSpPr>
      <xdr:spPr>
        <a:xfrm>
          <a:off x="1571625" y="8515350"/>
          <a:ext cx="0" cy="2857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9</xdr:row>
      <xdr:rowOff>19050</xdr:rowOff>
    </xdr:from>
    <xdr:to>
      <xdr:col>12</xdr:col>
      <xdr:colOff>219075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7505700" y="1590675"/>
          <a:ext cx="28575" cy="923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9525</xdr:rowOff>
    </xdr:from>
    <xdr:to>
      <xdr:col>12</xdr:col>
      <xdr:colOff>180975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943350" y="2505075"/>
          <a:ext cx="3552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209550</xdr:rowOff>
    </xdr:from>
    <xdr:to>
      <xdr:col>6</xdr:col>
      <xdr:colOff>266700</xdr:colOff>
      <xdr:row>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924300" y="1190625"/>
          <a:ext cx="0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0</xdr:rowOff>
    </xdr:from>
    <xdr:to>
      <xdr:col>6</xdr:col>
      <xdr:colOff>266700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3924300" y="15716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0</xdr:rowOff>
    </xdr:from>
    <xdr:to>
      <xdr:col>6</xdr:col>
      <xdr:colOff>266700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3924300" y="19526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</xdr:row>
      <xdr:rowOff>9525</xdr:rowOff>
    </xdr:from>
    <xdr:to>
      <xdr:col>6</xdr:col>
      <xdr:colOff>285750</xdr:colOff>
      <xdr:row>14</xdr:row>
      <xdr:rowOff>19050</xdr:rowOff>
    </xdr:to>
    <xdr:sp>
      <xdr:nvSpPr>
        <xdr:cNvPr id="6" name="Line 6"/>
        <xdr:cNvSpPr>
          <a:spLocks/>
        </xdr:cNvSpPr>
      </xdr:nvSpPr>
      <xdr:spPr>
        <a:xfrm>
          <a:off x="3943350" y="2343150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9525</xdr:rowOff>
    </xdr:from>
    <xdr:to>
      <xdr:col>6</xdr:col>
      <xdr:colOff>285750</xdr:colOff>
      <xdr:row>15</xdr:row>
      <xdr:rowOff>9525</xdr:rowOff>
    </xdr:to>
    <xdr:sp>
      <xdr:nvSpPr>
        <xdr:cNvPr id="7" name="Line 7"/>
        <xdr:cNvSpPr>
          <a:spLocks/>
        </xdr:cNvSpPr>
      </xdr:nvSpPr>
      <xdr:spPr>
        <a:xfrm>
          <a:off x="3943350" y="2505075"/>
          <a:ext cx="0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19050</xdr:rowOff>
    </xdr:from>
    <xdr:to>
      <xdr:col>7</xdr:col>
      <xdr:colOff>66675</xdr:colOff>
      <xdr:row>16</xdr:row>
      <xdr:rowOff>57150</xdr:rowOff>
    </xdr:to>
    <xdr:sp>
      <xdr:nvSpPr>
        <xdr:cNvPr id="8" name="Oval 8"/>
        <xdr:cNvSpPr>
          <a:spLocks/>
        </xdr:cNvSpPr>
      </xdr:nvSpPr>
      <xdr:spPr>
        <a:xfrm>
          <a:off x="3762375" y="2676525"/>
          <a:ext cx="571500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428625</xdr:colOff>
      <xdr:row>3</xdr:row>
      <xdr:rowOff>66675</xdr:rowOff>
    </xdr:from>
    <xdr:to>
      <xdr:col>8</xdr:col>
      <xdr:colOff>238125</xdr:colOff>
      <xdr:row>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67025" y="552450"/>
          <a:ext cx="2247900" cy="2571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6</xdr:col>
      <xdr:colOff>266700</xdr:colOff>
      <xdr:row>5</xdr:row>
      <xdr:rowOff>0</xdr:rowOff>
    </xdr:from>
    <xdr:to>
      <xdr:col>6</xdr:col>
      <xdr:colOff>266700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3924300" y="8096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18</xdr:row>
      <xdr:rowOff>104775</xdr:rowOff>
    </xdr:from>
    <xdr:to>
      <xdr:col>5</xdr:col>
      <xdr:colOff>190500</xdr:colOff>
      <xdr:row>19</xdr:row>
      <xdr:rowOff>200025</xdr:rowOff>
    </xdr:to>
    <xdr:sp>
      <xdr:nvSpPr>
        <xdr:cNvPr id="11" name="Oval 11"/>
        <xdr:cNvSpPr>
          <a:spLocks/>
        </xdr:cNvSpPr>
      </xdr:nvSpPr>
      <xdr:spPr>
        <a:xfrm>
          <a:off x="2876550" y="3286125"/>
          <a:ext cx="361950" cy="2571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438150</xdr:colOff>
      <xdr:row>34</xdr:row>
      <xdr:rowOff>19050</xdr:rowOff>
    </xdr:from>
    <xdr:to>
      <xdr:col>5</xdr:col>
      <xdr:colOff>190500</xdr:colOff>
      <xdr:row>35</xdr:row>
      <xdr:rowOff>57150</xdr:rowOff>
    </xdr:to>
    <xdr:sp>
      <xdr:nvSpPr>
        <xdr:cNvPr id="12" name="Oval 12"/>
        <xdr:cNvSpPr>
          <a:spLocks/>
        </xdr:cNvSpPr>
      </xdr:nvSpPr>
      <xdr:spPr>
        <a:xfrm>
          <a:off x="2876550" y="6238875"/>
          <a:ext cx="361950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104775</xdr:colOff>
      <xdr:row>28</xdr:row>
      <xdr:rowOff>142875</xdr:rowOff>
    </xdr:from>
    <xdr:to>
      <xdr:col>6</xdr:col>
      <xdr:colOff>409575</xdr:colOff>
      <xdr:row>31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1933575" y="5210175"/>
          <a:ext cx="2133600" cy="46672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gajos?</a:t>
          </a:r>
        </a:p>
      </xdr:txBody>
    </xdr:sp>
    <xdr:clientData/>
  </xdr:twoCellAnchor>
  <xdr:twoCellAnchor>
    <xdr:from>
      <xdr:col>4</xdr:col>
      <xdr:colOff>600075</xdr:colOff>
      <xdr:row>31</xdr:row>
      <xdr:rowOff>47625</xdr:rowOff>
    </xdr:from>
    <xdr:to>
      <xdr:col>4</xdr:col>
      <xdr:colOff>600075</xdr:colOff>
      <xdr:row>31</xdr:row>
      <xdr:rowOff>200025</xdr:rowOff>
    </xdr:to>
    <xdr:sp>
      <xdr:nvSpPr>
        <xdr:cNvPr id="14" name="Line 14"/>
        <xdr:cNvSpPr>
          <a:spLocks/>
        </xdr:cNvSpPr>
      </xdr:nvSpPr>
      <xdr:spPr>
        <a:xfrm>
          <a:off x="3038475" y="5686425"/>
          <a:ext cx="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31</xdr:row>
      <xdr:rowOff>123825</xdr:rowOff>
    </xdr:from>
    <xdr:to>
      <xdr:col>9</xdr:col>
      <xdr:colOff>419100</xdr:colOff>
      <xdr:row>31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028950" y="5762625"/>
          <a:ext cx="2876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31</xdr:row>
      <xdr:rowOff>0</xdr:rowOff>
    </xdr:from>
    <xdr:to>
      <xdr:col>9</xdr:col>
      <xdr:colOff>419100</xdr:colOff>
      <xdr:row>31</xdr:row>
      <xdr:rowOff>123825</xdr:rowOff>
    </xdr:to>
    <xdr:sp>
      <xdr:nvSpPr>
        <xdr:cNvPr id="16" name="Line 16"/>
        <xdr:cNvSpPr>
          <a:spLocks/>
        </xdr:cNvSpPr>
      </xdr:nvSpPr>
      <xdr:spPr>
        <a:xfrm flipH="1" flipV="1">
          <a:off x="5905500" y="5638800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30</xdr:row>
      <xdr:rowOff>85725</xdr:rowOff>
    </xdr:from>
    <xdr:to>
      <xdr:col>7</xdr:col>
      <xdr:colOff>381000</xdr:colOff>
      <xdr:row>30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4076700" y="5524500"/>
          <a:ext cx="571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95250</xdr:rowOff>
    </xdr:from>
    <xdr:to>
      <xdr:col>10</xdr:col>
      <xdr:colOff>85725</xdr:colOff>
      <xdr:row>22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3057525" y="4019550"/>
          <a:ext cx="3124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22</xdr:row>
      <xdr:rowOff>0</xdr:rowOff>
    </xdr:from>
    <xdr:to>
      <xdr:col>10</xdr:col>
      <xdr:colOff>85725</xdr:colOff>
      <xdr:row>22</xdr:row>
      <xdr:rowOff>95250</xdr:rowOff>
    </xdr:to>
    <xdr:sp>
      <xdr:nvSpPr>
        <xdr:cNvPr id="19" name="Line 19"/>
        <xdr:cNvSpPr>
          <a:spLocks/>
        </xdr:cNvSpPr>
      </xdr:nvSpPr>
      <xdr:spPr>
        <a:xfrm flipH="1" flipV="1">
          <a:off x="6181725" y="3924300"/>
          <a:ext cx="0" cy="95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38</xdr:row>
      <xdr:rowOff>104775</xdr:rowOff>
    </xdr:from>
    <xdr:to>
      <xdr:col>6</xdr:col>
      <xdr:colOff>190500</xdr:colOff>
      <xdr:row>39</xdr:row>
      <xdr:rowOff>200025</xdr:rowOff>
    </xdr:to>
    <xdr:sp>
      <xdr:nvSpPr>
        <xdr:cNvPr id="20" name="Oval 20"/>
        <xdr:cNvSpPr>
          <a:spLocks/>
        </xdr:cNvSpPr>
      </xdr:nvSpPr>
      <xdr:spPr>
        <a:xfrm>
          <a:off x="3486150" y="7010400"/>
          <a:ext cx="361950" cy="2571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428625</xdr:colOff>
      <xdr:row>50</xdr:row>
      <xdr:rowOff>66675</xdr:rowOff>
    </xdr:from>
    <xdr:to>
      <xdr:col>6</xdr:col>
      <xdr:colOff>180975</xdr:colOff>
      <xdr:row>51</xdr:row>
      <xdr:rowOff>200025</xdr:rowOff>
    </xdr:to>
    <xdr:sp>
      <xdr:nvSpPr>
        <xdr:cNvPr id="21" name="Oval 21"/>
        <xdr:cNvSpPr>
          <a:spLocks/>
        </xdr:cNvSpPr>
      </xdr:nvSpPr>
      <xdr:spPr>
        <a:xfrm>
          <a:off x="3476625" y="9229725"/>
          <a:ext cx="3619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285750</xdr:colOff>
      <xdr:row>46</xdr:row>
      <xdr:rowOff>142875</xdr:rowOff>
    </xdr:from>
    <xdr:to>
      <xdr:col>8</xdr:col>
      <xdr:colOff>133350</xdr:colOff>
      <xdr:row>49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2114550" y="8534400"/>
          <a:ext cx="2895600" cy="628650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fruta por gajo?</a:t>
          </a:r>
        </a:p>
      </xdr:txBody>
    </xdr:sp>
    <xdr:clientData/>
  </xdr:twoCellAnchor>
  <xdr:twoCellAnchor>
    <xdr:from>
      <xdr:col>5</xdr:col>
      <xdr:colOff>600075</xdr:colOff>
      <xdr:row>49</xdr:row>
      <xdr:rowOff>200025</xdr:rowOff>
    </xdr:from>
    <xdr:to>
      <xdr:col>5</xdr:col>
      <xdr:colOff>600075</xdr:colOff>
      <xdr:row>50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3648075" y="9163050"/>
          <a:ext cx="0" cy="57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49</xdr:row>
      <xdr:rowOff>200025</xdr:rowOff>
    </xdr:from>
    <xdr:to>
      <xdr:col>10</xdr:col>
      <xdr:colOff>419100</xdr:colOff>
      <xdr:row>49</xdr:row>
      <xdr:rowOff>200025</xdr:rowOff>
    </xdr:to>
    <xdr:sp>
      <xdr:nvSpPr>
        <xdr:cNvPr id="24" name="Line 24"/>
        <xdr:cNvSpPr>
          <a:spLocks/>
        </xdr:cNvSpPr>
      </xdr:nvSpPr>
      <xdr:spPr>
        <a:xfrm>
          <a:off x="3638550" y="9163050"/>
          <a:ext cx="2876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49</xdr:row>
      <xdr:rowOff>9525</xdr:rowOff>
    </xdr:from>
    <xdr:to>
      <xdr:col>10</xdr:col>
      <xdr:colOff>409575</xdr:colOff>
      <xdr:row>49</xdr:row>
      <xdr:rowOff>200025</xdr:rowOff>
    </xdr:to>
    <xdr:sp>
      <xdr:nvSpPr>
        <xdr:cNvPr id="25" name="Line 25"/>
        <xdr:cNvSpPr>
          <a:spLocks/>
        </xdr:cNvSpPr>
      </xdr:nvSpPr>
      <xdr:spPr>
        <a:xfrm flipV="1">
          <a:off x="6496050" y="8972550"/>
          <a:ext cx="9525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19050</xdr:rowOff>
    </xdr:from>
    <xdr:to>
      <xdr:col>7</xdr:col>
      <xdr:colOff>485775</xdr:colOff>
      <xdr:row>41</xdr:row>
      <xdr:rowOff>200025</xdr:rowOff>
    </xdr:to>
    <xdr:sp>
      <xdr:nvSpPr>
        <xdr:cNvPr id="26" name="AutoShape 26"/>
        <xdr:cNvSpPr>
          <a:spLocks/>
        </xdr:cNvSpPr>
      </xdr:nvSpPr>
      <xdr:spPr>
        <a:xfrm>
          <a:off x="2438400" y="7448550"/>
          <a:ext cx="2314575" cy="180975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Espera 25 min. limpieza de látex de gajos</a:t>
          </a:r>
        </a:p>
      </xdr:txBody>
    </xdr:sp>
    <xdr:clientData/>
  </xdr:twoCellAnchor>
  <xdr:twoCellAnchor>
    <xdr:from>
      <xdr:col>8</xdr:col>
      <xdr:colOff>133350</xdr:colOff>
      <xdr:row>48</xdr:row>
      <xdr:rowOff>200025</xdr:rowOff>
    </xdr:from>
    <xdr:to>
      <xdr:col>8</xdr:col>
      <xdr:colOff>390525</xdr:colOff>
      <xdr:row>48</xdr:row>
      <xdr:rowOff>200025</xdr:rowOff>
    </xdr:to>
    <xdr:sp>
      <xdr:nvSpPr>
        <xdr:cNvPr id="27" name="Line 27"/>
        <xdr:cNvSpPr>
          <a:spLocks/>
        </xdr:cNvSpPr>
      </xdr:nvSpPr>
      <xdr:spPr>
        <a:xfrm>
          <a:off x="5010150" y="89630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55</xdr:row>
      <xdr:rowOff>104775</xdr:rowOff>
    </xdr:from>
    <xdr:to>
      <xdr:col>5</xdr:col>
      <xdr:colOff>190500</xdr:colOff>
      <xdr:row>56</xdr:row>
      <xdr:rowOff>209550</xdr:rowOff>
    </xdr:to>
    <xdr:sp>
      <xdr:nvSpPr>
        <xdr:cNvPr id="28" name="Oval 28"/>
        <xdr:cNvSpPr>
          <a:spLocks/>
        </xdr:cNvSpPr>
      </xdr:nvSpPr>
      <xdr:spPr>
        <a:xfrm>
          <a:off x="2876550" y="10115550"/>
          <a:ext cx="361950" cy="2667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438150</xdr:colOff>
      <xdr:row>64</xdr:row>
      <xdr:rowOff>9525</xdr:rowOff>
    </xdr:from>
    <xdr:to>
      <xdr:col>5</xdr:col>
      <xdr:colOff>190500</xdr:colOff>
      <xdr:row>65</xdr:row>
      <xdr:rowOff>47625</xdr:rowOff>
    </xdr:to>
    <xdr:sp>
      <xdr:nvSpPr>
        <xdr:cNvPr id="29" name="Oval 29"/>
        <xdr:cNvSpPr>
          <a:spLocks/>
        </xdr:cNvSpPr>
      </xdr:nvSpPr>
      <xdr:spPr>
        <a:xfrm>
          <a:off x="2876550" y="11849100"/>
          <a:ext cx="361950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438150</xdr:colOff>
      <xdr:row>69</xdr:row>
      <xdr:rowOff>104775</xdr:rowOff>
    </xdr:from>
    <xdr:to>
      <xdr:col>7</xdr:col>
      <xdr:colOff>190500</xdr:colOff>
      <xdr:row>70</xdr:row>
      <xdr:rowOff>200025</xdr:rowOff>
    </xdr:to>
    <xdr:sp>
      <xdr:nvSpPr>
        <xdr:cNvPr id="30" name="Oval 30"/>
        <xdr:cNvSpPr>
          <a:spLocks/>
        </xdr:cNvSpPr>
      </xdr:nvSpPr>
      <xdr:spPr>
        <a:xfrm>
          <a:off x="4095750" y="12792075"/>
          <a:ext cx="361950" cy="2571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428625</xdr:colOff>
      <xdr:row>77</xdr:row>
      <xdr:rowOff>66675</xdr:rowOff>
    </xdr:from>
    <xdr:to>
      <xdr:col>7</xdr:col>
      <xdr:colOff>180975</xdr:colOff>
      <xdr:row>78</xdr:row>
      <xdr:rowOff>200025</xdr:rowOff>
    </xdr:to>
    <xdr:sp>
      <xdr:nvSpPr>
        <xdr:cNvPr id="31" name="Oval 31"/>
        <xdr:cNvSpPr>
          <a:spLocks/>
        </xdr:cNvSpPr>
      </xdr:nvSpPr>
      <xdr:spPr>
        <a:xfrm>
          <a:off x="4086225" y="14268450"/>
          <a:ext cx="3619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285750</xdr:colOff>
      <xdr:row>74</xdr:row>
      <xdr:rowOff>0</xdr:rowOff>
    </xdr:from>
    <xdr:to>
      <xdr:col>9</xdr:col>
      <xdr:colOff>133350</xdr:colOff>
      <xdr:row>76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724150" y="13592175"/>
          <a:ext cx="2895600" cy="40957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Existe gajo da</a:t>
          </a:r>
          <a:r>
            <a:rPr lang="en-US" cap="none" sz="1000" b="1" i="0" u="none" baseline="0"/>
            <a:t>ñ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ado?</a:t>
          </a:r>
        </a:p>
      </xdr:txBody>
    </xdr:sp>
    <xdr:clientData/>
  </xdr:twoCellAnchor>
  <xdr:twoCellAnchor>
    <xdr:from>
      <xdr:col>7</xdr:col>
      <xdr:colOff>0</xdr:colOff>
      <xdr:row>76</xdr:row>
      <xdr:rowOff>180975</xdr:rowOff>
    </xdr:from>
    <xdr:to>
      <xdr:col>11</xdr:col>
      <xdr:colOff>438150</xdr:colOff>
      <xdr:row>76</xdr:row>
      <xdr:rowOff>180975</xdr:rowOff>
    </xdr:to>
    <xdr:sp>
      <xdr:nvSpPr>
        <xdr:cNvPr id="33" name="Line 33"/>
        <xdr:cNvSpPr>
          <a:spLocks/>
        </xdr:cNvSpPr>
      </xdr:nvSpPr>
      <xdr:spPr>
        <a:xfrm>
          <a:off x="4267200" y="14182725"/>
          <a:ext cx="2876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76</xdr:row>
      <xdr:rowOff>9525</xdr:rowOff>
    </xdr:from>
    <xdr:to>
      <xdr:col>11</xdr:col>
      <xdr:colOff>428625</xdr:colOff>
      <xdr:row>76</xdr:row>
      <xdr:rowOff>190500</xdr:rowOff>
    </xdr:to>
    <xdr:sp>
      <xdr:nvSpPr>
        <xdr:cNvPr id="34" name="Line 34"/>
        <xdr:cNvSpPr>
          <a:spLocks/>
        </xdr:cNvSpPr>
      </xdr:nvSpPr>
      <xdr:spPr>
        <a:xfrm flipV="1">
          <a:off x="7124700" y="14011275"/>
          <a:ext cx="9525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75</xdr:row>
      <xdr:rowOff>104775</xdr:rowOff>
    </xdr:from>
    <xdr:to>
      <xdr:col>9</xdr:col>
      <xdr:colOff>390525</xdr:colOff>
      <xdr:row>75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5619750" y="139065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69</xdr:row>
      <xdr:rowOff>95250</xdr:rowOff>
    </xdr:from>
    <xdr:to>
      <xdr:col>3</xdr:col>
      <xdr:colOff>504825</xdr:colOff>
      <xdr:row>70</xdr:row>
      <xdr:rowOff>200025</xdr:rowOff>
    </xdr:to>
    <xdr:sp>
      <xdr:nvSpPr>
        <xdr:cNvPr id="36" name="Oval 36"/>
        <xdr:cNvSpPr>
          <a:spLocks/>
        </xdr:cNvSpPr>
      </xdr:nvSpPr>
      <xdr:spPr>
        <a:xfrm>
          <a:off x="1971675" y="12782550"/>
          <a:ext cx="361950" cy="2667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504825</xdr:colOff>
      <xdr:row>70</xdr:row>
      <xdr:rowOff>95250</xdr:rowOff>
    </xdr:from>
    <xdr:to>
      <xdr:col>6</xdr:col>
      <xdr:colOff>419100</xdr:colOff>
      <xdr:row>70</xdr:row>
      <xdr:rowOff>95250</xdr:rowOff>
    </xdr:to>
    <xdr:sp>
      <xdr:nvSpPr>
        <xdr:cNvPr id="37" name="Line 37"/>
        <xdr:cNvSpPr>
          <a:spLocks/>
        </xdr:cNvSpPr>
      </xdr:nvSpPr>
      <xdr:spPr>
        <a:xfrm flipH="1" flipV="1">
          <a:off x="2333625" y="12944475"/>
          <a:ext cx="1743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7</xdr:col>
      <xdr:colOff>9525</xdr:colOff>
      <xdr:row>77</xdr:row>
      <xdr:rowOff>57150</xdr:rowOff>
    </xdr:to>
    <xdr:sp>
      <xdr:nvSpPr>
        <xdr:cNvPr id="38" name="Line 38"/>
        <xdr:cNvSpPr>
          <a:spLocks/>
        </xdr:cNvSpPr>
      </xdr:nvSpPr>
      <xdr:spPr>
        <a:xfrm flipH="1">
          <a:off x="4267200" y="14001750"/>
          <a:ext cx="9525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63</xdr:row>
      <xdr:rowOff>19050</xdr:rowOff>
    </xdr:from>
    <xdr:to>
      <xdr:col>12</xdr:col>
      <xdr:colOff>180975</xdr:colOff>
      <xdr:row>64</xdr:row>
      <xdr:rowOff>57150</xdr:rowOff>
    </xdr:to>
    <xdr:sp>
      <xdr:nvSpPr>
        <xdr:cNvPr id="39" name="Oval 39"/>
        <xdr:cNvSpPr>
          <a:spLocks/>
        </xdr:cNvSpPr>
      </xdr:nvSpPr>
      <xdr:spPr>
        <a:xfrm>
          <a:off x="7134225" y="11658600"/>
          <a:ext cx="361950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
5</a:t>
          </a:r>
        </a:p>
      </xdr:txBody>
    </xdr:sp>
    <xdr:clientData/>
  </xdr:twoCellAnchor>
  <xdr:twoCellAnchor>
    <xdr:from>
      <xdr:col>4</xdr:col>
      <xdr:colOff>438150</xdr:colOff>
      <xdr:row>83</xdr:row>
      <xdr:rowOff>104775</xdr:rowOff>
    </xdr:from>
    <xdr:to>
      <xdr:col>5</xdr:col>
      <xdr:colOff>190500</xdr:colOff>
      <xdr:row>84</xdr:row>
      <xdr:rowOff>200025</xdr:rowOff>
    </xdr:to>
    <xdr:sp>
      <xdr:nvSpPr>
        <xdr:cNvPr id="40" name="Oval 40"/>
        <xdr:cNvSpPr>
          <a:spLocks/>
        </xdr:cNvSpPr>
      </xdr:nvSpPr>
      <xdr:spPr>
        <a:xfrm>
          <a:off x="2876550" y="15316200"/>
          <a:ext cx="361950" cy="2571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361950</xdr:colOff>
      <xdr:row>94</xdr:row>
      <xdr:rowOff>19050</xdr:rowOff>
    </xdr:from>
    <xdr:to>
      <xdr:col>6</xdr:col>
      <xdr:colOff>57150</xdr:colOff>
      <xdr:row>94</xdr:row>
      <xdr:rowOff>200025</xdr:rowOff>
    </xdr:to>
    <xdr:sp>
      <xdr:nvSpPr>
        <xdr:cNvPr id="41" name="AutoShape 41"/>
        <xdr:cNvSpPr>
          <a:spLocks/>
        </xdr:cNvSpPr>
      </xdr:nvSpPr>
      <xdr:spPr>
        <a:xfrm>
          <a:off x="2190750" y="17278350"/>
          <a:ext cx="1524000" cy="1809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2194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428625</xdr:colOff>
      <xdr:row>20</xdr:row>
      <xdr:rowOff>66675</xdr:rowOff>
    </xdr:from>
    <xdr:to>
      <xdr:col>6</xdr:col>
      <xdr:colOff>180975</xdr:colOff>
      <xdr:row>21</xdr:row>
      <xdr:rowOff>238125</xdr:rowOff>
    </xdr:to>
    <xdr:sp>
      <xdr:nvSpPr>
        <xdr:cNvPr id="2" name="Oval 2"/>
        <xdr:cNvSpPr>
          <a:spLocks/>
        </xdr:cNvSpPr>
      </xdr:nvSpPr>
      <xdr:spPr>
        <a:xfrm>
          <a:off x="3209925" y="481012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285750</xdr:colOff>
      <xdr:row>16</xdr:row>
      <xdr:rowOff>142875</xdr:rowOff>
    </xdr:from>
    <xdr:to>
      <xdr:col>8</xdr:col>
      <xdr:colOff>133350</xdr:colOff>
      <xdr:row>19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2114550" y="3562350"/>
          <a:ext cx="2543175" cy="101917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fruta por bandeja?</a:t>
          </a:r>
        </a:p>
      </xdr:txBody>
    </xdr:sp>
    <xdr:clientData/>
  </xdr:twoCellAnchor>
  <xdr:twoCellAnchor>
    <xdr:from>
      <xdr:col>5</xdr:col>
      <xdr:colOff>600075</xdr:colOff>
      <xdr:row>19</xdr:row>
      <xdr:rowOff>247650</xdr:rowOff>
    </xdr:from>
    <xdr:to>
      <xdr:col>5</xdr:col>
      <xdr:colOff>600075</xdr:colOff>
      <xdr:row>20</xdr:row>
      <xdr:rowOff>57150</xdr:rowOff>
    </xdr:to>
    <xdr:sp>
      <xdr:nvSpPr>
        <xdr:cNvPr id="4" name="Line 4"/>
        <xdr:cNvSpPr>
          <a:spLocks/>
        </xdr:cNvSpPr>
      </xdr:nvSpPr>
      <xdr:spPr>
        <a:xfrm>
          <a:off x="3381375" y="457200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19</xdr:row>
      <xdr:rowOff>323850</xdr:rowOff>
    </xdr:from>
    <xdr:to>
      <xdr:col>10</xdr:col>
      <xdr:colOff>419100</xdr:colOff>
      <xdr:row>19</xdr:row>
      <xdr:rowOff>323850</xdr:rowOff>
    </xdr:to>
    <xdr:sp>
      <xdr:nvSpPr>
        <xdr:cNvPr id="5" name="Line 5"/>
        <xdr:cNvSpPr>
          <a:spLocks/>
        </xdr:cNvSpPr>
      </xdr:nvSpPr>
      <xdr:spPr>
        <a:xfrm>
          <a:off x="3371850" y="4648200"/>
          <a:ext cx="2371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9525</xdr:rowOff>
    </xdr:from>
    <xdr:to>
      <xdr:col>10</xdr:col>
      <xdr:colOff>409575</xdr:colOff>
      <xdr:row>19</xdr:row>
      <xdr:rowOff>314325</xdr:rowOff>
    </xdr:to>
    <xdr:sp>
      <xdr:nvSpPr>
        <xdr:cNvPr id="6" name="Line 6"/>
        <xdr:cNvSpPr>
          <a:spLocks/>
        </xdr:cNvSpPr>
      </xdr:nvSpPr>
      <xdr:spPr>
        <a:xfrm flipV="1">
          <a:off x="5724525" y="4333875"/>
          <a:ext cx="9525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7</xdr:col>
      <xdr:colOff>485775</xdr:colOff>
      <xdr:row>11</xdr:row>
      <xdr:rowOff>561975</xdr:rowOff>
    </xdr:to>
    <xdr:sp>
      <xdr:nvSpPr>
        <xdr:cNvPr id="7" name="AutoShape 7"/>
        <xdr:cNvSpPr>
          <a:spLocks/>
        </xdr:cNvSpPr>
      </xdr:nvSpPr>
      <xdr:spPr>
        <a:xfrm>
          <a:off x="2266950" y="1943100"/>
          <a:ext cx="2219325" cy="542925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Espera 25 min. limpieza de látex de gajos</a:t>
          </a:r>
        </a:p>
      </xdr:txBody>
    </xdr:sp>
    <xdr:clientData/>
  </xdr:twoCellAnchor>
  <xdr:twoCellAnchor>
    <xdr:from>
      <xdr:col>8</xdr:col>
      <xdr:colOff>133350</xdr:colOff>
      <xdr:row>18</xdr:row>
      <xdr:rowOff>228600</xdr:rowOff>
    </xdr:from>
    <xdr:to>
      <xdr:col>8</xdr:col>
      <xdr:colOff>390525</xdr:colOff>
      <xdr:row>18</xdr:row>
      <xdr:rowOff>228600</xdr:rowOff>
    </xdr:to>
    <xdr:sp>
      <xdr:nvSpPr>
        <xdr:cNvPr id="8" name="Line 8"/>
        <xdr:cNvSpPr>
          <a:spLocks/>
        </xdr:cNvSpPr>
      </xdr:nvSpPr>
      <xdr:spPr>
        <a:xfrm>
          <a:off x="4657725" y="40862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8</xdr:row>
      <xdr:rowOff>104775</xdr:rowOff>
    </xdr:from>
    <xdr:to>
      <xdr:col>6</xdr:col>
      <xdr:colOff>190500</xdr:colOff>
      <xdr:row>9</xdr:row>
      <xdr:rowOff>276225</xdr:rowOff>
    </xdr:to>
    <xdr:sp>
      <xdr:nvSpPr>
        <xdr:cNvPr id="1" name="Oval 1"/>
        <xdr:cNvSpPr>
          <a:spLocks/>
        </xdr:cNvSpPr>
      </xdr:nvSpPr>
      <xdr:spPr>
        <a:xfrm>
          <a:off x="3219450" y="1409700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428625</xdr:colOff>
      <xdr:row>20</xdr:row>
      <xdr:rowOff>66675</xdr:rowOff>
    </xdr:from>
    <xdr:to>
      <xdr:col>6</xdr:col>
      <xdr:colOff>180975</xdr:colOff>
      <xdr:row>21</xdr:row>
      <xdr:rowOff>238125</xdr:rowOff>
    </xdr:to>
    <xdr:sp>
      <xdr:nvSpPr>
        <xdr:cNvPr id="2" name="Oval 2"/>
        <xdr:cNvSpPr>
          <a:spLocks/>
        </xdr:cNvSpPr>
      </xdr:nvSpPr>
      <xdr:spPr>
        <a:xfrm>
          <a:off x="3209925" y="4810125"/>
          <a:ext cx="36195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285750</xdr:colOff>
      <xdr:row>16</xdr:row>
      <xdr:rowOff>142875</xdr:rowOff>
    </xdr:from>
    <xdr:to>
      <xdr:col>8</xdr:col>
      <xdr:colOff>133350</xdr:colOff>
      <xdr:row>19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2114550" y="3562350"/>
          <a:ext cx="2543175" cy="1019175"/>
        </a:xfrm>
        <a:prstGeom prst="flowChartDecisio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Cumple con peso de fruta por gajo?</a:t>
          </a:r>
        </a:p>
      </xdr:txBody>
    </xdr:sp>
    <xdr:clientData/>
  </xdr:twoCellAnchor>
  <xdr:twoCellAnchor>
    <xdr:from>
      <xdr:col>5</xdr:col>
      <xdr:colOff>600075</xdr:colOff>
      <xdr:row>19</xdr:row>
      <xdr:rowOff>247650</xdr:rowOff>
    </xdr:from>
    <xdr:to>
      <xdr:col>5</xdr:col>
      <xdr:colOff>600075</xdr:colOff>
      <xdr:row>20</xdr:row>
      <xdr:rowOff>57150</xdr:rowOff>
    </xdr:to>
    <xdr:sp>
      <xdr:nvSpPr>
        <xdr:cNvPr id="4" name="Line 4"/>
        <xdr:cNvSpPr>
          <a:spLocks/>
        </xdr:cNvSpPr>
      </xdr:nvSpPr>
      <xdr:spPr>
        <a:xfrm>
          <a:off x="3381375" y="457200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19</xdr:row>
      <xdr:rowOff>323850</xdr:rowOff>
    </xdr:from>
    <xdr:to>
      <xdr:col>10</xdr:col>
      <xdr:colOff>419100</xdr:colOff>
      <xdr:row>19</xdr:row>
      <xdr:rowOff>323850</xdr:rowOff>
    </xdr:to>
    <xdr:sp>
      <xdr:nvSpPr>
        <xdr:cNvPr id="5" name="Line 5"/>
        <xdr:cNvSpPr>
          <a:spLocks/>
        </xdr:cNvSpPr>
      </xdr:nvSpPr>
      <xdr:spPr>
        <a:xfrm>
          <a:off x="3371850" y="4648200"/>
          <a:ext cx="2371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9525</xdr:rowOff>
    </xdr:from>
    <xdr:to>
      <xdr:col>10</xdr:col>
      <xdr:colOff>409575</xdr:colOff>
      <xdr:row>19</xdr:row>
      <xdr:rowOff>314325</xdr:rowOff>
    </xdr:to>
    <xdr:sp>
      <xdr:nvSpPr>
        <xdr:cNvPr id="6" name="Line 6"/>
        <xdr:cNvSpPr>
          <a:spLocks/>
        </xdr:cNvSpPr>
      </xdr:nvSpPr>
      <xdr:spPr>
        <a:xfrm flipV="1">
          <a:off x="5724525" y="4333875"/>
          <a:ext cx="9525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7</xdr:col>
      <xdr:colOff>485775</xdr:colOff>
      <xdr:row>11</xdr:row>
      <xdr:rowOff>561975</xdr:rowOff>
    </xdr:to>
    <xdr:sp>
      <xdr:nvSpPr>
        <xdr:cNvPr id="7" name="AutoShape 7"/>
        <xdr:cNvSpPr>
          <a:spLocks/>
        </xdr:cNvSpPr>
      </xdr:nvSpPr>
      <xdr:spPr>
        <a:xfrm>
          <a:off x="2266950" y="1943100"/>
          <a:ext cx="2219325" cy="542925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Espera 25 min. limpieza de látex de gajos</a:t>
          </a:r>
        </a:p>
      </xdr:txBody>
    </xdr:sp>
    <xdr:clientData/>
  </xdr:twoCellAnchor>
  <xdr:twoCellAnchor>
    <xdr:from>
      <xdr:col>8</xdr:col>
      <xdr:colOff>133350</xdr:colOff>
      <xdr:row>18</xdr:row>
      <xdr:rowOff>209550</xdr:rowOff>
    </xdr:from>
    <xdr:to>
      <xdr:col>8</xdr:col>
      <xdr:colOff>390525</xdr:colOff>
      <xdr:row>18</xdr:row>
      <xdr:rowOff>209550</xdr:rowOff>
    </xdr:to>
    <xdr:sp>
      <xdr:nvSpPr>
        <xdr:cNvPr id="8" name="Line 8"/>
        <xdr:cNvSpPr>
          <a:spLocks/>
        </xdr:cNvSpPr>
      </xdr:nvSpPr>
      <xdr:spPr>
        <a:xfrm>
          <a:off x="4657725" y="406717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0"/>
  <sheetViews>
    <sheetView workbookViewId="0" topLeftCell="AU67">
      <selection activeCell="BA79" sqref="BA79"/>
    </sheetView>
  </sheetViews>
  <sheetFormatPr defaultColWidth="9.140625" defaultRowHeight="12.75"/>
  <cols>
    <col min="1" max="1" width="7.421875" style="0" customWidth="1"/>
    <col min="2" max="2" width="11.140625" style="0" bestFit="1" customWidth="1"/>
    <col min="5" max="6" width="10.28125" style="0" bestFit="1" customWidth="1"/>
    <col min="33" max="33" width="11.00390625" style="0" customWidth="1"/>
    <col min="35" max="35" width="11.00390625" style="0" customWidth="1"/>
    <col min="37" max="37" width="11.00390625" style="0" customWidth="1"/>
  </cols>
  <sheetData>
    <row r="1" spans="2:10" ht="26.25">
      <c r="B1" s="37" t="s">
        <v>9</v>
      </c>
      <c r="C1" s="37"/>
      <c r="D1" s="37"/>
      <c r="E1" s="37"/>
      <c r="F1" s="37"/>
      <c r="G1" s="37"/>
      <c r="H1" s="37"/>
      <c r="I1" s="37"/>
      <c r="J1" s="37"/>
    </row>
    <row r="3" spans="2:1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2" ht="18.75" hidden="1">
      <c r="B4" s="2">
        <v>1</v>
      </c>
      <c r="C4" s="3">
        <v>16050</v>
      </c>
      <c r="D4" s="3">
        <v>5950</v>
      </c>
      <c r="E4" s="3">
        <v>12058</v>
      </c>
      <c r="F4" s="3">
        <v>8567</v>
      </c>
      <c r="G4" s="3">
        <v>8860</v>
      </c>
      <c r="H4" s="3">
        <v>7276</v>
      </c>
      <c r="I4" s="3">
        <v>3966</v>
      </c>
      <c r="J4" s="3">
        <f aca="true" t="shared" si="0" ref="J4:J35">+SUM(C4:I4)</f>
        <v>62727</v>
      </c>
      <c r="L4" s="4"/>
    </row>
    <row r="5" spans="2:12" ht="18.75" hidden="1">
      <c r="B5" s="2">
        <f aca="true" t="shared" si="1" ref="B5:B36">+B4+1</f>
        <v>2</v>
      </c>
      <c r="C5" s="3">
        <v>21981</v>
      </c>
      <c r="D5" s="3">
        <v>7002</v>
      </c>
      <c r="E5" s="3">
        <v>8681</v>
      </c>
      <c r="F5" s="3">
        <v>9454</v>
      </c>
      <c r="G5" s="3">
        <v>9132</v>
      </c>
      <c r="H5" s="3">
        <v>6242</v>
      </c>
      <c r="I5" s="3">
        <v>3932</v>
      </c>
      <c r="J5" s="3">
        <f t="shared" si="0"/>
        <v>66424</v>
      </c>
      <c r="L5" s="4"/>
    </row>
    <row r="6" spans="2:12" ht="18.75" hidden="1">
      <c r="B6" s="2">
        <f t="shared" si="1"/>
        <v>3</v>
      </c>
      <c r="C6" s="3">
        <v>19533</v>
      </c>
      <c r="D6" s="3">
        <v>5894</v>
      </c>
      <c r="E6" s="3">
        <v>8694</v>
      </c>
      <c r="F6" s="3">
        <v>9486</v>
      </c>
      <c r="G6" s="3">
        <v>8824</v>
      </c>
      <c r="H6" s="3">
        <v>5380</v>
      </c>
      <c r="I6" s="3">
        <v>4300</v>
      </c>
      <c r="J6" s="3">
        <f t="shared" si="0"/>
        <v>62111</v>
      </c>
      <c r="L6" s="4"/>
    </row>
    <row r="7" spans="2:12" ht="18.75" hidden="1">
      <c r="B7" s="2">
        <f t="shared" si="1"/>
        <v>4</v>
      </c>
      <c r="C7" s="3">
        <v>18967</v>
      </c>
      <c r="D7" s="3">
        <v>5715</v>
      </c>
      <c r="E7" s="3">
        <v>8742</v>
      </c>
      <c r="F7" s="3">
        <v>9054</v>
      </c>
      <c r="G7" s="3">
        <v>9024</v>
      </c>
      <c r="H7" s="3">
        <v>6396</v>
      </c>
      <c r="I7" s="3">
        <v>4120</v>
      </c>
      <c r="J7" s="3">
        <f t="shared" si="0"/>
        <v>62018</v>
      </c>
      <c r="L7" s="4"/>
    </row>
    <row r="8" spans="2:12" ht="18.75" hidden="1">
      <c r="B8" s="2">
        <f t="shared" si="1"/>
        <v>5</v>
      </c>
      <c r="C8" s="3">
        <v>18873</v>
      </c>
      <c r="D8" s="3">
        <v>5496</v>
      </c>
      <c r="E8" s="3">
        <v>8661</v>
      </c>
      <c r="F8" s="3">
        <v>8952</v>
      </c>
      <c r="G8" s="3">
        <v>8376</v>
      </c>
      <c r="H8" s="3">
        <v>5328</v>
      </c>
      <c r="I8" s="3">
        <v>3216</v>
      </c>
      <c r="J8" s="3">
        <f t="shared" si="0"/>
        <v>58902</v>
      </c>
      <c r="L8" s="4"/>
    </row>
    <row r="9" spans="2:12" ht="18.75" hidden="1">
      <c r="B9" s="2">
        <f t="shared" si="1"/>
        <v>6</v>
      </c>
      <c r="C9" s="3">
        <v>12510</v>
      </c>
      <c r="D9" s="3">
        <v>5362</v>
      </c>
      <c r="E9" s="3">
        <v>8608</v>
      </c>
      <c r="F9" s="3">
        <v>7932</v>
      </c>
      <c r="G9" s="3">
        <v>6396</v>
      </c>
      <c r="H9" s="3">
        <v>5772</v>
      </c>
      <c r="I9" s="3">
        <v>3172</v>
      </c>
      <c r="J9" s="3">
        <f t="shared" si="0"/>
        <v>49752</v>
      </c>
      <c r="L9" s="4"/>
    </row>
    <row r="10" spans="2:12" ht="18.75" hidden="1">
      <c r="B10" s="2">
        <f t="shared" si="1"/>
        <v>7</v>
      </c>
      <c r="C10" s="3">
        <v>14271</v>
      </c>
      <c r="D10" s="3">
        <v>5838</v>
      </c>
      <c r="E10" s="3">
        <v>8620</v>
      </c>
      <c r="F10" s="3">
        <v>7660</v>
      </c>
      <c r="G10" s="3">
        <v>7800</v>
      </c>
      <c r="H10" s="3">
        <v>4928</v>
      </c>
      <c r="I10" s="3">
        <v>2976</v>
      </c>
      <c r="J10" s="3">
        <f t="shared" si="0"/>
        <v>52093</v>
      </c>
      <c r="L10" s="4"/>
    </row>
    <row r="11" spans="2:12" ht="18.75" hidden="1">
      <c r="B11" s="2">
        <f t="shared" si="1"/>
        <v>8</v>
      </c>
      <c r="C11" s="3">
        <v>17173</v>
      </c>
      <c r="D11" s="3">
        <v>9374</v>
      </c>
      <c r="E11" s="3">
        <v>8519</v>
      </c>
      <c r="F11" s="3">
        <v>8605</v>
      </c>
      <c r="G11" s="3">
        <v>9808</v>
      </c>
      <c r="H11" s="3">
        <v>5788</v>
      </c>
      <c r="I11" s="3">
        <v>2620</v>
      </c>
      <c r="J11" s="3">
        <f t="shared" si="0"/>
        <v>61887</v>
      </c>
      <c r="L11" s="4"/>
    </row>
    <row r="12" spans="1:12" ht="25.5" hidden="1">
      <c r="A12" s="5">
        <v>2</v>
      </c>
      <c r="B12" s="2">
        <f t="shared" si="1"/>
        <v>9</v>
      </c>
      <c r="C12" s="3">
        <v>13015</v>
      </c>
      <c r="D12" s="3">
        <v>11818</v>
      </c>
      <c r="E12" s="3">
        <v>8568</v>
      </c>
      <c r="F12" s="3">
        <v>9463</v>
      </c>
      <c r="G12" s="3">
        <v>6144</v>
      </c>
      <c r="H12" s="3">
        <v>5036</v>
      </c>
      <c r="I12" s="3">
        <v>2888</v>
      </c>
      <c r="J12" s="3">
        <f t="shared" si="0"/>
        <v>56932</v>
      </c>
      <c r="L12" s="4"/>
    </row>
    <row r="13" spans="1:12" ht="25.5" hidden="1">
      <c r="A13" s="5">
        <v>0</v>
      </c>
      <c r="B13" s="2">
        <f t="shared" si="1"/>
        <v>10</v>
      </c>
      <c r="C13" s="3">
        <v>13531</v>
      </c>
      <c r="D13" s="3">
        <v>12533</v>
      </c>
      <c r="E13" s="3">
        <v>10769</v>
      </c>
      <c r="F13" s="3">
        <v>10311</v>
      </c>
      <c r="G13" s="3">
        <v>7980</v>
      </c>
      <c r="H13" s="3">
        <v>4964</v>
      </c>
      <c r="I13" s="3">
        <v>3119</v>
      </c>
      <c r="J13" s="3">
        <f t="shared" si="0"/>
        <v>63207</v>
      </c>
      <c r="L13" s="4"/>
    </row>
    <row r="14" spans="1:12" ht="25.5" hidden="1">
      <c r="A14" s="5">
        <v>0</v>
      </c>
      <c r="B14" s="2">
        <f t="shared" si="1"/>
        <v>11</v>
      </c>
      <c r="C14" s="3">
        <v>10213</v>
      </c>
      <c r="D14" s="3">
        <v>9806</v>
      </c>
      <c r="E14" s="3">
        <v>8444</v>
      </c>
      <c r="F14" s="3">
        <v>8363</v>
      </c>
      <c r="G14" s="3">
        <v>8028</v>
      </c>
      <c r="H14" s="3">
        <v>4868</v>
      </c>
      <c r="I14" s="3">
        <v>2780</v>
      </c>
      <c r="J14" s="3">
        <f t="shared" si="0"/>
        <v>52502</v>
      </c>
      <c r="L14" s="4"/>
    </row>
    <row r="15" spans="1:12" ht="25.5" hidden="1">
      <c r="A15" s="5">
        <v>6</v>
      </c>
      <c r="B15" s="2">
        <f t="shared" si="1"/>
        <v>12</v>
      </c>
      <c r="C15" s="3">
        <v>10536</v>
      </c>
      <c r="D15" s="3">
        <v>11211</v>
      </c>
      <c r="E15" s="3">
        <v>8525</v>
      </c>
      <c r="F15" s="3">
        <v>6950</v>
      </c>
      <c r="G15" s="3">
        <v>7764</v>
      </c>
      <c r="H15" s="3">
        <v>6008</v>
      </c>
      <c r="I15" s="3">
        <v>3356</v>
      </c>
      <c r="J15" s="3">
        <f t="shared" si="0"/>
        <v>54350</v>
      </c>
      <c r="L15" s="4"/>
    </row>
    <row r="16" spans="2:12" ht="18.75" hidden="1">
      <c r="B16" s="2">
        <f t="shared" si="1"/>
        <v>13</v>
      </c>
      <c r="C16" s="3">
        <v>10568</v>
      </c>
      <c r="D16" s="3">
        <v>11386</v>
      </c>
      <c r="E16" s="3">
        <v>9401</v>
      </c>
      <c r="F16" s="3">
        <v>8224</v>
      </c>
      <c r="G16" s="3">
        <v>8043</v>
      </c>
      <c r="H16" s="3">
        <v>6154</v>
      </c>
      <c r="I16" s="3">
        <v>3518</v>
      </c>
      <c r="J16" s="3">
        <f t="shared" si="0"/>
        <v>57294</v>
      </c>
      <c r="L16" s="4"/>
    </row>
    <row r="17" spans="2:12" ht="18.75" hidden="1">
      <c r="B17" s="2">
        <f t="shared" si="1"/>
        <v>14</v>
      </c>
      <c r="C17" s="3">
        <v>11010</v>
      </c>
      <c r="D17" s="3">
        <v>13370</v>
      </c>
      <c r="E17" s="3">
        <v>9394</v>
      </c>
      <c r="F17" s="3">
        <v>8423</v>
      </c>
      <c r="G17" s="3">
        <v>8428</v>
      </c>
      <c r="H17" s="3">
        <v>4672</v>
      </c>
      <c r="I17" s="3">
        <v>3518</v>
      </c>
      <c r="J17" s="3">
        <f t="shared" si="0"/>
        <v>58815</v>
      </c>
      <c r="L17" s="4"/>
    </row>
    <row r="18" spans="2:12" ht="18.75" hidden="1">
      <c r="B18" s="2">
        <f t="shared" si="1"/>
        <v>15</v>
      </c>
      <c r="C18" s="3">
        <v>10517</v>
      </c>
      <c r="D18" s="3">
        <v>11517</v>
      </c>
      <c r="E18" s="3">
        <v>8146</v>
      </c>
      <c r="F18" s="3">
        <v>8602</v>
      </c>
      <c r="G18" s="3">
        <v>7760</v>
      </c>
      <c r="H18" s="3">
        <v>6260</v>
      </c>
      <c r="I18" s="3">
        <v>3112</v>
      </c>
      <c r="J18" s="3">
        <f t="shared" si="0"/>
        <v>55914</v>
      </c>
      <c r="L18" s="4"/>
    </row>
    <row r="19" spans="2:12" ht="18.75" hidden="1">
      <c r="B19" s="2">
        <f t="shared" si="1"/>
        <v>16</v>
      </c>
      <c r="C19" s="3">
        <v>11083</v>
      </c>
      <c r="D19" s="3">
        <v>12278</v>
      </c>
      <c r="E19" s="3">
        <v>6473</v>
      </c>
      <c r="F19" s="3">
        <v>8305</v>
      </c>
      <c r="G19" s="3">
        <v>8370.02097902098</v>
      </c>
      <c r="H19" s="3">
        <v>5837.51048951049</v>
      </c>
      <c r="I19" s="3">
        <v>4179</v>
      </c>
      <c r="J19" s="3">
        <f t="shared" si="0"/>
        <v>56525.531468531466</v>
      </c>
      <c r="L19" s="4"/>
    </row>
    <row r="20" spans="2:12" ht="18.75" hidden="1">
      <c r="B20" s="2">
        <f t="shared" si="1"/>
        <v>17</v>
      </c>
      <c r="C20" s="3">
        <v>12715</v>
      </c>
      <c r="D20" s="3">
        <v>13534</v>
      </c>
      <c r="E20" s="3">
        <v>8421</v>
      </c>
      <c r="F20" s="3">
        <v>8365</v>
      </c>
      <c r="G20" s="3">
        <v>9911</v>
      </c>
      <c r="H20" s="3">
        <v>7289</v>
      </c>
      <c r="I20" s="3">
        <v>3026</v>
      </c>
      <c r="J20" s="3">
        <f t="shared" si="0"/>
        <v>63261</v>
      </c>
      <c r="L20" s="4"/>
    </row>
    <row r="21" spans="2:12" ht="18.75" hidden="1">
      <c r="B21" s="2">
        <f t="shared" si="1"/>
        <v>18</v>
      </c>
      <c r="C21" s="3">
        <v>9030</v>
      </c>
      <c r="D21" s="3">
        <v>10334</v>
      </c>
      <c r="E21" s="3">
        <v>7270</v>
      </c>
      <c r="F21" s="3">
        <v>6431</v>
      </c>
      <c r="G21" s="3">
        <v>8210.02097902098</v>
      </c>
      <c r="H21" s="3">
        <v>7543.020979020979</v>
      </c>
      <c r="I21" s="3">
        <v>3387</v>
      </c>
      <c r="J21" s="3">
        <f t="shared" si="0"/>
        <v>52205.041958041955</v>
      </c>
      <c r="L21" s="4"/>
    </row>
    <row r="22" spans="2:12" ht="18.75" hidden="1">
      <c r="B22" s="2">
        <f t="shared" si="1"/>
        <v>19</v>
      </c>
      <c r="C22" s="3">
        <v>8870</v>
      </c>
      <c r="D22" s="3">
        <v>7351</v>
      </c>
      <c r="E22" s="3">
        <v>7316</v>
      </c>
      <c r="F22" s="3">
        <v>6782</v>
      </c>
      <c r="G22" s="3">
        <v>8188</v>
      </c>
      <c r="H22" s="3">
        <v>7904</v>
      </c>
      <c r="I22" s="3">
        <v>3362</v>
      </c>
      <c r="J22" s="3">
        <f t="shared" si="0"/>
        <v>49773</v>
      </c>
      <c r="L22" s="4"/>
    </row>
    <row r="23" spans="2:12" ht="18.75" hidden="1">
      <c r="B23" s="2">
        <f t="shared" si="1"/>
        <v>20</v>
      </c>
      <c r="C23" s="3">
        <v>9902</v>
      </c>
      <c r="D23" s="3">
        <v>6774</v>
      </c>
      <c r="E23" s="3">
        <v>8010</v>
      </c>
      <c r="F23" s="3">
        <v>7646</v>
      </c>
      <c r="G23" s="3">
        <v>7373</v>
      </c>
      <c r="H23" s="3">
        <v>7500</v>
      </c>
      <c r="I23" s="3">
        <v>3314</v>
      </c>
      <c r="J23" s="3">
        <f t="shared" si="0"/>
        <v>50519</v>
      </c>
      <c r="L23" s="4"/>
    </row>
    <row r="24" spans="2:12" ht="18.75" hidden="1">
      <c r="B24" s="2">
        <f t="shared" si="1"/>
        <v>21</v>
      </c>
      <c r="C24" s="3">
        <v>7016</v>
      </c>
      <c r="D24" s="3">
        <v>7782</v>
      </c>
      <c r="E24" s="3">
        <v>6791</v>
      </c>
      <c r="F24" s="3">
        <v>6724</v>
      </c>
      <c r="G24" s="3">
        <v>7819</v>
      </c>
      <c r="H24" s="3">
        <v>7032</v>
      </c>
      <c r="I24" s="3">
        <v>3321</v>
      </c>
      <c r="J24" s="3">
        <f t="shared" si="0"/>
        <v>46485</v>
      </c>
      <c r="L24" s="4"/>
    </row>
    <row r="25" spans="2:12" ht="18.75" hidden="1">
      <c r="B25" s="2">
        <f t="shared" si="1"/>
        <v>22</v>
      </c>
      <c r="C25" s="3">
        <v>6486</v>
      </c>
      <c r="D25" s="3">
        <v>5718</v>
      </c>
      <c r="E25" s="3">
        <v>6504</v>
      </c>
      <c r="F25" s="3">
        <v>6533</v>
      </c>
      <c r="G25" s="3">
        <v>5786</v>
      </c>
      <c r="H25" s="3">
        <v>5628</v>
      </c>
      <c r="I25" s="3">
        <v>2179</v>
      </c>
      <c r="J25" s="3">
        <f t="shared" si="0"/>
        <v>38834</v>
      </c>
      <c r="L25" s="4"/>
    </row>
    <row r="26" spans="2:12" ht="18.75" hidden="1">
      <c r="B26" s="2">
        <f t="shared" si="1"/>
        <v>23</v>
      </c>
      <c r="C26" s="3">
        <v>6421</v>
      </c>
      <c r="D26" s="3">
        <v>4686</v>
      </c>
      <c r="E26" s="3">
        <v>6644</v>
      </c>
      <c r="F26" s="3">
        <v>6854</v>
      </c>
      <c r="G26" s="3">
        <v>7800</v>
      </c>
      <c r="H26" s="3">
        <v>7760</v>
      </c>
      <c r="I26" s="3">
        <v>3238</v>
      </c>
      <c r="J26" s="3">
        <f t="shared" si="0"/>
        <v>43403</v>
      </c>
      <c r="L26" s="4"/>
    </row>
    <row r="27" spans="2:12" ht="18.75" hidden="1">
      <c r="B27" s="2">
        <f t="shared" si="1"/>
        <v>24</v>
      </c>
      <c r="C27" s="3">
        <v>6450</v>
      </c>
      <c r="D27" s="3">
        <v>4554</v>
      </c>
      <c r="E27" s="3">
        <v>7213</v>
      </c>
      <c r="F27" s="3">
        <v>6991</v>
      </c>
      <c r="G27" s="3">
        <v>8341</v>
      </c>
      <c r="H27" s="3">
        <v>7261</v>
      </c>
      <c r="I27" s="3">
        <v>3191</v>
      </c>
      <c r="J27" s="3">
        <f t="shared" si="0"/>
        <v>44001</v>
      </c>
      <c r="L27" s="4"/>
    </row>
    <row r="28" spans="2:12" ht="18.75" hidden="1">
      <c r="B28" s="2">
        <f t="shared" si="1"/>
        <v>25</v>
      </c>
      <c r="C28" s="3">
        <v>6509</v>
      </c>
      <c r="D28" s="3">
        <v>4515</v>
      </c>
      <c r="E28" s="3">
        <v>6010</v>
      </c>
      <c r="F28" s="3">
        <v>5408</v>
      </c>
      <c r="G28" s="3">
        <v>8366</v>
      </c>
      <c r="H28" s="3">
        <v>7845</v>
      </c>
      <c r="I28" s="3">
        <v>3299</v>
      </c>
      <c r="J28" s="3">
        <f t="shared" si="0"/>
        <v>41952</v>
      </c>
      <c r="L28" s="4"/>
    </row>
    <row r="29" spans="2:12" ht="18.75" hidden="1">
      <c r="B29" s="2">
        <f t="shared" si="1"/>
        <v>26</v>
      </c>
      <c r="C29" s="3">
        <v>5977</v>
      </c>
      <c r="D29" s="3">
        <v>6676</v>
      </c>
      <c r="E29" s="3">
        <v>5698</v>
      </c>
      <c r="F29" s="3">
        <v>5544</v>
      </c>
      <c r="G29" s="3">
        <v>7929</v>
      </c>
      <c r="H29" s="3">
        <v>5856</v>
      </c>
      <c r="I29" s="3">
        <v>2496</v>
      </c>
      <c r="J29" s="3">
        <f t="shared" si="0"/>
        <v>40176</v>
      </c>
      <c r="L29" s="4"/>
    </row>
    <row r="30" spans="2:12" ht="18.75" hidden="1">
      <c r="B30" s="2">
        <f t="shared" si="1"/>
        <v>27</v>
      </c>
      <c r="C30" s="3">
        <v>6052</v>
      </c>
      <c r="D30" s="3">
        <v>7051</v>
      </c>
      <c r="E30" s="3">
        <v>5750</v>
      </c>
      <c r="F30" s="3">
        <v>5007</v>
      </c>
      <c r="G30" s="3">
        <v>8351</v>
      </c>
      <c r="H30" s="3">
        <v>7624</v>
      </c>
      <c r="I30" s="3">
        <v>2257</v>
      </c>
      <c r="J30" s="3">
        <f t="shared" si="0"/>
        <v>42092</v>
      </c>
      <c r="L30" s="4"/>
    </row>
    <row r="31" spans="2:12" ht="18.75" hidden="1">
      <c r="B31" s="2">
        <f t="shared" si="1"/>
        <v>28</v>
      </c>
      <c r="C31" s="3">
        <v>8735</v>
      </c>
      <c r="D31" s="3">
        <v>6886</v>
      </c>
      <c r="E31" s="3">
        <v>6238.020979020979</v>
      </c>
      <c r="F31" s="3">
        <v>5110.020979020979</v>
      </c>
      <c r="G31" s="3">
        <v>7864.531468531469</v>
      </c>
      <c r="H31" s="3">
        <v>9453.188811188811</v>
      </c>
      <c r="I31" s="3">
        <v>3225</v>
      </c>
      <c r="J31" s="3">
        <f t="shared" si="0"/>
        <v>47511.76223776223</v>
      </c>
      <c r="L31" s="4"/>
    </row>
    <row r="32" spans="2:12" ht="18.75" hidden="1">
      <c r="B32" s="2">
        <f t="shared" si="1"/>
        <v>29</v>
      </c>
      <c r="C32" s="3">
        <v>7004</v>
      </c>
      <c r="D32" s="3">
        <v>4921</v>
      </c>
      <c r="E32" s="3">
        <v>6543</v>
      </c>
      <c r="F32" s="3">
        <v>6717</v>
      </c>
      <c r="G32" s="3">
        <v>10098</v>
      </c>
      <c r="H32" s="3">
        <v>6612</v>
      </c>
      <c r="I32" s="3">
        <v>2472</v>
      </c>
      <c r="J32" s="3">
        <f t="shared" si="0"/>
        <v>44367</v>
      </c>
      <c r="L32" s="4"/>
    </row>
    <row r="33" spans="2:12" ht="18.75" hidden="1">
      <c r="B33" s="2">
        <f t="shared" si="1"/>
        <v>30</v>
      </c>
      <c r="C33" s="3">
        <v>8659.627169359665</v>
      </c>
      <c r="D33" s="3">
        <v>4388</v>
      </c>
      <c r="E33" s="3">
        <v>9037</v>
      </c>
      <c r="F33" s="3">
        <v>7609</v>
      </c>
      <c r="G33" s="3">
        <v>9208</v>
      </c>
      <c r="H33" s="3">
        <v>10009.517482517482</v>
      </c>
      <c r="I33" s="3">
        <v>3252</v>
      </c>
      <c r="J33" s="3">
        <f t="shared" si="0"/>
        <v>52163.14465187715</v>
      </c>
      <c r="L33" s="4"/>
    </row>
    <row r="34" spans="2:12" ht="18.75" hidden="1">
      <c r="B34" s="2">
        <f t="shared" si="1"/>
        <v>31</v>
      </c>
      <c r="C34" s="3">
        <v>7421.79</v>
      </c>
      <c r="D34" s="3">
        <v>3432</v>
      </c>
      <c r="E34" s="3">
        <v>6402</v>
      </c>
      <c r="F34" s="3">
        <v>7163</v>
      </c>
      <c r="G34" s="3">
        <v>7886</v>
      </c>
      <c r="H34" s="3">
        <v>7890</v>
      </c>
      <c r="I34" s="3">
        <v>2246</v>
      </c>
      <c r="J34" s="3">
        <f t="shared" si="0"/>
        <v>42440.79</v>
      </c>
      <c r="L34" s="4"/>
    </row>
    <row r="35" spans="2:12" ht="18.75" hidden="1">
      <c r="B35" s="2">
        <f t="shared" si="1"/>
        <v>32</v>
      </c>
      <c r="C35" s="3">
        <v>9243.077000000001</v>
      </c>
      <c r="D35" s="3">
        <v>3780</v>
      </c>
      <c r="E35" s="3">
        <v>8391</v>
      </c>
      <c r="F35" s="3">
        <v>6057</v>
      </c>
      <c r="G35" s="3">
        <v>6424</v>
      </c>
      <c r="H35" s="3">
        <v>8295</v>
      </c>
      <c r="I35" s="3">
        <v>3213</v>
      </c>
      <c r="J35" s="3">
        <f t="shared" si="0"/>
        <v>45403.077000000005</v>
      </c>
      <c r="L35" s="4"/>
    </row>
    <row r="36" spans="2:12" ht="18.75" hidden="1">
      <c r="B36" s="2">
        <f t="shared" si="1"/>
        <v>33</v>
      </c>
      <c r="C36" s="3">
        <v>8291</v>
      </c>
      <c r="D36" s="3">
        <v>4044</v>
      </c>
      <c r="E36" s="3">
        <v>7941</v>
      </c>
      <c r="F36" s="3">
        <v>6334</v>
      </c>
      <c r="G36" s="3">
        <v>6910.020979020979</v>
      </c>
      <c r="H36" s="3">
        <v>6634.020979020979</v>
      </c>
      <c r="I36" s="3">
        <v>2880</v>
      </c>
      <c r="J36" s="3">
        <f aca="true" t="shared" si="2" ref="J36:J67">+SUM(C36:I36)</f>
        <v>43034.041958041955</v>
      </c>
      <c r="L36" s="4"/>
    </row>
    <row r="37" spans="2:12" ht="18.75" hidden="1">
      <c r="B37" s="2">
        <f aca="true" t="shared" si="3" ref="B37:B55">+B36+1</f>
        <v>34</v>
      </c>
      <c r="C37" s="3">
        <v>8436</v>
      </c>
      <c r="D37" s="3">
        <v>4896</v>
      </c>
      <c r="E37" s="3">
        <v>5175</v>
      </c>
      <c r="F37" s="3">
        <v>4664</v>
      </c>
      <c r="G37" s="3">
        <v>7624.531468531469</v>
      </c>
      <c r="H37" s="3">
        <v>6144</v>
      </c>
      <c r="I37" s="3">
        <v>3168</v>
      </c>
      <c r="J37" s="3">
        <f t="shared" si="2"/>
        <v>40107.531468531466</v>
      </c>
      <c r="L37" s="4"/>
    </row>
    <row r="38" spans="2:12" ht="18.75" hidden="1">
      <c r="B38" s="2">
        <f t="shared" si="3"/>
        <v>35</v>
      </c>
      <c r="C38" s="3">
        <v>9190</v>
      </c>
      <c r="D38" s="3">
        <v>6312</v>
      </c>
      <c r="E38" s="3">
        <v>5126</v>
      </c>
      <c r="F38" s="3">
        <v>5105</v>
      </c>
      <c r="G38" s="3">
        <v>7542</v>
      </c>
      <c r="H38" s="3">
        <v>6234</v>
      </c>
      <c r="I38" s="3">
        <v>3006</v>
      </c>
      <c r="J38" s="3">
        <f t="shared" si="2"/>
        <v>42515</v>
      </c>
      <c r="L38" s="4"/>
    </row>
    <row r="39" spans="2:12" ht="18.75" hidden="1">
      <c r="B39" s="2">
        <f t="shared" si="3"/>
        <v>36</v>
      </c>
      <c r="C39" s="3">
        <v>7103.132075471698</v>
      </c>
      <c r="D39" s="3">
        <v>6519</v>
      </c>
      <c r="E39" s="3">
        <v>5987</v>
      </c>
      <c r="F39" s="3">
        <v>6078</v>
      </c>
      <c r="G39" s="3">
        <v>6412</v>
      </c>
      <c r="H39" s="3">
        <v>6024</v>
      </c>
      <c r="I39" s="3">
        <v>2341</v>
      </c>
      <c r="J39" s="3">
        <f t="shared" si="2"/>
        <v>40464.1320754717</v>
      </c>
      <c r="L39" s="4"/>
    </row>
    <row r="40" spans="2:12" ht="18.75" hidden="1">
      <c r="B40" s="2">
        <f t="shared" si="3"/>
        <v>37</v>
      </c>
      <c r="C40" s="3">
        <v>6413</v>
      </c>
      <c r="D40" s="3">
        <v>7046</v>
      </c>
      <c r="E40" s="3">
        <v>4829</v>
      </c>
      <c r="F40" s="3">
        <v>5183</v>
      </c>
      <c r="G40" s="3">
        <v>6486</v>
      </c>
      <c r="H40" s="3">
        <v>5339</v>
      </c>
      <c r="I40" s="3">
        <v>2316</v>
      </c>
      <c r="J40" s="3">
        <f t="shared" si="2"/>
        <v>37612</v>
      </c>
      <c r="L40" s="4"/>
    </row>
    <row r="41" spans="2:12" ht="18.75" hidden="1">
      <c r="B41" s="2">
        <f t="shared" si="3"/>
        <v>38</v>
      </c>
      <c r="C41" s="3">
        <v>9926</v>
      </c>
      <c r="D41" s="3">
        <v>9528</v>
      </c>
      <c r="E41" s="3">
        <v>5032</v>
      </c>
      <c r="F41" s="3">
        <v>4956</v>
      </c>
      <c r="G41" s="3">
        <v>4711.118881118881</v>
      </c>
      <c r="H41" s="3">
        <v>4558.118881118881</v>
      </c>
      <c r="I41" s="3">
        <v>2954.2937062937062</v>
      </c>
      <c r="J41" s="3">
        <f t="shared" si="2"/>
        <v>41665.53146853147</v>
      </c>
      <c r="L41" s="4"/>
    </row>
    <row r="42" spans="2:12" ht="18.75" hidden="1">
      <c r="B42" s="2">
        <f t="shared" si="3"/>
        <v>39</v>
      </c>
      <c r="C42" s="3">
        <v>8496</v>
      </c>
      <c r="D42" s="3">
        <v>9125</v>
      </c>
      <c r="E42" s="3">
        <v>6002</v>
      </c>
      <c r="F42" s="3">
        <v>5858</v>
      </c>
      <c r="G42" s="3">
        <v>6603</v>
      </c>
      <c r="H42" s="3">
        <v>3552</v>
      </c>
      <c r="I42" s="3">
        <v>2451</v>
      </c>
      <c r="J42" s="3">
        <f t="shared" si="2"/>
        <v>42087</v>
      </c>
      <c r="L42" s="4"/>
    </row>
    <row r="43" spans="2:12" ht="18.75" hidden="1">
      <c r="B43" s="2">
        <f t="shared" si="3"/>
        <v>40</v>
      </c>
      <c r="C43" s="3">
        <v>9871</v>
      </c>
      <c r="D43" s="3">
        <v>10697</v>
      </c>
      <c r="E43" s="3">
        <v>6932</v>
      </c>
      <c r="F43" s="3">
        <v>7313.118881118881</v>
      </c>
      <c r="G43" s="3">
        <v>9119.461538461539</v>
      </c>
      <c r="H43" s="3">
        <v>5192.160839160839</v>
      </c>
      <c r="I43" s="3">
        <v>2335</v>
      </c>
      <c r="J43" s="3">
        <f t="shared" si="2"/>
        <v>51459.74125874126</v>
      </c>
      <c r="L43" s="4"/>
    </row>
    <row r="44" spans="2:12" ht="18.75" hidden="1">
      <c r="B44" s="2">
        <f t="shared" si="3"/>
        <v>41</v>
      </c>
      <c r="C44" s="3">
        <v>6450</v>
      </c>
      <c r="D44" s="3">
        <v>7527</v>
      </c>
      <c r="E44" s="3">
        <v>5124</v>
      </c>
      <c r="F44" s="3">
        <v>5018</v>
      </c>
      <c r="G44" s="3">
        <v>6502</v>
      </c>
      <c r="H44" s="3">
        <v>4165</v>
      </c>
      <c r="I44" s="3">
        <v>2513</v>
      </c>
      <c r="J44" s="3">
        <f t="shared" si="2"/>
        <v>37299</v>
      </c>
      <c r="L44" s="4"/>
    </row>
    <row r="45" spans="2:12" ht="18.75" hidden="1">
      <c r="B45" s="2">
        <f t="shared" si="3"/>
        <v>42</v>
      </c>
      <c r="C45" s="3">
        <v>8445</v>
      </c>
      <c r="D45" s="3">
        <v>9210</v>
      </c>
      <c r="E45" s="3">
        <v>6547</v>
      </c>
      <c r="F45" s="3">
        <v>6558</v>
      </c>
      <c r="G45" s="3">
        <v>7154</v>
      </c>
      <c r="H45" s="3">
        <v>4585</v>
      </c>
      <c r="I45" s="3">
        <v>2258</v>
      </c>
      <c r="J45" s="3">
        <f t="shared" si="2"/>
        <v>44757</v>
      </c>
      <c r="L45" s="4"/>
    </row>
    <row r="46" spans="2:12" ht="18.75" hidden="1">
      <c r="B46" s="2">
        <f t="shared" si="3"/>
        <v>43</v>
      </c>
      <c r="C46" s="3">
        <v>7610</v>
      </c>
      <c r="D46" s="3">
        <v>9360</v>
      </c>
      <c r="E46" s="3">
        <v>5424</v>
      </c>
      <c r="F46" s="3">
        <v>6330</v>
      </c>
      <c r="G46" s="3">
        <v>7851.531468531469</v>
      </c>
      <c r="H46" s="3">
        <v>5457.531468531469</v>
      </c>
      <c r="I46" s="3">
        <v>3459</v>
      </c>
      <c r="J46" s="3">
        <f t="shared" si="2"/>
        <v>45492.06293706293</v>
      </c>
      <c r="L46" s="4"/>
    </row>
    <row r="47" spans="2:12" ht="18.75" hidden="1">
      <c r="B47" s="2">
        <f t="shared" si="3"/>
        <v>44</v>
      </c>
      <c r="C47" s="3">
        <v>6371</v>
      </c>
      <c r="D47" s="3">
        <v>11428</v>
      </c>
      <c r="E47" s="3">
        <v>7458</v>
      </c>
      <c r="F47" s="3">
        <v>7946</v>
      </c>
      <c r="G47" s="3">
        <v>6104.118881118881</v>
      </c>
      <c r="H47" s="3">
        <v>4263.328671328672</v>
      </c>
      <c r="I47" s="3">
        <v>2482</v>
      </c>
      <c r="J47" s="3">
        <f t="shared" si="2"/>
        <v>46052.44755244756</v>
      </c>
      <c r="L47" s="4"/>
    </row>
    <row r="48" spans="2:12" ht="18.75" hidden="1">
      <c r="B48" s="2">
        <f t="shared" si="3"/>
        <v>45</v>
      </c>
      <c r="C48" s="3">
        <v>7622</v>
      </c>
      <c r="D48" s="3">
        <v>9433</v>
      </c>
      <c r="E48" s="3">
        <v>6560</v>
      </c>
      <c r="F48" s="3">
        <v>7496</v>
      </c>
      <c r="G48" s="3">
        <v>6493</v>
      </c>
      <c r="H48" s="3">
        <v>4379</v>
      </c>
      <c r="I48" s="3">
        <v>3536</v>
      </c>
      <c r="J48" s="3">
        <f t="shared" si="2"/>
        <v>45519</v>
      </c>
      <c r="L48" s="4"/>
    </row>
    <row r="49" spans="2:12" ht="18.75" hidden="1">
      <c r="B49" s="2">
        <f t="shared" si="3"/>
        <v>46</v>
      </c>
      <c r="C49" s="3">
        <v>7295</v>
      </c>
      <c r="D49" s="3">
        <v>9252</v>
      </c>
      <c r="E49" s="3">
        <v>7602</v>
      </c>
      <c r="F49" s="3">
        <v>7446</v>
      </c>
      <c r="G49" s="3">
        <v>6641.118881118881</v>
      </c>
      <c r="H49" s="3">
        <v>4678.118881118881</v>
      </c>
      <c r="I49" s="3">
        <v>2928</v>
      </c>
      <c r="J49" s="3">
        <f t="shared" si="2"/>
        <v>45842.23776223777</v>
      </c>
      <c r="L49" s="4"/>
    </row>
    <row r="50" spans="2:12" ht="18.75" hidden="1">
      <c r="B50" s="2">
        <f t="shared" si="3"/>
        <v>47</v>
      </c>
      <c r="C50" s="3">
        <v>6054</v>
      </c>
      <c r="D50" s="3">
        <v>10818</v>
      </c>
      <c r="E50" s="3">
        <v>7653</v>
      </c>
      <c r="F50" s="3">
        <v>8199</v>
      </c>
      <c r="G50" s="3">
        <v>7086</v>
      </c>
      <c r="H50" s="3">
        <v>6974</v>
      </c>
      <c r="I50" s="3">
        <v>2752</v>
      </c>
      <c r="J50" s="3">
        <f t="shared" si="2"/>
        <v>49536</v>
      </c>
      <c r="L50" s="4"/>
    </row>
    <row r="51" spans="2:12" ht="18.75" hidden="1">
      <c r="B51" s="2">
        <f t="shared" si="3"/>
        <v>48</v>
      </c>
      <c r="C51" s="3">
        <v>8808</v>
      </c>
      <c r="D51" s="3">
        <v>10980</v>
      </c>
      <c r="E51" s="3">
        <v>7738</v>
      </c>
      <c r="F51" s="3">
        <v>7536</v>
      </c>
      <c r="G51" s="3">
        <v>7560</v>
      </c>
      <c r="H51" s="3">
        <v>7680</v>
      </c>
      <c r="I51" s="3">
        <v>3268</v>
      </c>
      <c r="J51" s="3">
        <f t="shared" si="2"/>
        <v>53570</v>
      </c>
      <c r="L51" s="4"/>
    </row>
    <row r="52" spans="2:12" ht="18.75" hidden="1">
      <c r="B52" s="2">
        <f t="shared" si="3"/>
        <v>49</v>
      </c>
      <c r="C52" s="3">
        <v>6792</v>
      </c>
      <c r="D52" s="3">
        <v>12564</v>
      </c>
      <c r="E52" s="3">
        <v>7524</v>
      </c>
      <c r="F52" s="3">
        <v>9000</v>
      </c>
      <c r="G52" s="3">
        <v>8112</v>
      </c>
      <c r="H52" s="3">
        <v>10008</v>
      </c>
      <c r="I52" s="3">
        <v>3192</v>
      </c>
      <c r="J52" s="3">
        <f t="shared" si="2"/>
        <v>57192</v>
      </c>
      <c r="L52" s="4"/>
    </row>
    <row r="53" spans="2:12" ht="18.75" hidden="1">
      <c r="B53" s="2">
        <f t="shared" si="3"/>
        <v>50</v>
      </c>
      <c r="C53" s="3">
        <v>8861</v>
      </c>
      <c r="D53" s="3">
        <v>12366</v>
      </c>
      <c r="E53" s="3">
        <v>9588</v>
      </c>
      <c r="F53" s="3">
        <v>10227</v>
      </c>
      <c r="G53" s="3">
        <v>7700</v>
      </c>
      <c r="H53" s="3">
        <v>7801</v>
      </c>
      <c r="I53" s="3">
        <v>3238</v>
      </c>
      <c r="J53" s="3">
        <f t="shared" si="2"/>
        <v>59781</v>
      </c>
      <c r="L53" s="4"/>
    </row>
    <row r="54" spans="2:12" ht="18.75" hidden="1">
      <c r="B54" s="2">
        <f t="shared" si="3"/>
        <v>51</v>
      </c>
      <c r="C54" s="3">
        <v>8139</v>
      </c>
      <c r="D54" s="3">
        <v>10357</v>
      </c>
      <c r="E54" s="3">
        <v>10992</v>
      </c>
      <c r="F54" s="3">
        <v>11856</v>
      </c>
      <c r="G54" s="3">
        <v>7653</v>
      </c>
      <c r="H54" s="3">
        <v>9896</v>
      </c>
      <c r="I54" s="3">
        <v>3552</v>
      </c>
      <c r="J54" s="3">
        <f t="shared" si="2"/>
        <v>62445</v>
      </c>
      <c r="L54" s="4"/>
    </row>
    <row r="55" spans="2:12" ht="18.75" hidden="1">
      <c r="B55" s="2">
        <f t="shared" si="3"/>
        <v>52</v>
      </c>
      <c r="C55" s="3">
        <v>9561.788325</v>
      </c>
      <c r="D55" s="3">
        <v>9707.45512</v>
      </c>
      <c r="E55" s="3">
        <v>8556.540299999999</v>
      </c>
      <c r="F55" s="3">
        <v>8924.64279</v>
      </c>
      <c r="G55" s="3">
        <v>7711.92576</v>
      </c>
      <c r="H55" s="3">
        <v>8545.21224</v>
      </c>
      <c r="I55" s="3">
        <v>3781.6783199999995</v>
      </c>
      <c r="J55" s="3">
        <f t="shared" si="2"/>
        <v>56789.242855</v>
      </c>
      <c r="L55" s="4"/>
    </row>
    <row r="56" spans="2:12" ht="18.75">
      <c r="B56" s="6">
        <v>1</v>
      </c>
      <c r="C56" s="3"/>
      <c r="D56" s="3"/>
      <c r="E56" s="3"/>
      <c r="F56" s="3"/>
      <c r="G56" s="3"/>
      <c r="H56" s="3"/>
      <c r="I56" s="3"/>
      <c r="J56" s="7">
        <f t="shared" si="2"/>
        <v>0</v>
      </c>
      <c r="L56" s="4"/>
    </row>
    <row r="57" spans="2:12" ht="18.75">
      <c r="B57" s="6">
        <f aca="true" t="shared" si="4" ref="B57:B88">+B56+1</f>
        <v>2</v>
      </c>
      <c r="C57" s="3"/>
      <c r="D57" s="3"/>
      <c r="E57" s="3"/>
      <c r="F57" s="3"/>
      <c r="G57" s="3"/>
      <c r="H57" s="3"/>
      <c r="I57" s="3"/>
      <c r="J57" s="7">
        <f t="shared" si="2"/>
        <v>0</v>
      </c>
      <c r="L57" s="4"/>
    </row>
    <row r="58" spans="2:13" ht="18.75">
      <c r="B58" s="6">
        <f t="shared" si="4"/>
        <v>3</v>
      </c>
      <c r="C58" s="3"/>
      <c r="D58" s="3"/>
      <c r="E58" s="3"/>
      <c r="F58" s="3"/>
      <c r="G58" s="3"/>
      <c r="H58" s="3"/>
      <c r="I58" s="3"/>
      <c r="J58" s="7">
        <f t="shared" si="2"/>
        <v>0</v>
      </c>
      <c r="L58" s="4"/>
      <c r="M58">
        <v>380</v>
      </c>
    </row>
    <row r="59" spans="2:13" ht="18.75">
      <c r="B59" s="6">
        <f t="shared" si="4"/>
        <v>4</v>
      </c>
      <c r="C59" s="3"/>
      <c r="D59" s="3"/>
      <c r="E59" s="3"/>
      <c r="F59" s="3"/>
      <c r="G59" s="3"/>
      <c r="H59" s="3"/>
      <c r="I59" s="3"/>
      <c r="J59" s="7">
        <f t="shared" si="2"/>
        <v>0</v>
      </c>
      <c r="L59" s="4"/>
      <c r="M59">
        <v>50</v>
      </c>
    </row>
    <row r="60" spans="2:13" ht="18.75">
      <c r="B60" s="6">
        <f t="shared" si="4"/>
        <v>5</v>
      </c>
      <c r="C60" s="3"/>
      <c r="D60" s="3"/>
      <c r="E60" s="3"/>
      <c r="F60" s="3"/>
      <c r="G60" s="3"/>
      <c r="H60" s="3"/>
      <c r="I60" s="3"/>
      <c r="J60" s="7">
        <f t="shared" si="2"/>
        <v>0</v>
      </c>
      <c r="L60" s="4"/>
      <c r="M60">
        <v>200</v>
      </c>
    </row>
    <row r="61" spans="2:13" ht="18.75">
      <c r="B61" s="6">
        <f t="shared" si="4"/>
        <v>6</v>
      </c>
      <c r="C61" s="3"/>
      <c r="D61" s="3"/>
      <c r="E61" s="3"/>
      <c r="F61" s="3"/>
      <c r="G61" s="3"/>
      <c r="H61" s="3"/>
      <c r="I61" s="3"/>
      <c r="J61" s="7">
        <f t="shared" si="2"/>
        <v>0</v>
      </c>
      <c r="L61" s="4"/>
      <c r="M61">
        <v>40</v>
      </c>
    </row>
    <row r="62" spans="2:13" ht="18.75">
      <c r="B62" s="6">
        <f t="shared" si="4"/>
        <v>7</v>
      </c>
      <c r="C62" s="3"/>
      <c r="D62" s="3"/>
      <c r="E62" s="3"/>
      <c r="F62" s="3"/>
      <c r="G62" s="3"/>
      <c r="H62" s="3"/>
      <c r="I62" s="3"/>
      <c r="J62" s="7">
        <f t="shared" si="2"/>
        <v>0</v>
      </c>
      <c r="L62" s="4"/>
      <c r="M62" s="4">
        <v>50</v>
      </c>
    </row>
    <row r="63" spans="2:13" ht="18.75">
      <c r="B63" s="6">
        <f t="shared" si="4"/>
        <v>8</v>
      </c>
      <c r="C63" s="3"/>
      <c r="D63" s="3"/>
      <c r="E63" s="3"/>
      <c r="F63" s="3"/>
      <c r="G63" s="3"/>
      <c r="H63" s="3"/>
      <c r="I63" s="3"/>
      <c r="J63" s="7">
        <f t="shared" si="2"/>
        <v>0</v>
      </c>
      <c r="L63" s="4"/>
      <c r="M63" s="4">
        <f>M58-M59-M60-M61-M62</f>
        <v>40</v>
      </c>
    </row>
    <row r="64" spans="1:12" ht="25.5">
      <c r="A64" s="5">
        <v>2</v>
      </c>
      <c r="B64" s="6">
        <f t="shared" si="4"/>
        <v>9</v>
      </c>
      <c r="C64" s="3"/>
      <c r="D64" s="3"/>
      <c r="E64" s="3"/>
      <c r="F64" s="3"/>
      <c r="G64" s="3"/>
      <c r="H64" s="3"/>
      <c r="I64" s="3"/>
      <c r="J64" s="7">
        <f t="shared" si="2"/>
        <v>0</v>
      </c>
      <c r="L64" s="4"/>
    </row>
    <row r="65" spans="1:12" ht="25.5">
      <c r="A65" s="5">
        <v>0</v>
      </c>
      <c r="B65" s="6">
        <f t="shared" si="4"/>
        <v>10</v>
      </c>
      <c r="C65" s="3"/>
      <c r="D65" s="3"/>
      <c r="E65" s="3"/>
      <c r="F65" s="3"/>
      <c r="G65" s="3"/>
      <c r="H65" s="3"/>
      <c r="I65" s="3"/>
      <c r="J65" s="7">
        <f t="shared" si="2"/>
        <v>0</v>
      </c>
      <c r="L65" s="4"/>
    </row>
    <row r="66" spans="1:14" ht="25.5">
      <c r="A66" s="5">
        <v>0</v>
      </c>
      <c r="B66" s="6">
        <f t="shared" si="4"/>
        <v>11</v>
      </c>
      <c r="C66" s="3"/>
      <c r="D66" s="3"/>
      <c r="E66" s="3"/>
      <c r="F66" s="3"/>
      <c r="G66" s="3"/>
      <c r="H66" s="3"/>
      <c r="I66" s="3"/>
      <c r="J66" s="7">
        <f t="shared" si="2"/>
        <v>0</v>
      </c>
      <c r="L66" s="4"/>
      <c r="M66">
        <f>180/1000</f>
        <v>0.18</v>
      </c>
      <c r="N66">
        <f>50/M66</f>
        <v>277.77777777777777</v>
      </c>
    </row>
    <row r="67" spans="1:12" ht="25.5">
      <c r="A67" s="5">
        <v>7</v>
      </c>
      <c r="B67" s="6">
        <f t="shared" si="4"/>
        <v>12</v>
      </c>
      <c r="C67" s="3"/>
      <c r="D67" s="3"/>
      <c r="E67" s="3"/>
      <c r="F67" s="3"/>
      <c r="G67" s="3"/>
      <c r="H67" s="3"/>
      <c r="I67" s="3"/>
      <c r="J67" s="7">
        <f t="shared" si="2"/>
        <v>0</v>
      </c>
      <c r="L67" s="4"/>
    </row>
    <row r="68" spans="2:26" ht="18.75">
      <c r="B68" s="6">
        <f t="shared" si="4"/>
        <v>13</v>
      </c>
      <c r="C68" s="3"/>
      <c r="D68" s="3"/>
      <c r="E68" s="3"/>
      <c r="F68" s="3"/>
      <c r="G68" s="3"/>
      <c r="H68" s="3"/>
      <c r="I68" s="3"/>
      <c r="J68" s="7">
        <f aca="true" t="shared" si="5" ref="J68:J99">+SUM(C68:I68)</f>
        <v>0</v>
      </c>
      <c r="L68" s="4"/>
      <c r="M68">
        <v>190</v>
      </c>
      <c r="N68" t="s">
        <v>12</v>
      </c>
      <c r="P68" t="s">
        <v>14</v>
      </c>
      <c r="Q68">
        <f>M68/O69</f>
        <v>0.19</v>
      </c>
      <c r="R68" t="s">
        <v>14</v>
      </c>
      <c r="S68">
        <v>2.2</v>
      </c>
      <c r="T68" t="s">
        <v>15</v>
      </c>
      <c r="U68">
        <f>Q68*S68</f>
        <v>0.41800000000000004</v>
      </c>
      <c r="V68" t="s">
        <v>15</v>
      </c>
      <c r="W68">
        <v>120</v>
      </c>
      <c r="X68" t="s">
        <v>13</v>
      </c>
      <c r="Y68">
        <f>U68*W68</f>
        <v>50.160000000000004</v>
      </c>
      <c r="Z68" t="s">
        <v>15</v>
      </c>
    </row>
    <row r="69" spans="2:26" ht="18.75">
      <c r="B69" s="6">
        <f t="shared" si="4"/>
        <v>14</v>
      </c>
      <c r="C69" s="3"/>
      <c r="D69" s="3"/>
      <c r="E69" s="3"/>
      <c r="F69" s="3"/>
      <c r="G69" s="3"/>
      <c r="H69" s="3"/>
      <c r="I69" s="3"/>
      <c r="J69" s="7">
        <f t="shared" si="5"/>
        <v>0</v>
      </c>
      <c r="L69" s="4"/>
      <c r="N69" t="s">
        <v>13</v>
      </c>
      <c r="O69">
        <v>1000</v>
      </c>
      <c r="P69" t="s">
        <v>12</v>
      </c>
      <c r="R69" t="s">
        <v>13</v>
      </c>
      <c r="T69" t="s">
        <v>14</v>
      </c>
      <c r="V69" t="s">
        <v>13</v>
      </c>
      <c r="X69" t="s">
        <v>16</v>
      </c>
      <c r="Z69" t="s">
        <v>16</v>
      </c>
    </row>
    <row r="70" spans="2:41" ht="18.75">
      <c r="B70" s="6">
        <f t="shared" si="4"/>
        <v>15</v>
      </c>
      <c r="C70" s="3"/>
      <c r="D70" s="3"/>
      <c r="E70" s="3"/>
      <c r="F70" s="3"/>
      <c r="G70" s="3"/>
      <c r="H70" s="3"/>
      <c r="I70" s="3"/>
      <c r="J70" s="7">
        <f t="shared" si="5"/>
        <v>0</v>
      </c>
      <c r="L70" s="4"/>
      <c r="AN70" s="4">
        <f>AN72*1.36</f>
        <v>1958.4</v>
      </c>
      <c r="AO70" t="s">
        <v>42</v>
      </c>
    </row>
    <row r="71" spans="2:33" ht="18.75">
      <c r="B71" s="6">
        <f t="shared" si="4"/>
        <v>16</v>
      </c>
      <c r="C71" s="3"/>
      <c r="D71" s="3"/>
      <c r="E71" s="3"/>
      <c r="F71" s="3"/>
      <c r="G71" s="3"/>
      <c r="H71" s="3"/>
      <c r="I71" s="3"/>
      <c r="J71" s="7">
        <f t="shared" si="5"/>
        <v>0</v>
      </c>
      <c r="L71" s="4"/>
      <c r="M71" t="s">
        <v>19</v>
      </c>
      <c r="O71" t="s">
        <v>22</v>
      </c>
      <c r="AG71" t="s">
        <v>24</v>
      </c>
    </row>
    <row r="72" spans="2:41" ht="18.75">
      <c r="B72" s="6">
        <f t="shared" si="4"/>
        <v>17</v>
      </c>
      <c r="C72" s="3"/>
      <c r="D72" s="3"/>
      <c r="E72" s="3"/>
      <c r="F72" s="3"/>
      <c r="G72" s="3"/>
      <c r="H72" s="3"/>
      <c r="I72" s="3"/>
      <c r="J72" s="7">
        <f t="shared" si="5"/>
        <v>0</v>
      </c>
      <c r="L72" s="4"/>
      <c r="N72">
        <v>230</v>
      </c>
      <c r="O72" t="s">
        <v>12</v>
      </c>
      <c r="Q72" t="s">
        <v>14</v>
      </c>
      <c r="R72">
        <f>N72/P73</f>
        <v>0.23</v>
      </c>
      <c r="S72" t="s">
        <v>14</v>
      </c>
      <c r="T72">
        <v>2.22</v>
      </c>
      <c r="U72" t="s">
        <v>15</v>
      </c>
      <c r="V72">
        <f>R72*T72</f>
        <v>0.5106</v>
      </c>
      <c r="W72" t="s">
        <v>15</v>
      </c>
      <c r="X72">
        <v>8</v>
      </c>
      <c r="Y72" t="s">
        <v>17</v>
      </c>
      <c r="Z72">
        <f>V72*X72</f>
        <v>4.0848</v>
      </c>
      <c r="AA72" t="s">
        <v>15</v>
      </c>
      <c r="AB72" t="s">
        <v>20</v>
      </c>
      <c r="AC72">
        <f>Z85</f>
        <v>0.37740000000000007</v>
      </c>
      <c r="AD72" t="s">
        <v>15</v>
      </c>
      <c r="AE72">
        <f>Z72+AC72</f>
        <v>4.4622</v>
      </c>
      <c r="AF72" t="s">
        <v>15</v>
      </c>
      <c r="AG72" t="s">
        <v>25</v>
      </c>
      <c r="AH72" s="11" t="s">
        <v>20</v>
      </c>
      <c r="AI72" t="s">
        <v>25</v>
      </c>
      <c r="AJ72" s="11" t="s">
        <v>20</v>
      </c>
      <c r="AK72" t="s">
        <v>26</v>
      </c>
      <c r="AN72">
        <v>1440</v>
      </c>
      <c r="AO72" t="s">
        <v>31</v>
      </c>
    </row>
    <row r="73" spans="2:56" ht="18.75">
      <c r="B73" s="6">
        <f t="shared" si="4"/>
        <v>18</v>
      </c>
      <c r="C73" s="3"/>
      <c r="D73" s="3"/>
      <c r="E73" s="3"/>
      <c r="F73" s="3"/>
      <c r="G73" s="3"/>
      <c r="H73" s="3"/>
      <c r="I73" s="3"/>
      <c r="J73" s="7">
        <f t="shared" si="5"/>
        <v>0</v>
      </c>
      <c r="L73" s="4"/>
      <c r="O73" t="s">
        <v>13</v>
      </c>
      <c r="P73">
        <v>1000</v>
      </c>
      <c r="Q73" t="s">
        <v>12</v>
      </c>
      <c r="S73" t="s">
        <v>13</v>
      </c>
      <c r="U73" t="s">
        <v>14</v>
      </c>
      <c r="W73" t="s">
        <v>13</v>
      </c>
      <c r="AS73" t="s">
        <v>34</v>
      </c>
      <c r="AT73" t="s">
        <v>35</v>
      </c>
      <c r="AU73" t="s">
        <v>36</v>
      </c>
      <c r="AV73" t="s">
        <v>37</v>
      </c>
      <c r="AW73" t="s">
        <v>41</v>
      </c>
      <c r="AX73" t="s">
        <v>38</v>
      </c>
      <c r="AZ73" t="s">
        <v>39</v>
      </c>
      <c r="BA73" t="s">
        <v>40</v>
      </c>
      <c r="BD73" t="s">
        <v>46</v>
      </c>
    </row>
    <row r="74" spans="2:57" ht="18.75">
      <c r="B74" s="6">
        <f t="shared" si="4"/>
        <v>19</v>
      </c>
      <c r="C74" s="3"/>
      <c r="D74" s="3"/>
      <c r="E74" s="3"/>
      <c r="F74" s="3"/>
      <c r="G74" s="3"/>
      <c r="H74" s="3"/>
      <c r="I74" s="3"/>
      <c r="J74" s="7">
        <f t="shared" si="5"/>
        <v>0</v>
      </c>
      <c r="L74" s="4"/>
      <c r="AN74">
        <v>2</v>
      </c>
      <c r="AO74" t="s">
        <v>27</v>
      </c>
      <c r="AQ74">
        <f>AN72*AN74</f>
        <v>2880</v>
      </c>
      <c r="AS74">
        <f>2*AQ74</f>
        <v>5760</v>
      </c>
      <c r="AT74">
        <f>0</f>
        <v>0</v>
      </c>
      <c r="AU74">
        <v>0</v>
      </c>
      <c r="AV74">
        <f>1*AQ74</f>
        <v>2880</v>
      </c>
      <c r="AW74">
        <v>0</v>
      </c>
      <c r="AX74">
        <v>0</v>
      </c>
      <c r="AZ74">
        <f>AS74/4</f>
        <v>1440</v>
      </c>
      <c r="BA74">
        <f>AV74/3</f>
        <v>960</v>
      </c>
      <c r="BD74">
        <v>4</v>
      </c>
      <c r="BE74" t="s">
        <v>29</v>
      </c>
    </row>
    <row r="75" spans="2:57" ht="18.75">
      <c r="B75" s="6">
        <f t="shared" si="4"/>
        <v>20</v>
      </c>
      <c r="C75" s="3"/>
      <c r="D75" s="3"/>
      <c r="E75" s="3"/>
      <c r="F75" s="3"/>
      <c r="G75" s="3"/>
      <c r="H75" s="3"/>
      <c r="I75" s="3"/>
      <c r="J75" s="7">
        <f t="shared" si="5"/>
        <v>0</v>
      </c>
      <c r="L75" s="4"/>
      <c r="M75" t="s">
        <v>21</v>
      </c>
      <c r="AN75">
        <v>3</v>
      </c>
      <c r="AO75" t="s">
        <v>28</v>
      </c>
      <c r="AQ75">
        <f>AN72*AN75</f>
        <v>4320</v>
      </c>
      <c r="AS75" s="4">
        <v>0</v>
      </c>
      <c r="AT75">
        <f>1*AQ75</f>
        <v>4320</v>
      </c>
      <c r="AU75">
        <v>0</v>
      </c>
      <c r="AV75">
        <f>1*AQ75</f>
        <v>4320</v>
      </c>
      <c r="AW75">
        <v>0</v>
      </c>
      <c r="AX75">
        <f>2*AQ75</f>
        <v>8640</v>
      </c>
      <c r="AZ75">
        <f>AT75/3</f>
        <v>1440</v>
      </c>
      <c r="BA75" s="4">
        <f>AV75/7</f>
        <v>617.1428571428571</v>
      </c>
      <c r="BD75">
        <v>4</v>
      </c>
      <c r="BE75" t="s">
        <v>28</v>
      </c>
    </row>
    <row r="76" spans="2:57" ht="18.75">
      <c r="B76" s="6">
        <f t="shared" si="4"/>
        <v>21</v>
      </c>
      <c r="C76" s="3"/>
      <c r="D76" s="3"/>
      <c r="E76" s="3"/>
      <c r="F76" s="3"/>
      <c r="G76" s="3"/>
      <c r="H76" s="3"/>
      <c r="I76" s="3"/>
      <c r="J76" s="7">
        <f t="shared" si="5"/>
        <v>0</v>
      </c>
      <c r="L76" s="4"/>
      <c r="N76">
        <v>200</v>
      </c>
      <c r="O76" t="s">
        <v>12</v>
      </c>
      <c r="Q76" t="s">
        <v>14</v>
      </c>
      <c r="R76">
        <f>N76/P77</f>
        <v>0.2</v>
      </c>
      <c r="S76" t="s">
        <v>14</v>
      </c>
      <c r="T76">
        <v>2.22</v>
      </c>
      <c r="U76" t="s">
        <v>15</v>
      </c>
      <c r="V76">
        <f>R76*T76</f>
        <v>0.44400000000000006</v>
      </c>
      <c r="W76" t="s">
        <v>15</v>
      </c>
      <c r="X76">
        <v>10</v>
      </c>
      <c r="Y76" t="s">
        <v>17</v>
      </c>
      <c r="Z76">
        <f>V76*X76</f>
        <v>4.44</v>
      </c>
      <c r="AA76" t="s">
        <v>15</v>
      </c>
      <c r="AB76" t="s">
        <v>20</v>
      </c>
      <c r="AC76">
        <f>Z85</f>
        <v>0.37740000000000007</v>
      </c>
      <c r="AD76" t="s">
        <v>15</v>
      </c>
      <c r="AE76">
        <f>Z76+AC76</f>
        <v>4.8174</v>
      </c>
      <c r="AF76" t="s">
        <v>15</v>
      </c>
      <c r="AG76" t="s">
        <v>58</v>
      </c>
      <c r="AH76" s="11" t="s">
        <v>20</v>
      </c>
      <c r="AI76" t="s">
        <v>26</v>
      </c>
      <c r="AJ76" s="11" t="s">
        <v>20</v>
      </c>
      <c r="AK76" t="s">
        <v>59</v>
      </c>
      <c r="AN76">
        <v>3</v>
      </c>
      <c r="AO76" t="s">
        <v>29</v>
      </c>
      <c r="AQ76">
        <f>AN72*AN76</f>
        <v>4320</v>
      </c>
      <c r="AS76">
        <v>0</v>
      </c>
      <c r="AT76">
        <v>0</v>
      </c>
      <c r="AU76">
        <f>1*AQ76</f>
        <v>4320</v>
      </c>
      <c r="AV76">
        <v>0</v>
      </c>
      <c r="AW76">
        <f>1*AQ76</f>
        <v>4320</v>
      </c>
      <c r="AX76">
        <v>0</v>
      </c>
      <c r="AZ76">
        <f>AU76/3</f>
        <v>1440</v>
      </c>
      <c r="BA76">
        <f>AW76/2</f>
        <v>2160</v>
      </c>
      <c r="BD76">
        <v>4</v>
      </c>
      <c r="BE76" t="s">
        <v>44</v>
      </c>
    </row>
    <row r="77" spans="2:57" ht="18.75">
      <c r="B77" s="6">
        <f t="shared" si="4"/>
        <v>22</v>
      </c>
      <c r="C77" s="3"/>
      <c r="D77" s="3"/>
      <c r="E77" s="3"/>
      <c r="F77" s="3"/>
      <c r="G77" s="3"/>
      <c r="H77" s="3"/>
      <c r="I77" s="3"/>
      <c r="J77" s="7">
        <f t="shared" si="5"/>
        <v>0</v>
      </c>
      <c r="L77" s="4"/>
      <c r="O77" t="s">
        <v>13</v>
      </c>
      <c r="P77">
        <v>1000</v>
      </c>
      <c r="Q77" t="s">
        <v>12</v>
      </c>
      <c r="S77" t="s">
        <v>13</v>
      </c>
      <c r="U77" t="s">
        <v>14</v>
      </c>
      <c r="W77" t="s">
        <v>13</v>
      </c>
      <c r="AN77">
        <f>SUM(AN74:AN76)</f>
        <v>8</v>
      </c>
      <c r="AO77" t="s">
        <v>30</v>
      </c>
      <c r="AQ77">
        <f>AN72*AN77</f>
        <v>11520</v>
      </c>
      <c r="BD77">
        <v>3</v>
      </c>
      <c r="BE77" t="s">
        <v>43</v>
      </c>
    </row>
    <row r="78" spans="2:57" ht="18.75">
      <c r="B78" s="6">
        <f t="shared" si="4"/>
        <v>23</v>
      </c>
      <c r="C78" s="3"/>
      <c r="D78" s="3"/>
      <c r="E78" s="3"/>
      <c r="F78" s="3"/>
      <c r="G78" s="3"/>
      <c r="H78" s="3"/>
      <c r="I78" s="3"/>
      <c r="J78" s="7">
        <f t="shared" si="5"/>
        <v>0</v>
      </c>
      <c r="L78" s="4"/>
      <c r="BD78">
        <v>2</v>
      </c>
      <c r="BE78" t="s">
        <v>45</v>
      </c>
    </row>
    <row r="79" spans="2:50" ht="18.75">
      <c r="B79" s="6">
        <f t="shared" si="4"/>
        <v>24</v>
      </c>
      <c r="C79" s="3"/>
      <c r="D79" s="3"/>
      <c r="E79" s="3"/>
      <c r="F79" s="3"/>
      <c r="G79" s="3"/>
      <c r="H79" s="3"/>
      <c r="I79" s="3"/>
      <c r="J79" s="7">
        <f t="shared" si="5"/>
        <v>0</v>
      </c>
      <c r="L79" s="4"/>
      <c r="M79" t="s">
        <v>23</v>
      </c>
      <c r="AV79">
        <v>28</v>
      </c>
      <c r="AW79" t="s">
        <v>47</v>
      </c>
      <c r="AX79" t="s">
        <v>49</v>
      </c>
    </row>
    <row r="80" spans="2:50" ht="18.75">
      <c r="B80" s="6">
        <f t="shared" si="4"/>
        <v>25</v>
      </c>
      <c r="C80" s="3"/>
      <c r="D80" s="3"/>
      <c r="E80" s="3"/>
      <c r="F80" s="3"/>
      <c r="G80" s="3"/>
      <c r="H80" s="3"/>
      <c r="I80" s="3"/>
      <c r="J80" s="7">
        <f t="shared" si="5"/>
        <v>0</v>
      </c>
      <c r="L80" s="4"/>
      <c r="N80">
        <v>170</v>
      </c>
      <c r="O80" t="s">
        <v>12</v>
      </c>
      <c r="Q80" t="s">
        <v>14</v>
      </c>
      <c r="R80">
        <f>N80/P81</f>
        <v>0.17</v>
      </c>
      <c r="S80" t="s">
        <v>14</v>
      </c>
      <c r="T80">
        <v>2.22</v>
      </c>
      <c r="U80" t="s">
        <v>15</v>
      </c>
      <c r="V80">
        <f>R80*T80</f>
        <v>0.37740000000000007</v>
      </c>
      <c r="W80" t="s">
        <v>15</v>
      </c>
      <c r="X80">
        <v>12</v>
      </c>
      <c r="Y80" t="s">
        <v>17</v>
      </c>
      <c r="Z80">
        <f>V80*X80</f>
        <v>4.5288</v>
      </c>
      <c r="AA80" t="s">
        <v>15</v>
      </c>
      <c r="AB80" t="s">
        <v>20</v>
      </c>
      <c r="AC80">
        <f>Z85</f>
        <v>0.37740000000000007</v>
      </c>
      <c r="AD80" t="s">
        <v>15</v>
      </c>
      <c r="AE80">
        <f>Z80+AC80</f>
        <v>4.9062</v>
      </c>
      <c r="AF80" t="s">
        <v>15</v>
      </c>
      <c r="AG80" t="s">
        <v>33</v>
      </c>
      <c r="AH80" s="11" t="s">
        <v>20</v>
      </c>
      <c r="AI80" t="s">
        <v>32</v>
      </c>
      <c r="AW80" t="s">
        <v>50</v>
      </c>
      <c r="AX80" t="s">
        <v>48</v>
      </c>
    </row>
    <row r="81" spans="2:23" ht="18.75">
      <c r="B81" s="6">
        <f t="shared" si="4"/>
        <v>26</v>
      </c>
      <c r="C81" s="3"/>
      <c r="D81" s="3"/>
      <c r="E81" s="3"/>
      <c r="F81" s="3"/>
      <c r="G81" s="3"/>
      <c r="H81" s="3"/>
      <c r="I81" s="3"/>
      <c r="J81" s="7">
        <f t="shared" si="5"/>
        <v>0</v>
      </c>
      <c r="L81" s="4"/>
      <c r="O81" t="s">
        <v>13</v>
      </c>
      <c r="P81">
        <v>1000</v>
      </c>
      <c r="Q81" t="s">
        <v>12</v>
      </c>
      <c r="S81" t="s">
        <v>13</v>
      </c>
      <c r="U81" t="s">
        <v>14</v>
      </c>
      <c r="W81" t="s">
        <v>13</v>
      </c>
    </row>
    <row r="82" spans="2:51" ht="18.75">
      <c r="B82" s="6">
        <f t="shared" si="4"/>
        <v>27</v>
      </c>
      <c r="C82" s="3"/>
      <c r="D82" s="3"/>
      <c r="E82" s="3"/>
      <c r="F82" s="3"/>
      <c r="G82" s="3"/>
      <c r="H82" s="3"/>
      <c r="I82" s="3"/>
      <c r="J82" s="7">
        <f t="shared" si="5"/>
        <v>0</v>
      </c>
      <c r="L82" s="4"/>
      <c r="AV82">
        <f>AV79*AS74</f>
        <v>161280</v>
      </c>
      <c r="AW82" t="s">
        <v>51</v>
      </c>
      <c r="AX82">
        <f>AV82/3600</f>
        <v>44.8</v>
      </c>
      <c r="AY82" t="s">
        <v>52</v>
      </c>
    </row>
    <row r="83" spans="2:12" ht="18.75">
      <c r="B83" s="6">
        <f t="shared" si="4"/>
        <v>28</v>
      </c>
      <c r="C83" s="3"/>
      <c r="D83" s="3"/>
      <c r="E83" s="3"/>
      <c r="F83" s="3"/>
      <c r="G83" s="3"/>
      <c r="H83" s="3"/>
      <c r="I83" s="3"/>
      <c r="J83" s="7">
        <f t="shared" si="5"/>
        <v>0</v>
      </c>
      <c r="L83" s="4"/>
    </row>
    <row r="84" spans="2:12" ht="18.75">
      <c r="B84" s="6">
        <f t="shared" si="4"/>
        <v>29</v>
      </c>
      <c r="C84" s="3"/>
      <c r="D84" s="3"/>
      <c r="E84" s="3"/>
      <c r="F84" s="3"/>
      <c r="G84" s="3"/>
      <c r="H84" s="3"/>
      <c r="I84" s="3"/>
      <c r="J84" s="7">
        <f t="shared" si="5"/>
        <v>0</v>
      </c>
      <c r="L84" s="4"/>
    </row>
    <row r="85" spans="2:27" ht="18.75">
      <c r="B85" s="6">
        <f t="shared" si="4"/>
        <v>30</v>
      </c>
      <c r="C85" s="3"/>
      <c r="D85" s="3"/>
      <c r="E85" s="3"/>
      <c r="F85" s="3"/>
      <c r="G85" s="3"/>
      <c r="H85" s="3"/>
      <c r="I85" s="3"/>
      <c r="J85" s="7">
        <f t="shared" si="5"/>
        <v>0</v>
      </c>
      <c r="L85" s="4"/>
      <c r="M85" s="11" t="s">
        <v>18</v>
      </c>
      <c r="N85">
        <v>170</v>
      </c>
      <c r="O85" t="s">
        <v>12</v>
      </c>
      <c r="Q85" t="s">
        <v>14</v>
      </c>
      <c r="R85">
        <f>N85/P86</f>
        <v>0.17</v>
      </c>
      <c r="S85" t="s">
        <v>14</v>
      </c>
      <c r="T85">
        <v>2.22</v>
      </c>
      <c r="U85" t="s">
        <v>15</v>
      </c>
      <c r="V85">
        <f>R85*T85</f>
        <v>0.37740000000000007</v>
      </c>
      <c r="W85" t="s">
        <v>15</v>
      </c>
      <c r="X85">
        <v>1</v>
      </c>
      <c r="Y85" t="s">
        <v>17</v>
      </c>
      <c r="Z85">
        <f>V85*X85</f>
        <v>0.37740000000000007</v>
      </c>
      <c r="AA85" t="s">
        <v>15</v>
      </c>
    </row>
    <row r="86" spans="2:23" ht="18.75">
      <c r="B86" s="6">
        <f t="shared" si="4"/>
        <v>31</v>
      </c>
      <c r="C86" s="3"/>
      <c r="D86" s="3"/>
      <c r="E86" s="3"/>
      <c r="F86" s="3"/>
      <c r="G86" s="3"/>
      <c r="H86" s="3"/>
      <c r="I86" s="3"/>
      <c r="J86" s="7">
        <f t="shared" si="5"/>
        <v>0</v>
      </c>
      <c r="L86" s="4"/>
      <c r="O86" t="s">
        <v>13</v>
      </c>
      <c r="P86">
        <v>1000</v>
      </c>
      <c r="Q86" t="s">
        <v>12</v>
      </c>
      <c r="S86" t="s">
        <v>13</v>
      </c>
      <c r="U86" t="s">
        <v>14</v>
      </c>
      <c r="W86" t="s">
        <v>13</v>
      </c>
    </row>
    <row r="87" spans="2:12" ht="18.75">
      <c r="B87" s="6">
        <f t="shared" si="4"/>
        <v>32</v>
      </c>
      <c r="C87" s="3"/>
      <c r="D87" s="3"/>
      <c r="E87" s="3"/>
      <c r="F87" s="3"/>
      <c r="G87" s="3"/>
      <c r="H87" s="3"/>
      <c r="I87" s="3"/>
      <c r="J87" s="7">
        <f t="shared" si="5"/>
        <v>0</v>
      </c>
      <c r="L87" s="4"/>
    </row>
    <row r="88" spans="2:12" ht="18.75">
      <c r="B88" s="6">
        <f t="shared" si="4"/>
        <v>33</v>
      </c>
      <c r="C88" s="3"/>
      <c r="D88" s="3"/>
      <c r="E88" s="3"/>
      <c r="F88" s="3"/>
      <c r="G88" s="3"/>
      <c r="H88" s="3"/>
      <c r="I88" s="3"/>
      <c r="J88" s="7">
        <f t="shared" si="5"/>
        <v>0</v>
      </c>
      <c r="L88" s="4"/>
    </row>
    <row r="89" spans="2:12" ht="18.75">
      <c r="B89" s="6">
        <f aca="true" t="shared" si="6" ref="B89:B107">+B88+1</f>
        <v>34</v>
      </c>
      <c r="C89" s="3"/>
      <c r="D89" s="3"/>
      <c r="E89" s="3"/>
      <c r="F89" s="3"/>
      <c r="G89" s="3"/>
      <c r="H89" s="3"/>
      <c r="I89" s="3"/>
      <c r="J89" s="7">
        <f t="shared" si="5"/>
        <v>0</v>
      </c>
      <c r="L89" s="4"/>
    </row>
    <row r="90" spans="2:12" ht="18.75">
      <c r="B90" s="6">
        <f t="shared" si="6"/>
        <v>35</v>
      </c>
      <c r="C90" s="3"/>
      <c r="D90" s="3"/>
      <c r="E90" s="3"/>
      <c r="F90" s="3"/>
      <c r="G90" s="3"/>
      <c r="H90" s="3"/>
      <c r="I90" s="3"/>
      <c r="J90" s="7">
        <f t="shared" si="5"/>
        <v>0</v>
      </c>
      <c r="L90" s="4"/>
    </row>
    <row r="91" spans="2:12" ht="18.75">
      <c r="B91" s="6">
        <f t="shared" si="6"/>
        <v>36</v>
      </c>
      <c r="C91" s="3"/>
      <c r="D91" s="3"/>
      <c r="E91" s="3"/>
      <c r="F91" s="3"/>
      <c r="G91" s="3"/>
      <c r="H91" s="3"/>
      <c r="I91" s="3"/>
      <c r="J91" s="7">
        <f t="shared" si="5"/>
        <v>0</v>
      </c>
      <c r="L91" s="4"/>
    </row>
    <row r="92" spans="2:12" ht="18.75">
      <c r="B92" s="6">
        <f t="shared" si="6"/>
        <v>37</v>
      </c>
      <c r="C92" s="3"/>
      <c r="D92" s="3"/>
      <c r="E92" s="3"/>
      <c r="F92" s="3"/>
      <c r="G92" s="3"/>
      <c r="H92" s="3"/>
      <c r="I92" s="3"/>
      <c r="J92" s="7">
        <f t="shared" si="5"/>
        <v>0</v>
      </c>
      <c r="L92" s="4"/>
    </row>
    <row r="93" spans="2:12" ht="18.75">
      <c r="B93" s="6">
        <f t="shared" si="6"/>
        <v>38</v>
      </c>
      <c r="C93" s="3"/>
      <c r="D93" s="3"/>
      <c r="E93" s="3"/>
      <c r="F93" s="3"/>
      <c r="G93" s="3"/>
      <c r="H93" s="3"/>
      <c r="I93" s="3"/>
      <c r="J93" s="7">
        <f t="shared" si="5"/>
        <v>0</v>
      </c>
      <c r="L93" s="4"/>
    </row>
    <row r="94" spans="2:12" ht="18.75">
      <c r="B94" s="6">
        <f t="shared" si="6"/>
        <v>39</v>
      </c>
      <c r="C94" s="3"/>
      <c r="D94" s="3"/>
      <c r="E94" s="3"/>
      <c r="F94" s="3"/>
      <c r="G94" s="3"/>
      <c r="H94" s="3"/>
      <c r="I94" s="3"/>
      <c r="J94" s="7">
        <f t="shared" si="5"/>
        <v>0</v>
      </c>
      <c r="L94" s="4"/>
    </row>
    <row r="95" spans="2:12" ht="18.75">
      <c r="B95" s="6">
        <f t="shared" si="6"/>
        <v>40</v>
      </c>
      <c r="C95" s="3"/>
      <c r="D95" s="3"/>
      <c r="E95" s="3"/>
      <c r="F95" s="3"/>
      <c r="G95" s="3"/>
      <c r="H95" s="3"/>
      <c r="I95" s="3"/>
      <c r="J95" s="7">
        <f t="shared" si="5"/>
        <v>0</v>
      </c>
      <c r="L95" s="4"/>
    </row>
    <row r="96" spans="2:12" ht="18.75">
      <c r="B96" s="6">
        <f t="shared" si="6"/>
        <v>41</v>
      </c>
      <c r="C96" s="3"/>
      <c r="D96" s="3"/>
      <c r="E96" s="3"/>
      <c r="F96" s="3"/>
      <c r="G96" s="3"/>
      <c r="H96" s="3"/>
      <c r="I96" s="3"/>
      <c r="J96" s="7">
        <f t="shared" si="5"/>
        <v>0</v>
      </c>
      <c r="L96" s="4"/>
    </row>
    <row r="97" spans="2:12" ht="18.75">
      <c r="B97" s="6">
        <f t="shared" si="6"/>
        <v>42</v>
      </c>
      <c r="C97" s="3"/>
      <c r="D97" s="3"/>
      <c r="E97" s="3"/>
      <c r="F97" s="3"/>
      <c r="G97" s="3"/>
      <c r="H97" s="3"/>
      <c r="I97" s="3"/>
      <c r="J97" s="7">
        <f t="shared" si="5"/>
        <v>0</v>
      </c>
      <c r="L97" s="4"/>
    </row>
    <row r="98" spans="2:12" ht="18.75">
      <c r="B98" s="6">
        <f t="shared" si="6"/>
        <v>43</v>
      </c>
      <c r="C98" s="3"/>
      <c r="D98" s="3"/>
      <c r="E98" s="3"/>
      <c r="F98" s="3"/>
      <c r="G98" s="3"/>
      <c r="H98" s="3"/>
      <c r="I98" s="3"/>
      <c r="J98" s="7">
        <f t="shared" si="5"/>
        <v>0</v>
      </c>
      <c r="L98" s="4"/>
    </row>
    <row r="99" spans="2:12" ht="18.75">
      <c r="B99" s="6">
        <f t="shared" si="6"/>
        <v>44</v>
      </c>
      <c r="C99" s="3"/>
      <c r="D99" s="3"/>
      <c r="E99" s="3"/>
      <c r="F99" s="3"/>
      <c r="G99" s="3"/>
      <c r="H99" s="3"/>
      <c r="I99" s="3"/>
      <c r="J99" s="7">
        <f t="shared" si="5"/>
        <v>0</v>
      </c>
      <c r="L99" s="4"/>
    </row>
    <row r="100" spans="2:12" ht="18.75">
      <c r="B100" s="6">
        <f t="shared" si="6"/>
        <v>45</v>
      </c>
      <c r="C100" s="3"/>
      <c r="D100" s="3"/>
      <c r="E100" s="3"/>
      <c r="F100" s="3"/>
      <c r="G100" s="3"/>
      <c r="H100" s="3"/>
      <c r="I100" s="3"/>
      <c r="J100" s="7">
        <f aca="true" t="shared" si="7" ref="J100:J107">+SUM(C100:I100)</f>
        <v>0</v>
      </c>
      <c r="L100" s="4"/>
    </row>
    <row r="101" spans="2:12" ht="18.75">
      <c r="B101" s="6">
        <f t="shared" si="6"/>
        <v>46</v>
      </c>
      <c r="C101" s="3"/>
      <c r="D101" s="3"/>
      <c r="E101" s="3"/>
      <c r="F101" s="3"/>
      <c r="G101" s="3"/>
      <c r="H101" s="3"/>
      <c r="I101" s="3"/>
      <c r="J101" s="7">
        <f t="shared" si="7"/>
        <v>0</v>
      </c>
      <c r="L101" s="4"/>
    </row>
    <row r="102" spans="2:12" ht="18.75">
      <c r="B102" s="6">
        <f t="shared" si="6"/>
        <v>47</v>
      </c>
      <c r="C102" s="3"/>
      <c r="D102" s="3"/>
      <c r="E102" s="3"/>
      <c r="F102" s="3"/>
      <c r="G102" s="3"/>
      <c r="H102" s="3"/>
      <c r="I102" s="3"/>
      <c r="J102" s="7">
        <f t="shared" si="7"/>
        <v>0</v>
      </c>
      <c r="L102" s="4"/>
    </row>
    <row r="103" spans="2:12" ht="18.75">
      <c r="B103" s="6">
        <f t="shared" si="6"/>
        <v>48</v>
      </c>
      <c r="C103" s="3"/>
      <c r="D103" s="3"/>
      <c r="E103" s="3"/>
      <c r="F103" s="3"/>
      <c r="G103" s="3"/>
      <c r="H103" s="3"/>
      <c r="I103" s="3"/>
      <c r="J103" s="7">
        <f t="shared" si="7"/>
        <v>0</v>
      </c>
      <c r="L103" s="4"/>
    </row>
    <row r="104" spans="2:12" ht="18.75">
      <c r="B104" s="6">
        <f t="shared" si="6"/>
        <v>49</v>
      </c>
      <c r="C104" s="3"/>
      <c r="D104" s="3"/>
      <c r="E104" s="3"/>
      <c r="F104" s="3"/>
      <c r="G104" s="3"/>
      <c r="H104" s="3"/>
      <c r="I104" s="3"/>
      <c r="J104" s="7">
        <f t="shared" si="7"/>
        <v>0</v>
      </c>
      <c r="L104" s="4"/>
    </row>
    <row r="105" spans="2:12" ht="18.75">
      <c r="B105" s="6">
        <f t="shared" si="6"/>
        <v>50</v>
      </c>
      <c r="C105" s="3"/>
      <c r="D105" s="3"/>
      <c r="E105" s="3"/>
      <c r="F105" s="3"/>
      <c r="G105" s="3"/>
      <c r="H105" s="3"/>
      <c r="I105" s="3"/>
      <c r="J105" s="7">
        <f t="shared" si="7"/>
        <v>0</v>
      </c>
      <c r="L105" s="4"/>
    </row>
    <row r="106" spans="2:12" ht="18.75">
      <c r="B106" s="6">
        <f t="shared" si="6"/>
        <v>51</v>
      </c>
      <c r="C106" s="3"/>
      <c r="D106" s="3"/>
      <c r="E106" s="3"/>
      <c r="F106" s="3"/>
      <c r="G106" s="3"/>
      <c r="H106" s="3"/>
      <c r="I106" s="3"/>
      <c r="J106" s="7">
        <f t="shared" si="7"/>
        <v>0</v>
      </c>
      <c r="L106" s="4"/>
    </row>
    <row r="107" spans="2:12" ht="18.75">
      <c r="B107" s="6">
        <f t="shared" si="6"/>
        <v>52</v>
      </c>
      <c r="C107" s="3"/>
      <c r="D107" s="3"/>
      <c r="E107" s="3"/>
      <c r="F107" s="3"/>
      <c r="G107" s="3"/>
      <c r="H107" s="3"/>
      <c r="I107" s="3"/>
      <c r="J107" s="7">
        <f t="shared" si="7"/>
        <v>0</v>
      </c>
      <c r="L107" s="4"/>
    </row>
    <row r="108" spans="3:12" ht="12.75">
      <c r="C108" s="8"/>
      <c r="D108" s="8"/>
      <c r="E108" s="8"/>
      <c r="F108" s="8"/>
      <c r="G108" s="8"/>
      <c r="H108" s="8"/>
      <c r="I108" s="8"/>
      <c r="J108" s="8"/>
      <c r="L108" s="4"/>
    </row>
    <row r="109" spans="3:10" ht="12.75">
      <c r="C109" s="8"/>
      <c r="D109" s="8"/>
      <c r="E109" s="8"/>
      <c r="F109" s="8"/>
      <c r="G109" s="8"/>
      <c r="H109" s="8"/>
      <c r="I109" s="8"/>
      <c r="J109" s="8"/>
    </row>
    <row r="110" spans="3:10" ht="12.75">
      <c r="C110" s="8"/>
      <c r="D110" s="8"/>
      <c r="E110" s="8"/>
      <c r="F110" s="8"/>
      <c r="G110" s="8"/>
      <c r="H110" s="8"/>
      <c r="I110" s="8"/>
      <c r="J110" s="8"/>
    </row>
    <row r="111" spans="3:10" ht="12.75">
      <c r="C111" s="8"/>
      <c r="D111" s="8"/>
      <c r="E111" s="8"/>
      <c r="F111" s="8"/>
      <c r="G111" s="8"/>
      <c r="H111" s="8"/>
      <c r="I111" s="8"/>
      <c r="J111" s="8"/>
    </row>
    <row r="112" spans="3:10" ht="12.75">
      <c r="C112" s="8"/>
      <c r="D112" s="8"/>
      <c r="E112" s="8"/>
      <c r="F112" s="8"/>
      <c r="G112" s="8"/>
      <c r="H112" s="8"/>
      <c r="I112" s="8"/>
      <c r="J112" s="8"/>
    </row>
    <row r="113" spans="3:10" ht="12.75">
      <c r="C113" s="8"/>
      <c r="D113" s="8"/>
      <c r="E113" s="8"/>
      <c r="F113" s="8"/>
      <c r="G113" s="8"/>
      <c r="H113" s="8"/>
      <c r="I113" s="8"/>
      <c r="J113" s="8"/>
    </row>
    <row r="114" spans="3:10" ht="12.75">
      <c r="C114" s="8"/>
      <c r="D114" s="8"/>
      <c r="E114" s="8"/>
      <c r="F114" s="8"/>
      <c r="G114" s="8"/>
      <c r="H114" s="8"/>
      <c r="I114" s="8"/>
      <c r="J114" s="8"/>
    </row>
    <row r="115" spans="3:10" ht="12.75">
      <c r="C115" s="8"/>
      <c r="D115" s="8"/>
      <c r="E115" s="8"/>
      <c r="F115" s="8"/>
      <c r="G115" s="8"/>
      <c r="H115" s="8"/>
      <c r="I115" s="8"/>
      <c r="J115" s="8"/>
    </row>
    <row r="116" spans="3:10" ht="12.75">
      <c r="C116" s="8"/>
      <c r="D116" s="8"/>
      <c r="E116" s="8"/>
      <c r="F116" s="8"/>
      <c r="G116" s="8"/>
      <c r="H116" s="8"/>
      <c r="I116" s="8"/>
      <c r="J116" s="8"/>
    </row>
    <row r="117" spans="3:10" ht="12.75">
      <c r="C117" s="8"/>
      <c r="D117" s="8"/>
      <c r="E117" s="8"/>
      <c r="F117" s="8"/>
      <c r="G117" s="8"/>
      <c r="H117" s="8"/>
      <c r="I117" s="8"/>
      <c r="J117" s="8"/>
    </row>
    <row r="118" spans="3:10" ht="12.75">
      <c r="C118" s="8"/>
      <c r="D118" s="8"/>
      <c r="E118" s="8"/>
      <c r="F118" s="8"/>
      <c r="G118" s="8"/>
      <c r="H118" s="8"/>
      <c r="I118" s="8"/>
      <c r="J118" s="8"/>
    </row>
    <row r="119" spans="3:10" ht="12.75">
      <c r="C119" s="8"/>
      <c r="D119" s="8"/>
      <c r="E119" s="8"/>
      <c r="F119" s="8"/>
      <c r="G119" s="8"/>
      <c r="H119" s="8"/>
      <c r="I119" s="8"/>
      <c r="J119" s="8"/>
    </row>
    <row r="120" spans="3:10" ht="12.75">
      <c r="C120" s="8"/>
      <c r="D120" s="8"/>
      <c r="E120" s="8"/>
      <c r="F120" s="8"/>
      <c r="G120" s="8"/>
      <c r="H120" s="8"/>
      <c r="I120" s="8"/>
      <c r="J120" s="8"/>
    </row>
  </sheetData>
  <mergeCells count="1">
    <mergeCell ref="B1:J1"/>
  </mergeCells>
  <printOptions/>
  <pageMargins left="0.25" right="0.25" top="0.18" bottom="0.29" header="0.18" footer="0.29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4:N95"/>
  <sheetViews>
    <sheetView workbookViewId="0" topLeftCell="A1">
      <selection activeCell="A17" sqref="A17"/>
    </sheetView>
  </sheetViews>
  <sheetFormatPr defaultColWidth="9.140625" defaultRowHeight="12.75"/>
  <sheetData>
    <row r="4" spans="4:14" ht="12.75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4:14" ht="12.7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4:14" ht="13.5" thickBot="1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4:14" ht="16.5" thickBot="1">
      <c r="D7" s="43" t="s">
        <v>64</v>
      </c>
      <c r="E7" s="44"/>
      <c r="F7" s="44"/>
      <c r="G7" s="44"/>
      <c r="H7" s="44"/>
      <c r="I7" s="44"/>
      <c r="J7" s="45"/>
      <c r="K7" s="25"/>
      <c r="L7" s="25"/>
      <c r="M7" s="25"/>
      <c r="N7" s="25"/>
    </row>
    <row r="8" spans="4:14" ht="13.5" thickBot="1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4:14" ht="16.5" thickBot="1">
      <c r="D9" s="43" t="s">
        <v>66</v>
      </c>
      <c r="E9" s="44"/>
      <c r="F9" s="44"/>
      <c r="G9" s="44"/>
      <c r="H9" s="44"/>
      <c r="I9" s="44"/>
      <c r="J9" s="45"/>
      <c r="K9" s="18"/>
      <c r="L9" s="43" t="s">
        <v>68</v>
      </c>
      <c r="M9" s="44"/>
      <c r="N9" s="45"/>
    </row>
    <row r="10" spans="4:14" ht="13.5" thickBot="1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4:14" ht="16.5" thickBot="1">
      <c r="D11" s="43" t="s">
        <v>65</v>
      </c>
      <c r="E11" s="44"/>
      <c r="F11" s="44"/>
      <c r="G11" s="44"/>
      <c r="H11" s="44"/>
      <c r="I11" s="44"/>
      <c r="J11" s="45"/>
      <c r="K11" s="18"/>
      <c r="L11" s="18"/>
      <c r="M11" s="18"/>
      <c r="N11" s="18"/>
    </row>
    <row r="12" spans="4:14" ht="13.5" thickBot="1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4:14" ht="16.5" thickBot="1">
      <c r="D13" s="43" t="s">
        <v>67</v>
      </c>
      <c r="E13" s="44"/>
      <c r="F13" s="44"/>
      <c r="G13" s="44"/>
      <c r="H13" s="44"/>
      <c r="I13" s="44"/>
      <c r="J13" s="45"/>
      <c r="K13" s="18"/>
      <c r="L13" s="18"/>
      <c r="M13" s="18"/>
      <c r="N13" s="18"/>
    </row>
    <row r="14" spans="4:14" ht="12.7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4:14" ht="12.7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4:14" ht="15.75">
      <c r="D16" s="26"/>
      <c r="E16" s="26"/>
      <c r="F16" s="26"/>
      <c r="G16" s="26"/>
      <c r="H16" s="18"/>
      <c r="I16" s="18"/>
      <c r="J16" s="18"/>
      <c r="K16" s="18"/>
      <c r="L16" s="18"/>
      <c r="M16" s="18"/>
      <c r="N16" s="18"/>
    </row>
    <row r="19" spans="4:13" ht="12.75"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4:13" ht="15.75">
      <c r="D20" s="46"/>
      <c r="E20" s="46"/>
      <c r="F20" s="46"/>
      <c r="G20" s="46"/>
      <c r="H20" s="18"/>
      <c r="I20" s="18"/>
      <c r="J20" s="18"/>
      <c r="K20" s="18"/>
      <c r="L20" s="18"/>
      <c r="M20" s="19"/>
    </row>
    <row r="21" spans="4:13" ht="13.5" thickBot="1">
      <c r="D21" s="18"/>
      <c r="E21" s="18"/>
      <c r="F21" s="24"/>
      <c r="G21" s="18"/>
      <c r="H21" s="18"/>
      <c r="I21" s="18"/>
      <c r="J21" s="18"/>
      <c r="K21" s="18"/>
      <c r="L21" s="18"/>
      <c r="M21" s="19"/>
    </row>
    <row r="22" spans="4:13" ht="16.5" thickBot="1">
      <c r="D22" s="39" t="s">
        <v>69</v>
      </c>
      <c r="E22" s="40"/>
      <c r="F22" s="40"/>
      <c r="G22" s="41"/>
      <c r="H22" s="18"/>
      <c r="I22" s="43" t="s">
        <v>115</v>
      </c>
      <c r="J22" s="44"/>
      <c r="K22" s="44"/>
      <c r="L22" s="45"/>
      <c r="M22" s="36"/>
    </row>
    <row r="23" spans="4:13" ht="13.5" thickBot="1">
      <c r="D23" s="18"/>
      <c r="E23" s="18"/>
      <c r="F23" s="13"/>
      <c r="G23" s="18"/>
      <c r="H23" s="18"/>
      <c r="I23" s="18"/>
      <c r="J23" s="18"/>
      <c r="K23" s="18"/>
      <c r="L23" s="18"/>
      <c r="M23" s="19"/>
    </row>
    <row r="24" spans="4:13" ht="16.5" thickBot="1">
      <c r="D24" s="39" t="s">
        <v>70</v>
      </c>
      <c r="E24" s="40"/>
      <c r="F24" s="40"/>
      <c r="G24" s="41"/>
      <c r="H24" s="18"/>
      <c r="I24" s="18"/>
      <c r="J24" s="18"/>
      <c r="K24" s="18"/>
      <c r="L24" s="18"/>
      <c r="M24" s="19"/>
    </row>
    <row r="25" spans="4:13" ht="13.5" thickBot="1">
      <c r="D25" s="18"/>
      <c r="E25" s="18"/>
      <c r="F25" s="13"/>
      <c r="G25" s="18"/>
      <c r="H25" s="18"/>
      <c r="I25" s="18"/>
      <c r="J25" s="18"/>
      <c r="K25" s="18"/>
      <c r="L25" s="18"/>
      <c r="M25" s="19"/>
    </row>
    <row r="26" spans="4:13" ht="16.5" thickBot="1">
      <c r="D26" s="39" t="s">
        <v>71</v>
      </c>
      <c r="E26" s="40"/>
      <c r="F26" s="40"/>
      <c r="G26" s="41"/>
      <c r="H26" s="18"/>
      <c r="I26" s="46"/>
      <c r="J26" s="46"/>
      <c r="K26" s="46"/>
      <c r="L26" s="46"/>
      <c r="M26" s="48"/>
    </row>
    <row r="27" spans="4:13" ht="13.5" thickBot="1">
      <c r="D27" s="18"/>
      <c r="E27" s="18"/>
      <c r="F27" s="13"/>
      <c r="G27" s="18"/>
      <c r="H27" s="18"/>
      <c r="I27" s="18"/>
      <c r="J27" s="18"/>
      <c r="K27" s="18"/>
      <c r="L27" s="18"/>
      <c r="M27" s="19"/>
    </row>
    <row r="28" spans="4:13" ht="16.5" thickBot="1">
      <c r="D28" s="39" t="s">
        <v>54</v>
      </c>
      <c r="E28" s="40"/>
      <c r="F28" s="40"/>
      <c r="G28" s="41"/>
      <c r="H28" s="18"/>
      <c r="I28" s="23"/>
      <c r="J28" s="23"/>
      <c r="K28" s="23"/>
      <c r="L28" s="23"/>
      <c r="M28" s="31"/>
    </row>
    <row r="29" spans="4:13" ht="12.75">
      <c r="D29" s="18"/>
      <c r="E29" s="18"/>
      <c r="F29" s="27"/>
      <c r="G29" s="18"/>
      <c r="H29" s="18"/>
      <c r="I29" s="18"/>
      <c r="J29" s="18"/>
      <c r="K29" s="18"/>
      <c r="L29" s="18"/>
      <c r="M29" s="19"/>
    </row>
    <row r="30" spans="4:13" ht="16.5" thickBot="1">
      <c r="D30" s="18"/>
      <c r="E30" s="18"/>
      <c r="F30" s="18"/>
      <c r="G30" s="18"/>
      <c r="H30" s="32" t="s">
        <v>78</v>
      </c>
      <c r="I30" s="18"/>
      <c r="J30" s="18"/>
      <c r="K30" s="18"/>
      <c r="L30" s="18"/>
      <c r="M30" s="19"/>
    </row>
    <row r="31" spans="4:13" ht="15.75" thickBot="1">
      <c r="D31" s="18"/>
      <c r="E31" s="18"/>
      <c r="F31" s="18"/>
      <c r="G31" s="18"/>
      <c r="H31" s="18"/>
      <c r="I31" s="43" t="s">
        <v>75</v>
      </c>
      <c r="J31" s="50"/>
      <c r="K31" s="51"/>
      <c r="L31" s="35"/>
      <c r="M31" s="19"/>
    </row>
    <row r="32" spans="4:13" ht="16.5" thickBot="1">
      <c r="D32" s="49" t="s">
        <v>77</v>
      </c>
      <c r="E32" s="49"/>
      <c r="F32" s="49"/>
      <c r="G32" s="49"/>
      <c r="H32" s="18"/>
      <c r="I32" s="46"/>
      <c r="J32" s="46"/>
      <c r="K32" s="46"/>
      <c r="L32" s="46"/>
      <c r="M32" s="48"/>
    </row>
    <row r="33" spans="4:13" ht="16.5" thickBot="1">
      <c r="D33" s="39" t="s">
        <v>72</v>
      </c>
      <c r="E33" s="40"/>
      <c r="F33" s="40"/>
      <c r="G33" s="41"/>
      <c r="H33" s="18"/>
      <c r="I33" s="18"/>
      <c r="J33" s="18"/>
      <c r="K33" s="18"/>
      <c r="L33" s="18"/>
      <c r="M33" s="19"/>
    </row>
    <row r="34" spans="4:13" ht="12.75">
      <c r="D34" s="18"/>
      <c r="E34" s="18"/>
      <c r="F34" s="27"/>
      <c r="G34" s="18"/>
      <c r="H34" s="18"/>
      <c r="I34" s="18"/>
      <c r="J34" s="18"/>
      <c r="K34" s="18"/>
      <c r="L34" s="18"/>
      <c r="M34" s="19"/>
    </row>
    <row r="35" spans="4:13" ht="15.75">
      <c r="D35" s="46"/>
      <c r="E35" s="46"/>
      <c r="F35" s="46"/>
      <c r="G35" s="46"/>
      <c r="H35" s="18"/>
      <c r="I35" s="18"/>
      <c r="J35" s="18"/>
      <c r="K35" s="18"/>
      <c r="L35" s="18"/>
      <c r="M35" s="19"/>
    </row>
    <row r="36" spans="4:13" ht="12.75"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9" spans="4:13" ht="12.75">
      <c r="D39" s="17"/>
      <c r="E39" s="18"/>
      <c r="F39" s="18"/>
      <c r="G39" s="18"/>
      <c r="H39" s="18"/>
      <c r="I39" s="18"/>
      <c r="J39" s="18"/>
      <c r="K39" s="18"/>
      <c r="L39" s="18"/>
      <c r="M39" s="19"/>
    </row>
    <row r="40" spans="4:13" ht="15.75">
      <c r="D40" s="17"/>
      <c r="E40" s="46"/>
      <c r="F40" s="46"/>
      <c r="G40" s="46"/>
      <c r="H40" s="46"/>
      <c r="I40" s="18"/>
      <c r="J40" s="18"/>
      <c r="K40" s="18"/>
      <c r="L40" s="18"/>
      <c r="M40" s="19"/>
    </row>
    <row r="41" spans="4:13" ht="12.75">
      <c r="D41" s="17"/>
      <c r="E41" s="18"/>
      <c r="F41" s="18"/>
      <c r="G41" s="30"/>
      <c r="H41" s="18"/>
      <c r="I41" s="18"/>
      <c r="J41" s="18"/>
      <c r="K41" s="18"/>
      <c r="L41" s="18"/>
      <c r="M41" s="19"/>
    </row>
    <row r="42" spans="4:13" ht="15.75">
      <c r="D42" s="17"/>
      <c r="E42" s="46"/>
      <c r="F42" s="46"/>
      <c r="G42" s="46"/>
      <c r="H42" s="46"/>
      <c r="I42" s="18"/>
      <c r="J42" s="18"/>
      <c r="K42" s="18"/>
      <c r="L42" s="18"/>
      <c r="M42" s="19"/>
    </row>
    <row r="43" spans="4:13" ht="13.5" thickBot="1">
      <c r="D43" s="17"/>
      <c r="E43" s="18"/>
      <c r="F43" s="18"/>
      <c r="G43" s="24"/>
      <c r="H43" s="18"/>
      <c r="I43" s="18"/>
      <c r="J43" s="18"/>
      <c r="K43" s="18"/>
      <c r="L43" s="18"/>
      <c r="M43" s="19"/>
    </row>
    <row r="44" spans="4:13" ht="16.5" thickBot="1">
      <c r="D44" s="17"/>
      <c r="E44" s="39" t="s">
        <v>80</v>
      </c>
      <c r="F44" s="40"/>
      <c r="G44" s="40"/>
      <c r="H44" s="41"/>
      <c r="I44" s="18"/>
      <c r="J44" s="18"/>
      <c r="K44" s="18"/>
      <c r="L44" s="18"/>
      <c r="M44" s="19"/>
    </row>
    <row r="45" spans="4:13" ht="13.5" thickBot="1">
      <c r="D45" s="17"/>
      <c r="E45" s="18"/>
      <c r="F45" s="18"/>
      <c r="G45" s="24"/>
      <c r="H45" s="18"/>
      <c r="I45" s="18"/>
      <c r="J45" s="18"/>
      <c r="K45" s="18"/>
      <c r="L45" s="18"/>
      <c r="M45" s="19"/>
    </row>
    <row r="46" spans="4:13" ht="16.5" thickBot="1">
      <c r="D46" s="17"/>
      <c r="E46" s="39" t="s">
        <v>85</v>
      </c>
      <c r="F46" s="40"/>
      <c r="G46" s="40"/>
      <c r="H46" s="41"/>
      <c r="I46" s="18"/>
      <c r="J46" s="18"/>
      <c r="K46" s="18"/>
      <c r="L46" s="18"/>
      <c r="M46" s="19"/>
    </row>
    <row r="47" spans="4:13" ht="12.75">
      <c r="D47" s="17"/>
      <c r="E47" s="18"/>
      <c r="F47" s="18"/>
      <c r="G47" s="30"/>
      <c r="H47" s="18"/>
      <c r="I47" s="18"/>
      <c r="J47" s="18"/>
      <c r="K47" s="18"/>
      <c r="L47" s="18"/>
      <c r="M47" s="19"/>
    </row>
    <row r="48" spans="4:13" ht="16.5" thickBot="1">
      <c r="D48" s="17"/>
      <c r="E48" s="18"/>
      <c r="F48" s="18"/>
      <c r="G48" s="18"/>
      <c r="H48" s="18"/>
      <c r="I48" s="33" t="s">
        <v>78</v>
      </c>
      <c r="J48" s="18"/>
      <c r="K48" s="18"/>
      <c r="L48" s="18"/>
      <c r="M48" s="19"/>
    </row>
    <row r="49" spans="4:13" ht="15.75" thickBot="1">
      <c r="D49" s="17"/>
      <c r="E49" s="18"/>
      <c r="F49" s="18"/>
      <c r="G49" s="18"/>
      <c r="H49" s="18"/>
      <c r="I49" s="18"/>
      <c r="J49" s="43" t="s">
        <v>75</v>
      </c>
      <c r="K49" s="50"/>
      <c r="L49" s="51"/>
      <c r="M49" s="19"/>
    </row>
    <row r="50" spans="4:13" ht="15.75">
      <c r="D50" s="17"/>
      <c r="E50" s="52" t="s">
        <v>82</v>
      </c>
      <c r="F50" s="52"/>
      <c r="G50" s="52"/>
      <c r="H50" s="52"/>
      <c r="I50" s="18"/>
      <c r="J50" s="46"/>
      <c r="K50" s="46"/>
      <c r="L50" s="46"/>
      <c r="M50" s="48"/>
    </row>
    <row r="51" spans="4:13" ht="12.75">
      <c r="D51" s="17"/>
      <c r="E51" s="18"/>
      <c r="F51" s="18"/>
      <c r="G51" s="18"/>
      <c r="H51" s="18"/>
      <c r="I51" s="18"/>
      <c r="J51" s="18"/>
      <c r="K51" s="18"/>
      <c r="L51" s="18"/>
      <c r="M51" s="19"/>
    </row>
    <row r="52" spans="4:13" ht="15.75">
      <c r="D52" s="17"/>
      <c r="E52" s="46"/>
      <c r="F52" s="46"/>
      <c r="G52" s="46"/>
      <c r="H52" s="46"/>
      <c r="I52" s="18"/>
      <c r="J52" s="18"/>
      <c r="K52" s="18"/>
      <c r="L52" s="18"/>
      <c r="M52" s="19"/>
    </row>
    <row r="53" spans="4:13" ht="12.75">
      <c r="D53" s="17"/>
      <c r="E53" s="18"/>
      <c r="F53" s="18"/>
      <c r="G53" s="18"/>
      <c r="H53" s="18"/>
      <c r="I53" s="18"/>
      <c r="J53" s="18"/>
      <c r="K53" s="18"/>
      <c r="L53" s="18"/>
      <c r="M53" s="19"/>
    </row>
    <row r="56" spans="4:7" ht="12.75">
      <c r="D56" s="18"/>
      <c r="E56" s="18"/>
      <c r="F56" s="18"/>
      <c r="G56" s="18"/>
    </row>
    <row r="57" spans="4:14" ht="16.5" thickBot="1">
      <c r="D57" s="46"/>
      <c r="E57" s="46"/>
      <c r="F57" s="46"/>
      <c r="G57" s="46"/>
      <c r="K57" s="18"/>
      <c r="L57" s="18"/>
      <c r="M57" s="18"/>
      <c r="N57" s="18"/>
    </row>
    <row r="58" spans="4:14" ht="16.5" thickBot="1">
      <c r="D58" s="18"/>
      <c r="E58" s="18"/>
      <c r="F58" s="24"/>
      <c r="G58" s="18"/>
      <c r="K58" s="39" t="s">
        <v>104</v>
      </c>
      <c r="L58" s="40"/>
      <c r="M58" s="40"/>
      <c r="N58" s="41"/>
    </row>
    <row r="59" spans="4:14" ht="16.5" thickBot="1">
      <c r="D59" s="39" t="s">
        <v>114</v>
      </c>
      <c r="E59" s="40"/>
      <c r="F59" s="40"/>
      <c r="G59" s="41"/>
      <c r="K59" s="18"/>
      <c r="L59" s="18"/>
      <c r="M59" s="13"/>
      <c r="N59" s="18"/>
    </row>
    <row r="60" spans="4:14" ht="16.5" thickBot="1">
      <c r="D60" s="18"/>
      <c r="E60" s="18"/>
      <c r="F60" s="13"/>
      <c r="G60" s="18"/>
      <c r="K60" s="39" t="s">
        <v>103</v>
      </c>
      <c r="L60" s="40"/>
      <c r="M60" s="40"/>
      <c r="N60" s="41"/>
    </row>
    <row r="61" spans="4:14" ht="16.5" thickBot="1">
      <c r="D61" s="39" t="s">
        <v>89</v>
      </c>
      <c r="E61" s="40"/>
      <c r="F61" s="40"/>
      <c r="G61" s="41"/>
      <c r="K61" s="18"/>
      <c r="L61" s="18"/>
      <c r="M61" s="13"/>
      <c r="N61" s="18"/>
    </row>
    <row r="62" spans="4:14" ht="16.5" thickBot="1">
      <c r="D62" s="18"/>
      <c r="E62" s="18"/>
      <c r="F62" s="13"/>
      <c r="G62" s="18"/>
      <c r="K62" s="39" t="s">
        <v>102</v>
      </c>
      <c r="L62" s="40"/>
      <c r="M62" s="40"/>
      <c r="N62" s="41"/>
    </row>
    <row r="63" spans="4:14" ht="16.5" thickBot="1">
      <c r="D63" s="39" t="s">
        <v>90</v>
      </c>
      <c r="E63" s="40"/>
      <c r="F63" s="40"/>
      <c r="G63" s="41"/>
      <c r="K63" s="18"/>
      <c r="L63" s="18"/>
      <c r="M63" s="27"/>
      <c r="N63" s="18"/>
    </row>
    <row r="64" spans="4:14" ht="15.75">
      <c r="D64" s="18"/>
      <c r="E64" s="18"/>
      <c r="F64" s="27"/>
      <c r="G64" s="18"/>
      <c r="K64" s="46"/>
      <c r="L64" s="46"/>
      <c r="M64" s="46"/>
      <c r="N64" s="46"/>
    </row>
    <row r="65" spans="4:14" ht="15.75">
      <c r="D65" s="46"/>
      <c r="E65" s="46"/>
      <c r="F65" s="46"/>
      <c r="G65" s="46"/>
      <c r="K65" s="18"/>
      <c r="L65" s="18"/>
      <c r="M65" s="18"/>
      <c r="N65" s="18"/>
    </row>
    <row r="66" spans="4:7" ht="12.75">
      <c r="D66" s="18"/>
      <c r="E66" s="18"/>
      <c r="F66" s="18"/>
      <c r="G66" s="18"/>
    </row>
    <row r="70" spans="4:14" ht="12.7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/>
    </row>
    <row r="71" spans="4:14" ht="15.75">
      <c r="D71" s="18"/>
      <c r="E71" s="18"/>
      <c r="F71" s="46"/>
      <c r="G71" s="46"/>
      <c r="H71" s="46"/>
      <c r="I71" s="46"/>
      <c r="J71" s="18"/>
      <c r="K71" s="18"/>
      <c r="L71" s="18"/>
      <c r="M71" s="18"/>
      <c r="N71" s="19"/>
    </row>
    <row r="72" spans="4:14" ht="13.5" thickBot="1">
      <c r="D72" s="18"/>
      <c r="E72" s="18"/>
      <c r="F72" s="18"/>
      <c r="G72" s="18"/>
      <c r="H72" s="30"/>
      <c r="I72" s="18"/>
      <c r="J72" s="18"/>
      <c r="K72" s="18"/>
      <c r="L72" s="18"/>
      <c r="M72" s="18"/>
      <c r="N72" s="19"/>
    </row>
    <row r="73" spans="4:14" ht="16.5" thickBot="1">
      <c r="D73" s="18"/>
      <c r="E73" s="18"/>
      <c r="F73" s="39" t="s">
        <v>92</v>
      </c>
      <c r="G73" s="40"/>
      <c r="H73" s="40"/>
      <c r="I73" s="41"/>
      <c r="J73" s="18"/>
      <c r="K73" s="18"/>
      <c r="L73" s="18"/>
      <c r="M73" s="18"/>
      <c r="N73" s="19"/>
    </row>
    <row r="74" spans="4:14" ht="12.75">
      <c r="D74" s="18"/>
      <c r="E74" s="18"/>
      <c r="F74" s="18"/>
      <c r="G74" s="18"/>
      <c r="H74" s="30"/>
      <c r="I74" s="18"/>
      <c r="J74" s="18"/>
      <c r="K74" s="18"/>
      <c r="L74" s="18"/>
      <c r="M74" s="18"/>
      <c r="N74" s="19"/>
    </row>
    <row r="75" spans="4:14" ht="16.5" thickBot="1">
      <c r="D75" s="18"/>
      <c r="E75" s="18"/>
      <c r="F75" s="18"/>
      <c r="G75" s="18"/>
      <c r="H75" s="18"/>
      <c r="I75" s="18"/>
      <c r="J75" s="33" t="s">
        <v>76</v>
      </c>
      <c r="K75" s="18"/>
      <c r="L75" s="18"/>
      <c r="M75" s="18"/>
      <c r="N75" s="19"/>
    </row>
    <row r="76" spans="4:14" ht="15.75" thickBot="1">
      <c r="D76" s="18"/>
      <c r="E76" s="18"/>
      <c r="F76" s="18"/>
      <c r="G76" s="18"/>
      <c r="H76" s="18"/>
      <c r="I76" s="18"/>
      <c r="J76" s="18"/>
      <c r="K76" s="43" t="s">
        <v>99</v>
      </c>
      <c r="L76" s="50"/>
      <c r="M76" s="51"/>
      <c r="N76" s="19"/>
    </row>
    <row r="77" spans="4:14" ht="15.75">
      <c r="D77" s="18"/>
      <c r="E77" s="18"/>
      <c r="F77" s="52" t="s">
        <v>100</v>
      </c>
      <c r="G77" s="52"/>
      <c r="H77" s="52"/>
      <c r="I77" s="52"/>
      <c r="J77" s="18"/>
      <c r="K77" s="46"/>
      <c r="L77" s="46"/>
      <c r="M77" s="46"/>
      <c r="N77" s="48"/>
    </row>
    <row r="78" spans="4:14" ht="12.75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</row>
    <row r="79" spans="4:14" ht="15.75">
      <c r="D79" s="18"/>
      <c r="E79" s="18"/>
      <c r="F79" s="46"/>
      <c r="G79" s="46"/>
      <c r="H79" s="46"/>
      <c r="I79" s="46"/>
      <c r="J79" s="18"/>
      <c r="K79" s="18"/>
      <c r="L79" s="18"/>
      <c r="M79" s="18"/>
      <c r="N79" s="19"/>
    </row>
    <row r="80" spans="4:14" ht="12.75"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</row>
    <row r="84" spans="4:7" ht="12.75">
      <c r="D84" s="18"/>
      <c r="E84" s="18"/>
      <c r="F84" s="18"/>
      <c r="G84" s="18"/>
    </row>
    <row r="85" spans="4:7" ht="15.75">
      <c r="D85" s="46"/>
      <c r="E85" s="46"/>
      <c r="F85" s="46"/>
      <c r="G85" s="46"/>
    </row>
    <row r="86" spans="4:7" ht="13.5" thickBot="1">
      <c r="D86" s="18"/>
      <c r="E86" s="18"/>
      <c r="F86" s="24"/>
      <c r="G86" s="18"/>
    </row>
    <row r="87" spans="4:7" ht="16.5" thickBot="1">
      <c r="D87" s="39" t="s">
        <v>109</v>
      </c>
      <c r="E87" s="40"/>
      <c r="F87" s="40"/>
      <c r="G87" s="41"/>
    </row>
    <row r="88" spans="4:7" ht="13.5" thickBot="1">
      <c r="D88" s="18"/>
      <c r="E88" s="18"/>
      <c r="F88" s="13"/>
      <c r="G88" s="18"/>
    </row>
    <row r="89" spans="4:7" ht="16.5" thickBot="1">
      <c r="D89" s="39" t="s">
        <v>110</v>
      </c>
      <c r="E89" s="40"/>
      <c r="F89" s="40"/>
      <c r="G89" s="41"/>
    </row>
    <row r="90" spans="4:7" ht="13.5" thickBot="1">
      <c r="D90" s="18"/>
      <c r="E90" s="18"/>
      <c r="F90" s="13"/>
      <c r="G90" s="18"/>
    </row>
    <row r="91" spans="4:7" ht="16.5" thickBot="1">
      <c r="D91" s="39" t="s">
        <v>112</v>
      </c>
      <c r="E91" s="40"/>
      <c r="F91" s="40"/>
      <c r="G91" s="41"/>
    </row>
    <row r="92" spans="4:7" ht="13.5" thickBot="1">
      <c r="D92" s="18"/>
      <c r="E92" s="18"/>
      <c r="F92" s="29"/>
      <c r="G92" s="18"/>
    </row>
    <row r="93" spans="4:7" ht="16.5" thickBot="1">
      <c r="D93" s="39" t="s">
        <v>113</v>
      </c>
      <c r="E93" s="40"/>
      <c r="F93" s="40"/>
      <c r="G93" s="41"/>
    </row>
    <row r="94" spans="4:7" ht="12.75">
      <c r="D94" s="18"/>
      <c r="E94" s="18"/>
      <c r="F94" s="27"/>
      <c r="G94" s="18"/>
    </row>
    <row r="95" spans="4:7" ht="15.75">
      <c r="D95" s="46"/>
      <c r="E95" s="46"/>
      <c r="F95" s="46"/>
      <c r="G95" s="46"/>
    </row>
  </sheetData>
  <mergeCells count="46">
    <mergeCell ref="D93:G93"/>
    <mergeCell ref="D95:G95"/>
    <mergeCell ref="D85:G85"/>
    <mergeCell ref="D87:G87"/>
    <mergeCell ref="D89:G89"/>
    <mergeCell ref="D91:G91"/>
    <mergeCell ref="K58:N58"/>
    <mergeCell ref="K60:N60"/>
    <mergeCell ref="K62:N62"/>
    <mergeCell ref="K64:N64"/>
    <mergeCell ref="K76:M76"/>
    <mergeCell ref="F77:I77"/>
    <mergeCell ref="K77:N77"/>
    <mergeCell ref="F79:I79"/>
    <mergeCell ref="D63:G63"/>
    <mergeCell ref="D65:G65"/>
    <mergeCell ref="F71:I71"/>
    <mergeCell ref="F73:I73"/>
    <mergeCell ref="E52:H52"/>
    <mergeCell ref="D57:G57"/>
    <mergeCell ref="D59:G59"/>
    <mergeCell ref="D61:G61"/>
    <mergeCell ref="E46:H46"/>
    <mergeCell ref="J49:L49"/>
    <mergeCell ref="E50:H50"/>
    <mergeCell ref="J50:M50"/>
    <mergeCell ref="D35:G35"/>
    <mergeCell ref="E40:H40"/>
    <mergeCell ref="E42:H42"/>
    <mergeCell ref="E44:H44"/>
    <mergeCell ref="I31:K31"/>
    <mergeCell ref="D32:G32"/>
    <mergeCell ref="I32:M32"/>
    <mergeCell ref="D33:G33"/>
    <mergeCell ref="D24:G24"/>
    <mergeCell ref="D26:G26"/>
    <mergeCell ref="I26:M26"/>
    <mergeCell ref="D28:G28"/>
    <mergeCell ref="D13:J13"/>
    <mergeCell ref="D20:G20"/>
    <mergeCell ref="D22:G22"/>
    <mergeCell ref="I22:L22"/>
    <mergeCell ref="D7:J7"/>
    <mergeCell ref="D9:J9"/>
    <mergeCell ref="L9:N9"/>
    <mergeCell ref="D11:J1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8:N26"/>
  <sheetViews>
    <sheetView workbookViewId="0" topLeftCell="A14">
      <selection activeCell="D35" sqref="D35"/>
    </sheetView>
  </sheetViews>
  <sheetFormatPr defaultColWidth="9.140625" defaultRowHeight="12.75"/>
  <cols>
    <col min="4" max="4" width="6.57421875" style="0" customWidth="1"/>
    <col min="5" max="5" width="7.7109375" style="0" customWidth="1"/>
    <col min="8" max="8" width="7.8515625" style="0" customWidth="1"/>
    <col min="9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5"/>
      <c r="J8" s="15"/>
      <c r="K8" s="15"/>
      <c r="L8" s="15"/>
      <c r="M8" s="16"/>
      <c r="N8" s="18"/>
    </row>
    <row r="9" spans="4:14" ht="12.75">
      <c r="D9" s="17"/>
      <c r="E9" s="18"/>
      <c r="F9" s="18"/>
      <c r="G9" s="18"/>
      <c r="H9" s="18"/>
      <c r="I9" s="18"/>
      <c r="J9" s="18"/>
      <c r="K9" s="18"/>
      <c r="L9" s="18"/>
      <c r="M9" s="19"/>
      <c r="N9" s="18"/>
    </row>
    <row r="10" spans="4:14" ht="23.25" customHeight="1">
      <c r="D10" s="17"/>
      <c r="E10" s="46"/>
      <c r="F10" s="46"/>
      <c r="G10" s="46"/>
      <c r="H10" s="46"/>
      <c r="I10" s="18"/>
      <c r="J10" s="18"/>
      <c r="K10" s="18"/>
      <c r="L10" s="18"/>
      <c r="M10" s="19"/>
      <c r="N10" s="18"/>
    </row>
    <row r="11" spans="4:14" ht="12.75">
      <c r="D11" s="17"/>
      <c r="E11" s="18"/>
      <c r="F11" s="18"/>
      <c r="G11" s="30"/>
      <c r="H11" s="18"/>
      <c r="I11" s="18"/>
      <c r="J11" s="18"/>
      <c r="K11" s="18"/>
      <c r="L11" s="18"/>
      <c r="M11" s="19"/>
      <c r="N11" s="18"/>
    </row>
    <row r="12" spans="4:14" ht="44.25" customHeight="1">
      <c r="D12" s="17"/>
      <c r="E12" s="46"/>
      <c r="F12" s="46"/>
      <c r="G12" s="46"/>
      <c r="H12" s="46"/>
      <c r="I12" s="18"/>
      <c r="J12" s="18"/>
      <c r="K12" s="18"/>
      <c r="L12" s="18"/>
      <c r="M12" s="19"/>
      <c r="N12" s="18"/>
    </row>
    <row r="13" spans="4:14" ht="13.5" thickBot="1">
      <c r="D13" s="17"/>
      <c r="E13" s="18"/>
      <c r="F13" s="18"/>
      <c r="G13" s="24"/>
      <c r="H13" s="18"/>
      <c r="I13" s="18"/>
      <c r="J13" s="18"/>
      <c r="K13" s="18"/>
      <c r="L13" s="18"/>
      <c r="M13" s="19"/>
      <c r="N13" s="18"/>
    </row>
    <row r="14" spans="4:14" ht="23.25" customHeight="1" thickBot="1">
      <c r="D14" s="17"/>
      <c r="E14" s="39" t="s">
        <v>80</v>
      </c>
      <c r="F14" s="40"/>
      <c r="G14" s="40"/>
      <c r="H14" s="41"/>
      <c r="I14" s="18"/>
      <c r="J14" s="18"/>
      <c r="K14" s="18"/>
      <c r="L14" s="18"/>
      <c r="M14" s="19"/>
      <c r="N14" s="18"/>
    </row>
    <row r="15" spans="4:14" ht="13.5" thickBot="1">
      <c r="D15" s="17"/>
      <c r="E15" s="18"/>
      <c r="F15" s="18"/>
      <c r="G15" s="24"/>
      <c r="H15" s="18"/>
      <c r="I15" s="18"/>
      <c r="J15" s="18"/>
      <c r="K15" s="18"/>
      <c r="L15" s="18"/>
      <c r="M15" s="19"/>
      <c r="N15" s="18"/>
    </row>
    <row r="16" spans="4:14" ht="23.25" customHeight="1" thickBot="1">
      <c r="D16" s="17"/>
      <c r="E16" s="39" t="s">
        <v>81</v>
      </c>
      <c r="F16" s="40"/>
      <c r="G16" s="40"/>
      <c r="H16" s="41"/>
      <c r="I16" s="18"/>
      <c r="J16" s="18"/>
      <c r="K16" s="18"/>
      <c r="L16" s="18"/>
      <c r="M16" s="19"/>
      <c r="N16" s="18"/>
    </row>
    <row r="17" spans="4:14" ht="18" customHeight="1">
      <c r="D17" s="17"/>
      <c r="E17" s="18"/>
      <c r="F17" s="18"/>
      <c r="G17" s="30"/>
      <c r="H17" s="18"/>
      <c r="I17" s="18"/>
      <c r="J17" s="18"/>
      <c r="K17" s="18"/>
      <c r="L17" s="18"/>
      <c r="M17" s="19"/>
      <c r="N17" s="18"/>
    </row>
    <row r="18" spans="4:14" ht="16.5" thickBot="1">
      <c r="D18" s="17"/>
      <c r="E18" s="18"/>
      <c r="F18" s="18"/>
      <c r="G18" s="18"/>
      <c r="H18" s="18"/>
      <c r="I18" s="33" t="s">
        <v>78</v>
      </c>
      <c r="J18" s="18"/>
      <c r="K18" s="18"/>
      <c r="L18" s="18"/>
      <c r="M18" s="19"/>
      <c r="N18" s="18"/>
    </row>
    <row r="19" spans="4:14" ht="36.75" customHeight="1" thickBot="1">
      <c r="D19" s="17"/>
      <c r="E19" s="18"/>
      <c r="F19" s="18"/>
      <c r="G19" s="18"/>
      <c r="H19" s="18"/>
      <c r="I19" s="18"/>
      <c r="J19" s="43" t="s">
        <v>79</v>
      </c>
      <c r="K19" s="50"/>
      <c r="L19" s="51"/>
      <c r="M19" s="19"/>
      <c r="N19" s="18"/>
    </row>
    <row r="20" spans="4:14" ht="33" customHeight="1">
      <c r="D20" s="17"/>
      <c r="E20" s="52" t="s">
        <v>82</v>
      </c>
      <c r="F20" s="52"/>
      <c r="G20" s="52"/>
      <c r="H20" s="52"/>
      <c r="I20" s="18"/>
      <c r="J20" s="46"/>
      <c r="K20" s="46"/>
      <c r="L20" s="46"/>
      <c r="M20" s="48"/>
      <c r="N20" s="18"/>
    </row>
    <row r="21" spans="4:14" ht="12.75"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18"/>
    </row>
    <row r="22" spans="4:14" ht="23.25" customHeight="1">
      <c r="D22" s="17"/>
      <c r="E22" s="46"/>
      <c r="F22" s="46"/>
      <c r="G22" s="46"/>
      <c r="H22" s="46"/>
      <c r="I22" s="18"/>
      <c r="J22" s="18"/>
      <c r="K22" s="18"/>
      <c r="L22" s="18"/>
      <c r="M22" s="19"/>
      <c r="N22" s="18"/>
    </row>
    <row r="23" spans="4:14" ht="12.75"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18"/>
    </row>
    <row r="24" spans="4:14" ht="13.5" thickBot="1">
      <c r="D24" s="20"/>
      <c r="E24" s="21"/>
      <c r="F24" s="21"/>
      <c r="G24" s="21"/>
      <c r="H24" s="21"/>
      <c r="I24" s="21"/>
      <c r="J24" s="21"/>
      <c r="K24" s="21"/>
      <c r="L24" s="21"/>
      <c r="M24" s="22"/>
      <c r="N24" s="18"/>
    </row>
    <row r="25" spans="4:14" ht="12.7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27" customHeight="1">
      <c r="D26" s="47" t="s">
        <v>84</v>
      </c>
      <c r="E26" s="47"/>
      <c r="F26" s="47"/>
      <c r="G26" s="47"/>
      <c r="H26" s="47"/>
      <c r="I26" s="47"/>
      <c r="J26" s="28"/>
      <c r="K26" s="28"/>
      <c r="L26" s="28"/>
      <c r="M26" s="28"/>
      <c r="N26" s="28"/>
    </row>
  </sheetData>
  <mergeCells count="9">
    <mergeCell ref="E22:H22"/>
    <mergeCell ref="D26:I26"/>
    <mergeCell ref="E20:H20"/>
    <mergeCell ref="J20:M20"/>
    <mergeCell ref="J19:L19"/>
    <mergeCell ref="E10:H10"/>
    <mergeCell ref="E12:H12"/>
    <mergeCell ref="E14:H14"/>
    <mergeCell ref="E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8:N26"/>
  <sheetViews>
    <sheetView workbookViewId="0" topLeftCell="A13">
      <selection activeCell="D32" sqref="D32"/>
    </sheetView>
  </sheetViews>
  <sheetFormatPr defaultColWidth="9.140625" defaultRowHeight="12.75"/>
  <cols>
    <col min="4" max="4" width="6.57421875" style="0" customWidth="1"/>
    <col min="5" max="5" width="7.7109375" style="0" customWidth="1"/>
    <col min="8" max="8" width="7.8515625" style="0" customWidth="1"/>
    <col min="9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5"/>
      <c r="J8" s="15"/>
      <c r="K8" s="15"/>
      <c r="L8" s="15"/>
      <c r="M8" s="16"/>
      <c r="N8" s="18"/>
    </row>
    <row r="9" spans="4:14" ht="12.75">
      <c r="D9" s="17"/>
      <c r="E9" s="18"/>
      <c r="F9" s="18"/>
      <c r="G9" s="18"/>
      <c r="H9" s="18"/>
      <c r="I9" s="18"/>
      <c r="J9" s="18"/>
      <c r="K9" s="18"/>
      <c r="L9" s="18"/>
      <c r="M9" s="19"/>
      <c r="N9" s="18"/>
    </row>
    <row r="10" spans="4:14" ht="23.25" customHeight="1">
      <c r="D10" s="17"/>
      <c r="E10" s="46"/>
      <c r="F10" s="46"/>
      <c r="G10" s="46"/>
      <c r="H10" s="46"/>
      <c r="I10" s="18"/>
      <c r="J10" s="18"/>
      <c r="K10" s="18"/>
      <c r="L10" s="18"/>
      <c r="M10" s="19"/>
      <c r="N10" s="18"/>
    </row>
    <row r="11" spans="4:14" ht="12.75">
      <c r="D11" s="17"/>
      <c r="E11" s="18"/>
      <c r="F11" s="18"/>
      <c r="G11" s="30"/>
      <c r="H11" s="18"/>
      <c r="I11" s="18"/>
      <c r="J11" s="18"/>
      <c r="K11" s="18"/>
      <c r="L11" s="18"/>
      <c r="M11" s="19"/>
      <c r="N11" s="18"/>
    </row>
    <row r="12" spans="4:14" ht="44.25" customHeight="1">
      <c r="D12" s="17"/>
      <c r="E12" s="46"/>
      <c r="F12" s="46"/>
      <c r="G12" s="46"/>
      <c r="H12" s="46"/>
      <c r="I12" s="18"/>
      <c r="J12" s="18"/>
      <c r="K12" s="18"/>
      <c r="L12" s="18"/>
      <c r="M12" s="19"/>
      <c r="N12" s="18"/>
    </row>
    <row r="13" spans="4:14" ht="13.5" thickBot="1">
      <c r="D13" s="17"/>
      <c r="E13" s="18"/>
      <c r="F13" s="18"/>
      <c r="G13" s="24"/>
      <c r="H13" s="18"/>
      <c r="I13" s="18"/>
      <c r="J13" s="18"/>
      <c r="K13" s="18"/>
      <c r="L13" s="18"/>
      <c r="M13" s="19"/>
      <c r="N13" s="18"/>
    </row>
    <row r="14" spans="4:14" ht="23.25" customHeight="1" thickBot="1">
      <c r="D14" s="17"/>
      <c r="E14" s="39" t="s">
        <v>80</v>
      </c>
      <c r="F14" s="40"/>
      <c r="G14" s="40"/>
      <c r="H14" s="41"/>
      <c r="I14" s="18"/>
      <c r="J14" s="18"/>
      <c r="K14" s="18"/>
      <c r="L14" s="18"/>
      <c r="M14" s="19"/>
      <c r="N14" s="18"/>
    </row>
    <row r="15" spans="4:14" ht="13.5" thickBot="1">
      <c r="D15" s="17"/>
      <c r="E15" s="18"/>
      <c r="F15" s="18"/>
      <c r="G15" s="24"/>
      <c r="H15" s="18"/>
      <c r="I15" s="18"/>
      <c r="J15" s="18"/>
      <c r="K15" s="18"/>
      <c r="L15" s="18"/>
      <c r="M15" s="19"/>
      <c r="N15" s="18"/>
    </row>
    <row r="16" spans="4:14" ht="23.25" customHeight="1" thickBot="1">
      <c r="D16" s="17"/>
      <c r="E16" s="39" t="s">
        <v>85</v>
      </c>
      <c r="F16" s="40"/>
      <c r="G16" s="40"/>
      <c r="H16" s="41"/>
      <c r="I16" s="18"/>
      <c r="J16" s="18"/>
      <c r="K16" s="18"/>
      <c r="L16" s="18"/>
      <c r="M16" s="19"/>
      <c r="N16" s="18"/>
    </row>
    <row r="17" spans="4:14" ht="18" customHeight="1">
      <c r="D17" s="17"/>
      <c r="E17" s="18"/>
      <c r="F17" s="18"/>
      <c r="G17" s="30"/>
      <c r="H17" s="18"/>
      <c r="I17" s="18"/>
      <c r="J17" s="18"/>
      <c r="K17" s="18"/>
      <c r="L17" s="18"/>
      <c r="M17" s="19"/>
      <c r="N17" s="18"/>
    </row>
    <row r="18" spans="4:14" ht="16.5" thickBot="1">
      <c r="D18" s="17"/>
      <c r="E18" s="18"/>
      <c r="F18" s="18"/>
      <c r="G18" s="18"/>
      <c r="H18" s="18"/>
      <c r="I18" s="33" t="s">
        <v>78</v>
      </c>
      <c r="J18" s="18"/>
      <c r="K18" s="18"/>
      <c r="L18" s="18"/>
      <c r="M18" s="19"/>
      <c r="N18" s="18"/>
    </row>
    <row r="19" spans="4:14" ht="36.75" customHeight="1" thickBot="1">
      <c r="D19" s="17"/>
      <c r="E19" s="18"/>
      <c r="F19" s="18"/>
      <c r="G19" s="18"/>
      <c r="H19" s="18"/>
      <c r="I19" s="18"/>
      <c r="J19" s="43" t="s">
        <v>75</v>
      </c>
      <c r="K19" s="50"/>
      <c r="L19" s="51"/>
      <c r="M19" s="19"/>
      <c r="N19" s="18"/>
    </row>
    <row r="20" spans="4:14" ht="33" customHeight="1">
      <c r="D20" s="17"/>
      <c r="E20" s="52" t="s">
        <v>82</v>
      </c>
      <c r="F20" s="52"/>
      <c r="G20" s="52"/>
      <c r="H20" s="52"/>
      <c r="I20" s="18"/>
      <c r="J20" s="46"/>
      <c r="K20" s="46"/>
      <c r="L20" s="46"/>
      <c r="M20" s="48"/>
      <c r="N20" s="18"/>
    </row>
    <row r="21" spans="4:14" ht="12.75"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18"/>
    </row>
    <row r="22" spans="4:14" ht="23.25" customHeight="1">
      <c r="D22" s="17"/>
      <c r="E22" s="46"/>
      <c r="F22" s="46"/>
      <c r="G22" s="46"/>
      <c r="H22" s="46"/>
      <c r="I22" s="18"/>
      <c r="J22" s="18"/>
      <c r="K22" s="18"/>
      <c r="L22" s="18"/>
      <c r="M22" s="19"/>
      <c r="N22" s="18"/>
    </row>
    <row r="23" spans="4:14" ht="12.75"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18"/>
    </row>
    <row r="24" spans="4:14" ht="13.5" thickBot="1">
      <c r="D24" s="20"/>
      <c r="E24" s="21"/>
      <c r="F24" s="21"/>
      <c r="G24" s="21"/>
      <c r="H24" s="21"/>
      <c r="I24" s="21"/>
      <c r="J24" s="21"/>
      <c r="K24" s="21"/>
      <c r="L24" s="21"/>
      <c r="M24" s="22"/>
      <c r="N24" s="18"/>
    </row>
    <row r="25" spans="4:14" ht="12.7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27" customHeight="1">
      <c r="D26" s="47" t="s">
        <v>86</v>
      </c>
      <c r="E26" s="47"/>
      <c r="F26" s="47"/>
      <c r="G26" s="47"/>
      <c r="H26" s="47"/>
      <c r="I26" s="47"/>
      <c r="J26" s="28"/>
      <c r="K26" s="28"/>
      <c r="L26" s="28"/>
      <c r="M26" s="28"/>
      <c r="N26" s="28"/>
    </row>
  </sheetData>
  <mergeCells count="9">
    <mergeCell ref="J19:L19"/>
    <mergeCell ref="E10:H10"/>
    <mergeCell ref="E12:H12"/>
    <mergeCell ref="E14:H14"/>
    <mergeCell ref="E16:H16"/>
    <mergeCell ref="E22:H22"/>
    <mergeCell ref="D26:I26"/>
    <mergeCell ref="E20:H20"/>
    <mergeCell ref="J20:M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8:N20"/>
  <sheetViews>
    <sheetView workbookViewId="0" topLeftCell="A1">
      <selection activeCell="D26" sqref="D26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6"/>
      <c r="J8" s="18"/>
      <c r="K8" s="18"/>
      <c r="L8" s="18"/>
      <c r="M8" s="18"/>
      <c r="N8" s="18"/>
    </row>
    <row r="9" spans="4:14" ht="12.75">
      <c r="D9" s="17"/>
      <c r="E9" s="18"/>
      <c r="F9" s="18"/>
      <c r="G9" s="18"/>
      <c r="H9" s="18"/>
      <c r="I9" s="19"/>
      <c r="J9" s="18"/>
      <c r="K9" s="18"/>
      <c r="L9" s="18"/>
      <c r="M9" s="18"/>
      <c r="N9" s="18"/>
    </row>
    <row r="10" spans="4:14" ht="23.25" customHeight="1">
      <c r="D10" s="17"/>
      <c r="E10" s="46"/>
      <c r="F10" s="46"/>
      <c r="G10" s="46"/>
      <c r="H10" s="46"/>
      <c r="I10" s="19"/>
      <c r="J10" s="18"/>
      <c r="K10" s="18"/>
      <c r="L10" s="18"/>
      <c r="M10" s="18"/>
      <c r="N10" s="18"/>
    </row>
    <row r="11" spans="4:14" ht="13.5" thickBot="1">
      <c r="D11" s="17"/>
      <c r="E11" s="18"/>
      <c r="F11" s="18"/>
      <c r="G11" s="24"/>
      <c r="H11" s="18"/>
      <c r="I11" s="19"/>
      <c r="J11" s="18"/>
      <c r="K11" s="18"/>
      <c r="L11" s="18"/>
      <c r="M11" s="18"/>
      <c r="N11" s="18"/>
    </row>
    <row r="12" spans="4:14" ht="23.25" customHeight="1" thickBot="1">
      <c r="D12" s="17"/>
      <c r="E12" s="39" t="s">
        <v>114</v>
      </c>
      <c r="F12" s="40"/>
      <c r="G12" s="40"/>
      <c r="H12" s="41"/>
      <c r="I12" s="19"/>
      <c r="J12" s="18"/>
      <c r="K12" s="18"/>
      <c r="L12" s="18"/>
      <c r="M12" s="18"/>
      <c r="N12" s="18"/>
    </row>
    <row r="13" spans="4:14" ht="13.5" thickBot="1">
      <c r="D13" s="17"/>
      <c r="E13" s="18"/>
      <c r="F13" s="18"/>
      <c r="G13" s="13"/>
      <c r="H13" s="18"/>
      <c r="I13" s="19"/>
      <c r="J13" s="18"/>
      <c r="K13" s="18"/>
      <c r="L13" s="18"/>
      <c r="M13" s="18"/>
      <c r="N13" s="18"/>
    </row>
    <row r="14" spans="4:14" ht="23.25" customHeight="1" thickBot="1">
      <c r="D14" s="17"/>
      <c r="E14" s="39" t="s">
        <v>88</v>
      </c>
      <c r="F14" s="40"/>
      <c r="G14" s="40"/>
      <c r="H14" s="41"/>
      <c r="I14" s="19"/>
      <c r="J14" s="18"/>
      <c r="K14" s="18"/>
      <c r="L14" s="18"/>
      <c r="M14" s="18"/>
      <c r="N14" s="18"/>
    </row>
    <row r="15" spans="4:14" ht="12.75">
      <c r="D15" s="17"/>
      <c r="E15" s="18"/>
      <c r="F15" s="18"/>
      <c r="G15" s="27"/>
      <c r="H15" s="18"/>
      <c r="I15" s="19"/>
      <c r="J15" s="18"/>
      <c r="K15" s="18"/>
      <c r="L15" s="18"/>
      <c r="M15" s="18"/>
      <c r="N15" s="18"/>
    </row>
    <row r="16" spans="4:14" ht="23.25" customHeight="1">
      <c r="D16" s="17"/>
      <c r="E16" s="46"/>
      <c r="F16" s="46"/>
      <c r="G16" s="46"/>
      <c r="H16" s="46"/>
      <c r="I16" s="19"/>
      <c r="J16" s="18"/>
      <c r="K16" s="18"/>
      <c r="L16" s="18"/>
      <c r="M16" s="18"/>
      <c r="N16" s="18"/>
    </row>
    <row r="17" spans="4:14" ht="12.75">
      <c r="D17" s="17"/>
      <c r="E17" s="18"/>
      <c r="F17" s="18"/>
      <c r="G17" s="18"/>
      <c r="H17" s="18"/>
      <c r="I17" s="19"/>
      <c r="J17" s="18"/>
      <c r="K17" s="18"/>
      <c r="L17" s="18"/>
      <c r="M17" s="18"/>
      <c r="N17" s="18"/>
    </row>
    <row r="18" spans="4:14" ht="13.5" thickBot="1">
      <c r="D18" s="20"/>
      <c r="E18" s="21"/>
      <c r="F18" s="21"/>
      <c r="G18" s="21"/>
      <c r="H18" s="21"/>
      <c r="I18" s="22"/>
      <c r="J18" s="18"/>
      <c r="K18" s="18"/>
      <c r="L18" s="18"/>
      <c r="M18" s="18"/>
      <c r="N18" s="18"/>
    </row>
    <row r="19" spans="4:14" ht="12.7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27" customHeight="1">
      <c r="D20" s="47" t="s">
        <v>87</v>
      </c>
      <c r="E20" s="47"/>
      <c r="F20" s="47"/>
      <c r="G20" s="47"/>
      <c r="H20" s="47"/>
      <c r="I20" s="47"/>
      <c r="J20" s="28"/>
      <c r="K20" s="28"/>
      <c r="L20" s="28"/>
      <c r="M20" s="28"/>
      <c r="N20" s="28"/>
    </row>
  </sheetData>
  <mergeCells count="5">
    <mergeCell ref="D20:I20"/>
    <mergeCell ref="E10:H10"/>
    <mergeCell ref="E12:H12"/>
    <mergeCell ref="E14:H14"/>
    <mergeCell ref="E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8:N22"/>
  <sheetViews>
    <sheetView workbookViewId="0" topLeftCell="A10">
      <selection activeCell="E31" sqref="E31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6"/>
      <c r="J8" s="18"/>
      <c r="K8" s="18"/>
      <c r="L8" s="18"/>
      <c r="M8" s="18"/>
      <c r="N8" s="18"/>
    </row>
    <row r="9" spans="4:14" ht="12.75">
      <c r="D9" s="17"/>
      <c r="E9" s="18"/>
      <c r="F9" s="18"/>
      <c r="G9" s="18"/>
      <c r="H9" s="18"/>
      <c r="I9" s="19"/>
      <c r="J9" s="18"/>
      <c r="K9" s="18"/>
      <c r="L9" s="18"/>
      <c r="M9" s="18"/>
      <c r="N9" s="18"/>
    </row>
    <row r="10" spans="4:14" ht="23.25" customHeight="1">
      <c r="D10" s="17"/>
      <c r="E10" s="46"/>
      <c r="F10" s="46"/>
      <c r="G10" s="46"/>
      <c r="H10" s="46"/>
      <c r="I10" s="19"/>
      <c r="J10" s="18"/>
      <c r="K10" s="18"/>
      <c r="L10" s="18"/>
      <c r="M10" s="18"/>
      <c r="N10" s="18"/>
    </row>
    <row r="11" spans="4:14" ht="13.5" thickBot="1">
      <c r="D11" s="17"/>
      <c r="E11" s="18"/>
      <c r="F11" s="18"/>
      <c r="G11" s="24"/>
      <c r="H11" s="18"/>
      <c r="I11" s="19"/>
      <c r="J11" s="18"/>
      <c r="K11" s="18"/>
      <c r="L11" s="18"/>
      <c r="M11" s="18"/>
      <c r="N11" s="18"/>
    </row>
    <row r="12" spans="4:14" ht="23.25" customHeight="1" thickBot="1">
      <c r="D12" s="17"/>
      <c r="E12" s="39" t="s">
        <v>114</v>
      </c>
      <c r="F12" s="40"/>
      <c r="G12" s="40"/>
      <c r="H12" s="41"/>
      <c r="I12" s="19"/>
      <c r="J12" s="18"/>
      <c r="K12" s="18"/>
      <c r="L12" s="18"/>
      <c r="M12" s="18"/>
      <c r="N12" s="18"/>
    </row>
    <row r="13" spans="4:14" ht="13.5" thickBot="1">
      <c r="D13" s="17"/>
      <c r="E13" s="18"/>
      <c r="F13" s="18"/>
      <c r="G13" s="13"/>
      <c r="H13" s="18"/>
      <c r="I13" s="19"/>
      <c r="J13" s="18"/>
      <c r="K13" s="18"/>
      <c r="L13" s="18"/>
      <c r="M13" s="18"/>
      <c r="N13" s="18"/>
    </row>
    <row r="14" spans="4:14" ht="23.25" customHeight="1" thickBot="1">
      <c r="D14" s="17"/>
      <c r="E14" s="39" t="s">
        <v>89</v>
      </c>
      <c r="F14" s="40"/>
      <c r="G14" s="40"/>
      <c r="H14" s="41"/>
      <c r="I14" s="19"/>
      <c r="J14" s="18"/>
      <c r="K14" s="18"/>
      <c r="L14" s="18"/>
      <c r="M14" s="18"/>
      <c r="N14" s="18"/>
    </row>
    <row r="15" spans="4:14" ht="13.5" thickBot="1">
      <c r="D15" s="17"/>
      <c r="E15" s="18"/>
      <c r="F15" s="18"/>
      <c r="G15" s="13"/>
      <c r="H15" s="18"/>
      <c r="I15" s="19"/>
      <c r="J15" s="18"/>
      <c r="K15" s="18"/>
      <c r="L15" s="18"/>
      <c r="M15" s="18"/>
      <c r="N15" s="18"/>
    </row>
    <row r="16" spans="4:14" ht="23.25" customHeight="1" thickBot="1">
      <c r="D16" s="17"/>
      <c r="E16" s="39" t="s">
        <v>90</v>
      </c>
      <c r="F16" s="40"/>
      <c r="G16" s="40"/>
      <c r="H16" s="41"/>
      <c r="I16" s="19"/>
      <c r="J16" s="46"/>
      <c r="K16" s="46"/>
      <c r="L16" s="46"/>
      <c r="M16" s="46"/>
      <c r="N16" s="18"/>
    </row>
    <row r="17" spans="4:14" ht="12.75">
      <c r="D17" s="17"/>
      <c r="E17" s="18"/>
      <c r="F17" s="18"/>
      <c r="G17" s="27"/>
      <c r="H17" s="18"/>
      <c r="I17" s="19"/>
      <c r="J17" s="18"/>
      <c r="K17" s="18"/>
      <c r="L17" s="18"/>
      <c r="M17" s="18"/>
      <c r="N17" s="18"/>
    </row>
    <row r="18" spans="4:14" ht="23.25" customHeight="1">
      <c r="D18" s="17"/>
      <c r="E18" s="46"/>
      <c r="F18" s="46"/>
      <c r="G18" s="46"/>
      <c r="H18" s="46"/>
      <c r="I18" s="19"/>
      <c r="J18" s="18"/>
      <c r="K18" s="18"/>
      <c r="L18" s="18"/>
      <c r="M18" s="18"/>
      <c r="N18" s="18"/>
    </row>
    <row r="19" spans="4:14" ht="12.75">
      <c r="D19" s="17"/>
      <c r="E19" s="18"/>
      <c r="F19" s="18"/>
      <c r="G19" s="18"/>
      <c r="H19" s="18"/>
      <c r="I19" s="19"/>
      <c r="J19" s="18"/>
      <c r="K19" s="18"/>
      <c r="L19" s="18"/>
      <c r="M19" s="18"/>
      <c r="N19" s="18"/>
    </row>
    <row r="20" spans="4:14" ht="13.5" thickBot="1">
      <c r="D20" s="20"/>
      <c r="E20" s="21"/>
      <c r="F20" s="21"/>
      <c r="G20" s="21"/>
      <c r="H20" s="21"/>
      <c r="I20" s="22"/>
      <c r="J20" s="18"/>
      <c r="K20" s="18"/>
      <c r="L20" s="18"/>
      <c r="M20" s="18"/>
      <c r="N20" s="18"/>
    </row>
    <row r="21" spans="4:14" ht="12.7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4:14" ht="27" customHeight="1">
      <c r="D22" s="47" t="s">
        <v>91</v>
      </c>
      <c r="E22" s="47"/>
      <c r="F22" s="47"/>
      <c r="G22" s="47"/>
      <c r="H22" s="47"/>
      <c r="I22" s="47"/>
      <c r="J22" s="28"/>
      <c r="K22" s="28"/>
      <c r="L22" s="28"/>
      <c r="M22" s="28"/>
      <c r="N22" s="28"/>
    </row>
  </sheetData>
  <mergeCells count="7">
    <mergeCell ref="J16:M16"/>
    <mergeCell ref="E18:H18"/>
    <mergeCell ref="D22:I22"/>
    <mergeCell ref="E10:H10"/>
    <mergeCell ref="E12:H12"/>
    <mergeCell ref="E14:H14"/>
    <mergeCell ref="E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8:N26"/>
  <sheetViews>
    <sheetView workbookViewId="0" topLeftCell="A7">
      <selection activeCell="C28" sqref="C28"/>
    </sheetView>
  </sheetViews>
  <sheetFormatPr defaultColWidth="9.140625" defaultRowHeight="12.75"/>
  <cols>
    <col min="2" max="2" width="4.8515625" style="0" customWidth="1"/>
    <col min="4" max="4" width="6.57421875" style="0" customWidth="1"/>
    <col min="5" max="5" width="7.7109375" style="0" customWidth="1"/>
    <col min="8" max="8" width="7.8515625" style="0" customWidth="1"/>
    <col min="9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2:14" ht="12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8"/>
    </row>
    <row r="9" spans="2:14" ht="12.7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8"/>
    </row>
    <row r="10" spans="2:14" ht="23.25" customHeight="1">
      <c r="B10" s="17"/>
      <c r="C10" s="18"/>
      <c r="D10" s="18"/>
      <c r="E10" s="46"/>
      <c r="F10" s="46"/>
      <c r="G10" s="46"/>
      <c r="H10" s="46"/>
      <c r="I10" s="18"/>
      <c r="J10" s="18"/>
      <c r="K10" s="18"/>
      <c r="L10" s="18"/>
      <c r="M10" s="19"/>
      <c r="N10" s="18"/>
    </row>
    <row r="11" spans="2:14" ht="13.5" thickBot="1">
      <c r="B11" s="17"/>
      <c r="C11" s="18"/>
      <c r="D11" s="18"/>
      <c r="E11" s="18"/>
      <c r="F11" s="18"/>
      <c r="G11" s="30"/>
      <c r="H11" s="18"/>
      <c r="I11" s="18"/>
      <c r="J11" s="18"/>
      <c r="K11" s="18"/>
      <c r="L11" s="18"/>
      <c r="M11" s="19"/>
      <c r="N11" s="18"/>
    </row>
    <row r="12" spans="2:14" ht="23.25" customHeight="1" thickBot="1">
      <c r="B12" s="17"/>
      <c r="C12" s="18"/>
      <c r="D12" s="18"/>
      <c r="E12" s="39" t="s">
        <v>92</v>
      </c>
      <c r="F12" s="40"/>
      <c r="G12" s="40"/>
      <c r="H12" s="41"/>
      <c r="I12" s="18"/>
      <c r="J12" s="18"/>
      <c r="K12" s="18"/>
      <c r="L12" s="18"/>
      <c r="M12" s="19"/>
      <c r="N12" s="18"/>
    </row>
    <row r="13" spans="2:14" ht="13.5" thickBot="1">
      <c r="B13" s="17"/>
      <c r="C13" s="18"/>
      <c r="D13" s="18"/>
      <c r="E13" s="18"/>
      <c r="F13" s="18"/>
      <c r="G13" s="24"/>
      <c r="H13" s="18"/>
      <c r="I13" s="18"/>
      <c r="J13" s="18"/>
      <c r="K13" s="18"/>
      <c r="L13" s="18"/>
      <c r="M13" s="19"/>
      <c r="N13" s="18"/>
    </row>
    <row r="14" spans="2:14" ht="23.25" customHeight="1" thickBot="1">
      <c r="B14" s="17"/>
      <c r="C14" s="18"/>
      <c r="D14" s="18"/>
      <c r="E14" s="39" t="s">
        <v>93</v>
      </c>
      <c r="F14" s="40"/>
      <c r="G14" s="40"/>
      <c r="H14" s="41"/>
      <c r="I14" s="18"/>
      <c r="J14" s="18"/>
      <c r="K14" s="18"/>
      <c r="L14" s="18"/>
      <c r="M14" s="19"/>
      <c r="N14" s="18"/>
    </row>
    <row r="15" spans="2:14" ht="12.75">
      <c r="B15" s="17"/>
      <c r="C15" s="18"/>
      <c r="D15" s="18"/>
      <c r="E15" s="18"/>
      <c r="F15" s="18"/>
      <c r="G15" s="30"/>
      <c r="H15" s="18"/>
      <c r="I15" s="18"/>
      <c r="J15" s="18"/>
      <c r="K15" s="18"/>
      <c r="L15" s="18"/>
      <c r="M15" s="19"/>
      <c r="N15" s="18"/>
    </row>
    <row r="16" spans="2:14" ht="16.5" thickBot="1">
      <c r="B16" s="17"/>
      <c r="C16" s="18"/>
      <c r="D16" s="18"/>
      <c r="E16" s="18"/>
      <c r="F16" s="18"/>
      <c r="G16" s="18"/>
      <c r="H16" s="18"/>
      <c r="I16" s="33" t="s">
        <v>78</v>
      </c>
      <c r="J16" s="18"/>
      <c r="K16" s="18"/>
      <c r="L16" s="18"/>
      <c r="M16" s="19"/>
      <c r="N16" s="18"/>
    </row>
    <row r="17" spans="2:14" ht="36.75" customHeight="1" thickBot="1">
      <c r="B17" s="17"/>
      <c r="C17" s="18"/>
      <c r="D17" s="18"/>
      <c r="E17" s="18"/>
      <c r="F17" s="18"/>
      <c r="G17" s="18"/>
      <c r="H17" s="18"/>
      <c r="I17" s="18"/>
      <c r="J17" s="43" t="s">
        <v>94</v>
      </c>
      <c r="K17" s="50"/>
      <c r="L17" s="51"/>
      <c r="M17" s="19"/>
      <c r="N17" s="18"/>
    </row>
    <row r="18" spans="2:14" ht="33" customHeight="1">
      <c r="B18" s="17"/>
      <c r="C18" s="18"/>
      <c r="D18" s="18"/>
      <c r="E18" s="52" t="s">
        <v>82</v>
      </c>
      <c r="F18" s="52"/>
      <c r="G18" s="52"/>
      <c r="H18" s="52"/>
      <c r="I18" s="18"/>
      <c r="J18" s="46"/>
      <c r="K18" s="46"/>
      <c r="L18" s="46"/>
      <c r="M18" s="48"/>
      <c r="N18" s="18"/>
    </row>
    <row r="19" spans="2:14" ht="11.25" customHeight="1" thickBot="1">
      <c r="B19" s="17"/>
      <c r="C19" s="18"/>
      <c r="D19" s="18"/>
      <c r="E19" s="34"/>
      <c r="F19" s="34"/>
      <c r="G19" s="34"/>
      <c r="H19" s="34"/>
      <c r="I19" s="18"/>
      <c r="J19" s="23"/>
      <c r="K19" s="23"/>
      <c r="L19" s="23"/>
      <c r="M19" s="31"/>
      <c r="N19" s="18"/>
    </row>
    <row r="20" spans="2:14" ht="23.25" customHeight="1" thickBot="1">
      <c r="B20" s="17"/>
      <c r="C20" s="18"/>
      <c r="D20" s="18"/>
      <c r="E20" s="39" t="s">
        <v>97</v>
      </c>
      <c r="F20" s="40"/>
      <c r="G20" s="40"/>
      <c r="H20" s="41"/>
      <c r="I20" s="18"/>
      <c r="J20" s="18"/>
      <c r="K20" s="18"/>
      <c r="L20" s="18"/>
      <c r="M20" s="19"/>
      <c r="N20" s="18"/>
    </row>
    <row r="21" spans="2:14" ht="12.7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8"/>
    </row>
    <row r="22" spans="2:14" ht="23.25" customHeight="1">
      <c r="B22" s="17"/>
      <c r="C22" s="18"/>
      <c r="D22" s="18"/>
      <c r="E22" s="46"/>
      <c r="F22" s="46"/>
      <c r="G22" s="46"/>
      <c r="H22" s="46"/>
      <c r="I22" s="18"/>
      <c r="J22" s="18"/>
      <c r="K22" s="18"/>
      <c r="L22" s="18"/>
      <c r="M22" s="19"/>
      <c r="N22" s="18"/>
    </row>
    <row r="23" spans="2:14" ht="12.7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8"/>
    </row>
    <row r="24" spans="2:14" ht="13.5" thickBo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18"/>
    </row>
    <row r="25" spans="2:14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27" customHeight="1">
      <c r="B26" s="12"/>
      <c r="C26" s="12"/>
      <c r="D26" s="47" t="s">
        <v>95</v>
      </c>
      <c r="E26" s="47"/>
      <c r="F26" s="47"/>
      <c r="G26" s="47"/>
      <c r="H26" s="47"/>
      <c r="I26" s="47"/>
      <c r="J26" s="28"/>
      <c r="K26" s="28"/>
      <c r="L26" s="28"/>
      <c r="M26" s="28"/>
      <c r="N26" s="28"/>
    </row>
  </sheetData>
  <mergeCells count="9">
    <mergeCell ref="E22:H22"/>
    <mergeCell ref="D26:I26"/>
    <mergeCell ref="E18:H18"/>
    <mergeCell ref="J18:M18"/>
    <mergeCell ref="E20:H20"/>
    <mergeCell ref="J17:L17"/>
    <mergeCell ref="E10:H10"/>
    <mergeCell ref="E12:H12"/>
    <mergeCell ref="E14:H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8:N27"/>
  <sheetViews>
    <sheetView workbookViewId="0" topLeftCell="A1">
      <selection activeCell="B8" sqref="B8"/>
    </sheetView>
  </sheetViews>
  <sheetFormatPr defaultColWidth="9.140625" defaultRowHeight="12.75"/>
  <cols>
    <col min="2" max="2" width="4.8515625" style="0" customWidth="1"/>
    <col min="4" max="4" width="6.57421875" style="0" customWidth="1"/>
    <col min="5" max="5" width="7.7109375" style="0" customWidth="1"/>
    <col min="8" max="8" width="7.8515625" style="0" customWidth="1"/>
    <col min="9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2:14" ht="12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8"/>
    </row>
    <row r="9" spans="2:14" ht="12.7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8"/>
    </row>
    <row r="10" spans="2:14" ht="23.25" customHeight="1">
      <c r="B10" s="17"/>
      <c r="C10" s="18"/>
      <c r="D10" s="18"/>
      <c r="E10" s="46"/>
      <c r="F10" s="46"/>
      <c r="G10" s="46"/>
      <c r="H10" s="46"/>
      <c r="I10" s="18"/>
      <c r="J10" s="18"/>
      <c r="K10" s="18"/>
      <c r="L10" s="18"/>
      <c r="M10" s="19"/>
      <c r="N10" s="18"/>
    </row>
    <row r="11" spans="2:14" ht="13.5" thickBot="1">
      <c r="B11" s="17"/>
      <c r="C11" s="18"/>
      <c r="D11" s="18"/>
      <c r="E11" s="18"/>
      <c r="F11" s="18"/>
      <c r="G11" s="30"/>
      <c r="H11" s="18"/>
      <c r="I11" s="18"/>
      <c r="J11" s="18"/>
      <c r="K11" s="18"/>
      <c r="L11" s="18"/>
      <c r="M11" s="19"/>
      <c r="N11" s="18"/>
    </row>
    <row r="12" spans="2:14" ht="23.25" customHeight="1" thickBot="1">
      <c r="B12" s="17"/>
      <c r="C12" s="18"/>
      <c r="D12" s="18"/>
      <c r="E12" s="39" t="s">
        <v>92</v>
      </c>
      <c r="F12" s="40"/>
      <c r="G12" s="40"/>
      <c r="H12" s="41"/>
      <c r="I12" s="18"/>
      <c r="J12" s="18"/>
      <c r="K12" s="18"/>
      <c r="L12" s="18"/>
      <c r="M12" s="19"/>
      <c r="N12" s="18"/>
    </row>
    <row r="13" spans="2:14" ht="13.5" thickBot="1">
      <c r="B13" s="17"/>
      <c r="C13" s="18"/>
      <c r="D13" s="18"/>
      <c r="E13" s="18"/>
      <c r="F13" s="18"/>
      <c r="G13" s="24"/>
      <c r="H13" s="18"/>
      <c r="I13" s="18"/>
      <c r="J13" s="18"/>
      <c r="K13" s="18"/>
      <c r="L13" s="18"/>
      <c r="M13" s="19"/>
      <c r="N13" s="18"/>
    </row>
    <row r="14" spans="2:14" ht="23.25" customHeight="1" thickBot="1">
      <c r="B14" s="17"/>
      <c r="C14" s="18"/>
      <c r="D14" s="18"/>
      <c r="E14" s="39" t="s">
        <v>93</v>
      </c>
      <c r="F14" s="40"/>
      <c r="G14" s="40"/>
      <c r="H14" s="41"/>
      <c r="I14" s="18"/>
      <c r="J14" s="18"/>
      <c r="K14" s="18"/>
      <c r="L14" s="18"/>
      <c r="M14" s="19"/>
      <c r="N14" s="18"/>
    </row>
    <row r="15" spans="2:14" ht="12.75">
      <c r="B15" s="17"/>
      <c r="C15" s="18"/>
      <c r="D15" s="18"/>
      <c r="E15" s="18"/>
      <c r="F15" s="18"/>
      <c r="G15" s="30"/>
      <c r="H15" s="18"/>
      <c r="I15" s="18"/>
      <c r="J15" s="18"/>
      <c r="K15" s="18"/>
      <c r="L15" s="18"/>
      <c r="M15" s="19"/>
      <c r="N15" s="18"/>
    </row>
    <row r="16" spans="2:14" ht="16.5" thickBot="1">
      <c r="B16" s="17"/>
      <c r="C16" s="18"/>
      <c r="D16" s="18"/>
      <c r="E16" s="18"/>
      <c r="F16" s="18"/>
      <c r="G16" s="18"/>
      <c r="H16" s="18"/>
      <c r="I16" s="33" t="s">
        <v>78</v>
      </c>
      <c r="J16" s="18"/>
      <c r="K16" s="18"/>
      <c r="L16" s="18"/>
      <c r="M16" s="19"/>
      <c r="N16" s="18"/>
    </row>
    <row r="17" spans="2:14" ht="36.75" customHeight="1" thickBot="1">
      <c r="B17" s="17"/>
      <c r="C17" s="18"/>
      <c r="D17" s="18"/>
      <c r="E17" s="18"/>
      <c r="F17" s="18"/>
      <c r="G17" s="18"/>
      <c r="H17" s="18"/>
      <c r="I17" s="18"/>
      <c r="J17" s="43" t="s">
        <v>94</v>
      </c>
      <c r="K17" s="50"/>
      <c r="L17" s="51"/>
      <c r="M17" s="19"/>
      <c r="N17" s="18"/>
    </row>
    <row r="18" spans="2:14" ht="33" customHeight="1" thickBot="1">
      <c r="B18" s="17"/>
      <c r="C18" s="18"/>
      <c r="D18" s="18"/>
      <c r="E18" s="52" t="s">
        <v>82</v>
      </c>
      <c r="F18" s="52"/>
      <c r="G18" s="52"/>
      <c r="H18" s="52"/>
      <c r="I18" s="18"/>
      <c r="J18" s="46"/>
      <c r="K18" s="46"/>
      <c r="L18" s="46"/>
      <c r="M18" s="48"/>
      <c r="N18" s="18"/>
    </row>
    <row r="19" spans="2:14" ht="23.25" customHeight="1" thickBot="1">
      <c r="B19" s="17"/>
      <c r="C19" s="18"/>
      <c r="D19" s="18"/>
      <c r="E19" s="39" t="s">
        <v>96</v>
      </c>
      <c r="F19" s="40"/>
      <c r="G19" s="40"/>
      <c r="H19" s="41"/>
      <c r="I19" s="18"/>
      <c r="J19" s="18"/>
      <c r="K19" s="18"/>
      <c r="L19" s="18"/>
      <c r="M19" s="19"/>
      <c r="N19" s="18"/>
    </row>
    <row r="20" spans="2:14" ht="13.5" thickBot="1">
      <c r="B20" s="17"/>
      <c r="C20" s="18"/>
      <c r="D20" s="18"/>
      <c r="E20" s="18"/>
      <c r="F20" s="18"/>
      <c r="G20" s="30"/>
      <c r="H20" s="18"/>
      <c r="I20" s="18"/>
      <c r="J20" s="18"/>
      <c r="K20" s="18"/>
      <c r="L20" s="18"/>
      <c r="M20" s="19"/>
      <c r="N20" s="18"/>
    </row>
    <row r="21" spans="2:14" ht="23.25" customHeight="1" thickBot="1">
      <c r="B21" s="17"/>
      <c r="C21" s="18"/>
      <c r="D21" s="18"/>
      <c r="E21" s="39" t="s">
        <v>97</v>
      </c>
      <c r="F21" s="40"/>
      <c r="G21" s="40"/>
      <c r="H21" s="41"/>
      <c r="I21" s="18"/>
      <c r="J21" s="18"/>
      <c r="K21" s="18"/>
      <c r="L21" s="18"/>
      <c r="M21" s="19"/>
      <c r="N21" s="18"/>
    </row>
    <row r="22" spans="2:14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8"/>
    </row>
    <row r="23" spans="2:14" ht="23.25" customHeight="1">
      <c r="B23" s="17"/>
      <c r="C23" s="18"/>
      <c r="D23" s="18"/>
      <c r="E23" s="46"/>
      <c r="F23" s="46"/>
      <c r="G23" s="46"/>
      <c r="H23" s="46"/>
      <c r="I23" s="18"/>
      <c r="J23" s="18"/>
      <c r="K23" s="18"/>
      <c r="L23" s="18"/>
      <c r="M23" s="19"/>
      <c r="N23" s="18"/>
    </row>
    <row r="24" spans="2:14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/>
    </row>
    <row r="25" spans="2:14" ht="13.5" thickBo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18"/>
    </row>
    <row r="26" spans="2:14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27" customHeight="1">
      <c r="B27" s="12"/>
      <c r="C27" s="12"/>
      <c r="D27" s="47" t="s">
        <v>98</v>
      </c>
      <c r="E27" s="47"/>
      <c r="F27" s="47"/>
      <c r="G27" s="47"/>
      <c r="H27" s="47"/>
      <c r="I27" s="47"/>
      <c r="J27" s="28"/>
      <c r="K27" s="28"/>
      <c r="L27" s="28"/>
      <c r="M27" s="28"/>
      <c r="N27" s="28"/>
    </row>
  </sheetData>
  <mergeCells count="10">
    <mergeCell ref="J17:L17"/>
    <mergeCell ref="E10:H10"/>
    <mergeCell ref="E12:H12"/>
    <mergeCell ref="E14:H14"/>
    <mergeCell ref="E23:H23"/>
    <mergeCell ref="D27:I27"/>
    <mergeCell ref="E18:H18"/>
    <mergeCell ref="J18:M18"/>
    <mergeCell ref="E21:H21"/>
    <mergeCell ref="E19:H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8:N22"/>
  <sheetViews>
    <sheetView workbookViewId="0" topLeftCell="A4">
      <selection activeCell="C26" sqref="C26"/>
    </sheetView>
  </sheetViews>
  <sheetFormatPr defaultColWidth="9.140625" defaultRowHeight="12.75"/>
  <cols>
    <col min="2" max="2" width="4.8515625" style="0" customWidth="1"/>
    <col min="4" max="4" width="6.57421875" style="0" customWidth="1"/>
    <col min="5" max="5" width="7.7109375" style="0" customWidth="1"/>
    <col min="8" max="8" width="7.8515625" style="0" customWidth="1"/>
    <col min="9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2:14" ht="12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8"/>
    </row>
    <row r="9" spans="2:14" ht="12.7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8"/>
    </row>
    <row r="10" spans="2:14" ht="23.25" customHeight="1">
      <c r="B10" s="17"/>
      <c r="C10" s="18"/>
      <c r="D10" s="18"/>
      <c r="E10" s="46"/>
      <c r="F10" s="46"/>
      <c r="G10" s="46"/>
      <c r="H10" s="46"/>
      <c r="I10" s="18"/>
      <c r="J10" s="18"/>
      <c r="K10" s="18"/>
      <c r="L10" s="18"/>
      <c r="M10" s="19"/>
      <c r="N10" s="18"/>
    </row>
    <row r="11" spans="2:14" ht="13.5" thickBot="1">
      <c r="B11" s="17"/>
      <c r="C11" s="18"/>
      <c r="D11" s="18"/>
      <c r="E11" s="18"/>
      <c r="F11" s="18"/>
      <c r="G11" s="30"/>
      <c r="H11" s="18"/>
      <c r="I11" s="18"/>
      <c r="J11" s="18"/>
      <c r="K11" s="18"/>
      <c r="L11" s="18"/>
      <c r="M11" s="19"/>
      <c r="N11" s="18"/>
    </row>
    <row r="12" spans="2:14" ht="23.25" customHeight="1" thickBot="1">
      <c r="B12" s="17"/>
      <c r="C12" s="18"/>
      <c r="D12" s="18"/>
      <c r="E12" s="39" t="s">
        <v>92</v>
      </c>
      <c r="F12" s="40"/>
      <c r="G12" s="40"/>
      <c r="H12" s="41"/>
      <c r="I12" s="18"/>
      <c r="J12" s="18"/>
      <c r="K12" s="18"/>
      <c r="L12" s="18"/>
      <c r="M12" s="19"/>
      <c r="N12" s="18"/>
    </row>
    <row r="13" spans="2:14" ht="12.75">
      <c r="B13" s="17"/>
      <c r="C13" s="18"/>
      <c r="D13" s="18"/>
      <c r="E13" s="18"/>
      <c r="F13" s="18"/>
      <c r="G13" s="30"/>
      <c r="H13" s="18"/>
      <c r="I13" s="18"/>
      <c r="J13" s="18"/>
      <c r="K13" s="18"/>
      <c r="L13" s="18"/>
      <c r="M13" s="19"/>
      <c r="N13" s="18"/>
    </row>
    <row r="14" spans="2:14" ht="16.5" thickBot="1">
      <c r="B14" s="17"/>
      <c r="C14" s="18"/>
      <c r="D14" s="18"/>
      <c r="E14" s="18"/>
      <c r="F14" s="18"/>
      <c r="G14" s="18"/>
      <c r="H14" s="18"/>
      <c r="I14" s="33" t="s">
        <v>76</v>
      </c>
      <c r="J14" s="18"/>
      <c r="K14" s="18"/>
      <c r="L14" s="18"/>
      <c r="M14" s="19"/>
      <c r="N14" s="18"/>
    </row>
    <row r="15" spans="2:14" ht="32.25" customHeight="1" thickBot="1">
      <c r="B15" s="17"/>
      <c r="C15" s="18"/>
      <c r="D15" s="18"/>
      <c r="E15" s="18"/>
      <c r="F15" s="18"/>
      <c r="G15" s="18"/>
      <c r="H15" s="18"/>
      <c r="I15" s="18"/>
      <c r="J15" s="43" t="s">
        <v>99</v>
      </c>
      <c r="K15" s="50"/>
      <c r="L15" s="51"/>
      <c r="M15" s="19"/>
      <c r="N15" s="18"/>
    </row>
    <row r="16" spans="2:14" ht="23.25" customHeight="1">
      <c r="B16" s="17"/>
      <c r="C16" s="18"/>
      <c r="D16" s="18"/>
      <c r="E16" s="52" t="s">
        <v>100</v>
      </c>
      <c r="F16" s="52"/>
      <c r="G16" s="52"/>
      <c r="H16" s="52"/>
      <c r="I16" s="18"/>
      <c r="J16" s="46"/>
      <c r="K16" s="46"/>
      <c r="L16" s="46"/>
      <c r="M16" s="48"/>
      <c r="N16" s="18"/>
    </row>
    <row r="17" spans="2:14" ht="12.75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8"/>
    </row>
    <row r="18" spans="2:14" ht="23.25" customHeight="1">
      <c r="B18" s="17"/>
      <c r="C18" s="18"/>
      <c r="D18" s="18"/>
      <c r="E18" s="46"/>
      <c r="F18" s="46"/>
      <c r="G18" s="46"/>
      <c r="H18" s="46"/>
      <c r="I18" s="18"/>
      <c r="J18" s="18"/>
      <c r="K18" s="18"/>
      <c r="L18" s="18"/>
      <c r="M18" s="19"/>
      <c r="N18" s="18"/>
    </row>
    <row r="19" spans="2:14" ht="12.7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8"/>
    </row>
    <row r="20" spans="2:14" ht="13.5" thickBo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18"/>
    </row>
    <row r="21" spans="2:14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2:14" ht="27" customHeight="1">
      <c r="B22" s="12"/>
      <c r="C22" s="12"/>
      <c r="D22" s="47" t="s">
        <v>101</v>
      </c>
      <c r="E22" s="47"/>
      <c r="F22" s="47"/>
      <c r="G22" s="47"/>
      <c r="H22" s="47"/>
      <c r="I22" s="47"/>
      <c r="J22" s="28"/>
      <c r="K22" s="28"/>
      <c r="L22" s="28"/>
      <c r="M22" s="28"/>
      <c r="N22" s="28"/>
    </row>
  </sheetData>
  <mergeCells count="7">
    <mergeCell ref="D22:I22"/>
    <mergeCell ref="E16:H16"/>
    <mergeCell ref="J16:M16"/>
    <mergeCell ref="J15:L15"/>
    <mergeCell ref="E10:H10"/>
    <mergeCell ref="E12:H12"/>
    <mergeCell ref="E18:H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8:N20"/>
  <sheetViews>
    <sheetView workbookViewId="0" topLeftCell="A1">
      <selection activeCell="E24" sqref="E24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9" width="6.00390625" style="0" customWidth="1"/>
    <col min="12" max="12" width="6.00390625" style="0" customWidth="1"/>
    <col min="13" max="13" width="6.57421875" style="0" customWidth="1"/>
    <col min="14" max="14" width="6.71093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4:14" ht="13.5" thickBot="1"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4:14" ht="23.25" customHeight="1" thickBot="1">
      <c r="D10" s="17"/>
      <c r="E10" s="39" t="s">
        <v>104</v>
      </c>
      <c r="F10" s="40"/>
      <c r="G10" s="40"/>
      <c r="H10" s="41"/>
      <c r="I10" s="18"/>
      <c r="J10" s="39" t="s">
        <v>105</v>
      </c>
      <c r="K10" s="40"/>
      <c r="L10" s="40"/>
      <c r="M10" s="41"/>
      <c r="N10" s="19"/>
    </row>
    <row r="11" spans="4:14" ht="13.5" thickBot="1">
      <c r="D11" s="17"/>
      <c r="E11" s="18"/>
      <c r="F11" s="18"/>
      <c r="G11" s="13"/>
      <c r="H11" s="18"/>
      <c r="I11" s="18"/>
      <c r="J11" s="18"/>
      <c r="K11" s="18"/>
      <c r="L11" s="18"/>
      <c r="M11" s="18"/>
      <c r="N11" s="19"/>
    </row>
    <row r="12" spans="4:14" ht="23.25" customHeight="1" thickBot="1">
      <c r="D12" s="17"/>
      <c r="E12" s="39" t="s">
        <v>103</v>
      </c>
      <c r="F12" s="40"/>
      <c r="G12" s="40"/>
      <c r="H12" s="41"/>
      <c r="I12" s="18"/>
      <c r="J12" s="39" t="s">
        <v>106</v>
      </c>
      <c r="K12" s="40"/>
      <c r="L12" s="40"/>
      <c r="M12" s="41"/>
      <c r="N12" s="19"/>
    </row>
    <row r="13" spans="4:14" ht="13.5" thickBot="1">
      <c r="D13" s="17"/>
      <c r="E13" s="18"/>
      <c r="F13" s="18"/>
      <c r="G13" s="13"/>
      <c r="H13" s="18"/>
      <c r="I13" s="18"/>
      <c r="J13" s="18"/>
      <c r="K13" s="18"/>
      <c r="L13" s="18"/>
      <c r="M13" s="18"/>
      <c r="N13" s="19"/>
    </row>
    <row r="14" spans="4:14" ht="23.25" customHeight="1" thickBot="1">
      <c r="D14" s="17"/>
      <c r="E14" s="39" t="s">
        <v>102</v>
      </c>
      <c r="F14" s="40"/>
      <c r="G14" s="40"/>
      <c r="H14" s="41"/>
      <c r="I14" s="18"/>
      <c r="J14" s="46"/>
      <c r="K14" s="46"/>
      <c r="L14" s="46"/>
      <c r="M14" s="18"/>
      <c r="N14" s="19"/>
    </row>
    <row r="15" spans="4:14" ht="12.75">
      <c r="D15" s="17"/>
      <c r="E15" s="18"/>
      <c r="F15" s="18"/>
      <c r="G15" s="27"/>
      <c r="H15" s="18"/>
      <c r="I15" s="18"/>
      <c r="J15" s="18"/>
      <c r="K15" s="18"/>
      <c r="L15" s="18"/>
      <c r="M15" s="18"/>
      <c r="N15" s="19"/>
    </row>
    <row r="16" spans="4:14" ht="23.25" customHeight="1">
      <c r="D16" s="17"/>
      <c r="E16" s="46"/>
      <c r="F16" s="46"/>
      <c r="G16" s="46"/>
      <c r="H16" s="46"/>
      <c r="I16" s="18"/>
      <c r="J16" s="18"/>
      <c r="K16" s="18"/>
      <c r="L16" s="18"/>
      <c r="M16" s="18"/>
      <c r="N16" s="19"/>
    </row>
    <row r="17" spans="4:14" ht="12.75"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4:14" ht="13.5" thickBot="1"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4:14" ht="12.7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27" customHeight="1">
      <c r="D20" s="47" t="s">
        <v>107</v>
      </c>
      <c r="E20" s="47"/>
      <c r="F20" s="47"/>
      <c r="G20" s="47"/>
      <c r="H20" s="47"/>
      <c r="I20" s="47"/>
      <c r="J20" s="28"/>
      <c r="K20" s="28"/>
      <c r="L20" s="28"/>
      <c r="M20" s="28"/>
      <c r="N20" s="12"/>
    </row>
  </sheetData>
  <mergeCells count="8">
    <mergeCell ref="J14:L14"/>
    <mergeCell ref="E16:H16"/>
    <mergeCell ref="D20:I20"/>
    <mergeCell ref="E10:H10"/>
    <mergeCell ref="E12:H12"/>
    <mergeCell ref="E14:H14"/>
    <mergeCell ref="J10:M10"/>
    <mergeCell ref="J12:M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D8:I20"/>
  <sheetViews>
    <sheetView workbookViewId="0" topLeftCell="A1">
      <selection activeCell="E24" sqref="E24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8" width="6.00390625" style="0" customWidth="1"/>
    <col min="9" max="9" width="6.7109375" style="0" customWidth="1"/>
  </cols>
  <sheetData>
    <row r="7" ht="13.5" thickBot="1"/>
    <row r="8" spans="4:9" ht="12.75">
      <c r="D8" s="14"/>
      <c r="E8" s="15"/>
      <c r="F8" s="15"/>
      <c r="G8" s="15"/>
      <c r="H8" s="15"/>
      <c r="I8" s="16"/>
    </row>
    <row r="9" spans="4:9" ht="13.5" thickBot="1">
      <c r="D9" s="17"/>
      <c r="E9" s="18"/>
      <c r="F9" s="18"/>
      <c r="G9" s="18"/>
      <c r="H9" s="18"/>
      <c r="I9" s="19"/>
    </row>
    <row r="10" spans="4:9" ht="23.25" customHeight="1" thickBot="1">
      <c r="D10" s="17"/>
      <c r="E10" s="39" t="s">
        <v>104</v>
      </c>
      <c r="F10" s="40"/>
      <c r="G10" s="40"/>
      <c r="H10" s="41"/>
      <c r="I10" s="19"/>
    </row>
    <row r="11" spans="4:9" ht="13.5" thickBot="1">
      <c r="D11" s="17"/>
      <c r="E11" s="18"/>
      <c r="F11" s="18"/>
      <c r="G11" s="13"/>
      <c r="H11" s="18"/>
      <c r="I11" s="19"/>
    </row>
    <row r="12" spans="4:9" ht="23.25" customHeight="1" thickBot="1">
      <c r="D12" s="17"/>
      <c r="E12" s="39" t="s">
        <v>103</v>
      </c>
      <c r="F12" s="40"/>
      <c r="G12" s="40"/>
      <c r="H12" s="41"/>
      <c r="I12" s="19"/>
    </row>
    <row r="13" spans="4:9" ht="13.5" thickBot="1">
      <c r="D13" s="17"/>
      <c r="E13" s="18"/>
      <c r="F13" s="18"/>
      <c r="G13" s="13"/>
      <c r="H13" s="18"/>
      <c r="I13" s="19"/>
    </row>
    <row r="14" spans="4:9" ht="23.25" customHeight="1" thickBot="1">
      <c r="D14" s="17"/>
      <c r="E14" s="39" t="s">
        <v>102</v>
      </c>
      <c r="F14" s="40"/>
      <c r="G14" s="40"/>
      <c r="H14" s="41"/>
      <c r="I14" s="19"/>
    </row>
    <row r="15" spans="4:9" ht="12.75">
      <c r="D15" s="17"/>
      <c r="E15" s="18"/>
      <c r="F15" s="18"/>
      <c r="G15" s="27"/>
      <c r="H15" s="18"/>
      <c r="I15" s="19"/>
    </row>
    <row r="16" spans="4:9" ht="23.25" customHeight="1">
      <c r="D16" s="17"/>
      <c r="E16" s="46"/>
      <c r="F16" s="46"/>
      <c r="G16" s="46"/>
      <c r="H16" s="46"/>
      <c r="I16" s="19"/>
    </row>
    <row r="17" spans="4:9" ht="12.75">
      <c r="D17" s="17"/>
      <c r="E17" s="18"/>
      <c r="F17" s="18"/>
      <c r="G17" s="18"/>
      <c r="H17" s="18"/>
      <c r="I17" s="19"/>
    </row>
    <row r="18" spans="4:9" ht="13.5" thickBot="1">
      <c r="D18" s="20"/>
      <c r="E18" s="21"/>
      <c r="F18" s="21"/>
      <c r="G18" s="21"/>
      <c r="H18" s="21"/>
      <c r="I18" s="22"/>
    </row>
    <row r="19" spans="4:9" ht="12.75">
      <c r="D19" s="12"/>
      <c r="E19" s="12"/>
      <c r="F19" s="12"/>
      <c r="G19" s="12"/>
      <c r="H19" s="12"/>
      <c r="I19" s="12"/>
    </row>
    <row r="20" spans="4:9" ht="27" customHeight="1">
      <c r="D20" s="47" t="s">
        <v>108</v>
      </c>
      <c r="E20" s="47"/>
      <c r="F20" s="47"/>
      <c r="G20" s="47"/>
      <c r="H20" s="47"/>
      <c r="I20" s="12"/>
    </row>
  </sheetData>
  <mergeCells count="5">
    <mergeCell ref="E16:H16"/>
    <mergeCell ref="D20:H20"/>
    <mergeCell ref="E10:H10"/>
    <mergeCell ref="E12:H12"/>
    <mergeCell ref="E14:H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1">
      <selection activeCell="B1" sqref="B1:J1"/>
    </sheetView>
  </sheetViews>
  <sheetFormatPr defaultColWidth="9.140625" defaultRowHeight="12.75"/>
  <cols>
    <col min="1" max="1" width="7.421875" style="0" customWidth="1"/>
    <col min="2" max="2" width="11.140625" style="0" bestFit="1" customWidth="1"/>
    <col min="5" max="6" width="10.28125" style="0" bestFit="1" customWidth="1"/>
  </cols>
  <sheetData>
    <row r="1" spans="2:10" ht="26.25">
      <c r="B1" s="38" t="s">
        <v>10</v>
      </c>
      <c r="C1" s="38"/>
      <c r="D1" s="38"/>
      <c r="E1" s="38"/>
      <c r="F1" s="38"/>
      <c r="G1" s="38"/>
      <c r="H1" s="38"/>
      <c r="I1" s="38"/>
      <c r="J1" s="38"/>
    </row>
    <row r="3" spans="2:1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s="8" customFormat="1" ht="18.75" hidden="1">
      <c r="A4"/>
      <c r="B4" s="2">
        <v>1</v>
      </c>
      <c r="C4" s="9">
        <v>34.82751266926353</v>
      </c>
      <c r="D4" s="9">
        <v>37.33585858585858</v>
      </c>
      <c r="E4" s="9">
        <v>37.384351145038174</v>
      </c>
      <c r="F4" s="9">
        <v>38.460757575757576</v>
      </c>
      <c r="G4" s="9">
        <v>34.65384615384615</v>
      </c>
      <c r="H4" s="9">
        <v>36.309333333333335</v>
      </c>
      <c r="I4" s="9">
        <v>32.19405594405594</v>
      </c>
      <c r="J4" s="9">
        <v>35.24985941838785</v>
      </c>
    </row>
    <row r="5" spans="1:10" s="8" customFormat="1" ht="18.75" hidden="1">
      <c r="A5"/>
      <c r="B5" s="2">
        <f aca="true" t="shared" si="0" ref="B5:B36">+B4+1</f>
        <v>2</v>
      </c>
      <c r="C5" s="9">
        <v>35.57258681076681</v>
      </c>
      <c r="D5" s="9">
        <v>38.072100313479616</v>
      </c>
      <c r="E5" s="9">
        <v>37.67293447293447</v>
      </c>
      <c r="F5" s="9">
        <v>38.29917355371901</v>
      </c>
      <c r="G5" s="9">
        <v>35.197199999999995</v>
      </c>
      <c r="H5" s="9">
        <v>35.98218829516539</v>
      </c>
      <c r="I5" s="9">
        <v>31.721041055718477</v>
      </c>
      <c r="J5" s="9">
        <v>35.210270987318836</v>
      </c>
    </row>
    <row r="6" spans="1:10" s="8" customFormat="1" ht="18.75" hidden="1">
      <c r="A6"/>
      <c r="B6" s="2">
        <f t="shared" si="0"/>
        <v>3</v>
      </c>
      <c r="C6" s="9">
        <v>36.360609118179866</v>
      </c>
      <c r="D6" s="9">
        <v>37.43873517786561</v>
      </c>
      <c r="E6" s="9">
        <v>37.16898550724638</v>
      </c>
      <c r="F6" s="9">
        <v>38.61134751773049</v>
      </c>
      <c r="G6" s="9">
        <v>35.21157684630739</v>
      </c>
      <c r="H6" s="9">
        <v>35.87529411764706</v>
      </c>
      <c r="I6" s="9">
        <v>31.64929107589658</v>
      </c>
      <c r="J6" s="9">
        <v>35.04350623391015</v>
      </c>
    </row>
    <row r="7" spans="1:10" s="8" customFormat="1" ht="18.75" hidden="1">
      <c r="A7"/>
      <c r="B7" s="2">
        <f t="shared" si="0"/>
        <v>4</v>
      </c>
      <c r="C7" s="9">
        <v>35.22096036663186</v>
      </c>
      <c r="D7" s="9">
        <v>38.045125164690376</v>
      </c>
      <c r="E7" s="9">
        <v>37.433103448275865</v>
      </c>
      <c r="F7" s="9">
        <v>38.52598130841121</v>
      </c>
      <c r="G7" s="9">
        <v>35.02309468822171</v>
      </c>
      <c r="H7" s="9">
        <v>36.0224358974359</v>
      </c>
      <c r="I7" s="9">
        <v>31.29370629370629</v>
      </c>
      <c r="J7" s="9">
        <v>35.04038622293557</v>
      </c>
    </row>
    <row r="8" spans="1:10" s="8" customFormat="1" ht="18.75" hidden="1">
      <c r="A8"/>
      <c r="B8" s="2">
        <f t="shared" si="0"/>
        <v>5</v>
      </c>
      <c r="C8" s="9">
        <v>37.38780271034118</v>
      </c>
      <c r="D8" s="9">
        <v>37.842809364548486</v>
      </c>
      <c r="E8" s="9">
        <v>37.33816091954023</v>
      </c>
      <c r="F8" s="9">
        <v>38.4591706539075</v>
      </c>
      <c r="G8" s="9">
        <v>35.2710970464135</v>
      </c>
      <c r="H8" s="9">
        <v>36.329268292682926</v>
      </c>
      <c r="I8" s="9">
        <v>31.94664031620553</v>
      </c>
      <c r="J8" s="9">
        <v>35.2322620720867</v>
      </c>
    </row>
    <row r="9" spans="1:10" s="8" customFormat="1" ht="18.75" hidden="1">
      <c r="A9"/>
      <c r="B9" s="2">
        <f t="shared" si="0"/>
        <v>6</v>
      </c>
      <c r="C9" s="9">
        <v>36.715567310357706</v>
      </c>
      <c r="D9" s="9">
        <v>37.61467889908257</v>
      </c>
      <c r="E9" s="9">
        <v>36.886322188449846</v>
      </c>
      <c r="F9" s="9">
        <v>38.50195381882771</v>
      </c>
      <c r="G9" s="9">
        <v>35.201388888888886</v>
      </c>
      <c r="H9" s="9">
        <v>36.29554655870445</v>
      </c>
      <c r="I9" s="9">
        <v>32.538651824366106</v>
      </c>
      <c r="J9" s="9">
        <v>35.25103606137419</v>
      </c>
    </row>
    <row r="10" spans="1:10" s="8" customFormat="1" ht="18.75" hidden="1">
      <c r="A10"/>
      <c r="B10" s="2">
        <f t="shared" si="0"/>
        <v>7</v>
      </c>
      <c r="C10" s="9">
        <v>36.58668797724036</v>
      </c>
      <c r="D10" s="9">
        <v>37.31854838709678</v>
      </c>
      <c r="E10" s="9">
        <v>37.29912280701755</v>
      </c>
      <c r="F10" s="9">
        <v>38.60954198473283</v>
      </c>
      <c r="G10" s="9">
        <v>35.143181818181816</v>
      </c>
      <c r="H10" s="9">
        <v>36.18125</v>
      </c>
      <c r="I10" s="9">
        <v>31.517482517482517</v>
      </c>
      <c r="J10" s="9">
        <v>35.05852810444386</v>
      </c>
    </row>
    <row r="11" spans="1:10" s="8" customFormat="1" ht="18.75" hidden="1">
      <c r="A11"/>
      <c r="B11" s="2">
        <f t="shared" si="0"/>
        <v>8</v>
      </c>
      <c r="C11" s="9">
        <v>37.33752874229619</v>
      </c>
      <c r="D11" s="9">
        <v>38.06476785017557</v>
      </c>
      <c r="E11" s="9">
        <v>36.84836601307189</v>
      </c>
      <c r="F11" s="9">
        <v>38.56657303370787</v>
      </c>
      <c r="G11" s="9">
        <v>34.96033562166285</v>
      </c>
      <c r="H11" s="9">
        <v>36.1764705882353</v>
      </c>
      <c r="I11" s="9">
        <v>31.201989499861835</v>
      </c>
      <c r="J11" s="9">
        <v>35.12455984958154</v>
      </c>
    </row>
    <row r="12" spans="1:10" s="8" customFormat="1" ht="25.5" hidden="1">
      <c r="A12" s="5">
        <v>2</v>
      </c>
      <c r="B12" s="2">
        <f t="shared" si="0"/>
        <v>9</v>
      </c>
      <c r="C12" s="9">
        <v>37.81384984028978</v>
      </c>
      <c r="D12" s="9">
        <v>37.75300171526586</v>
      </c>
      <c r="E12" s="9">
        <v>36.60817891373802</v>
      </c>
      <c r="F12" s="9">
        <v>38.691452991453</v>
      </c>
      <c r="G12" s="9">
        <v>35.73275862068966</v>
      </c>
      <c r="H12" s="9">
        <v>36.274264705882345</v>
      </c>
      <c r="I12" s="9">
        <v>31.952624839948783</v>
      </c>
      <c r="J12" s="9">
        <v>35.33053008924478</v>
      </c>
    </row>
    <row r="13" spans="1:10" s="8" customFormat="1" ht="25.5" hidden="1">
      <c r="A13" s="5">
        <v>0</v>
      </c>
      <c r="B13" s="2">
        <f t="shared" si="0"/>
        <v>10</v>
      </c>
      <c r="C13" s="9">
        <v>38.56110927197374</v>
      </c>
      <c r="D13" s="9">
        <v>39.10479797979798</v>
      </c>
      <c r="E13" s="9">
        <v>37.88021680216802</v>
      </c>
      <c r="F13" s="9">
        <v>38.64186046511628</v>
      </c>
      <c r="G13" s="9">
        <v>35.682156133829</v>
      </c>
      <c r="H13" s="9">
        <v>36.40343347639485</v>
      </c>
      <c r="I13" s="9">
        <v>30.79229797979798</v>
      </c>
      <c r="J13" s="9">
        <v>35.791609543569805</v>
      </c>
    </row>
    <row r="14" spans="1:10" s="8" customFormat="1" ht="25.5" hidden="1">
      <c r="A14" s="5">
        <v>0</v>
      </c>
      <c r="B14" s="2">
        <f t="shared" si="0"/>
        <v>11</v>
      </c>
      <c r="C14" s="9">
        <v>39.1002396242448</v>
      </c>
      <c r="D14" s="9">
        <v>38.150858429496196</v>
      </c>
      <c r="E14" s="9">
        <v>37.489120370370365</v>
      </c>
      <c r="F14" s="9">
        <v>38.68195050946143</v>
      </c>
      <c r="G14" s="9">
        <v>35.73032069970846</v>
      </c>
      <c r="H14" s="9">
        <v>36.441326530612244</v>
      </c>
      <c r="I14" s="9">
        <v>32.940161104718065</v>
      </c>
      <c r="J14" s="9">
        <v>36.01084186921603</v>
      </c>
    </row>
    <row r="15" spans="1:10" s="8" customFormat="1" ht="25.5" hidden="1">
      <c r="A15" s="5">
        <v>5</v>
      </c>
      <c r="B15" s="2">
        <f t="shared" si="0"/>
        <v>12</v>
      </c>
      <c r="C15" s="9">
        <v>38.12462677006854</v>
      </c>
      <c r="D15" s="9">
        <v>38.19891707039042</v>
      </c>
      <c r="E15" s="9">
        <v>37.15199115044248</v>
      </c>
      <c r="F15" s="9">
        <v>38.71247484909456</v>
      </c>
      <c r="G15" s="9">
        <v>35.97722095671982</v>
      </c>
      <c r="H15" s="9">
        <v>36.303125</v>
      </c>
      <c r="I15" s="9">
        <v>32.189284145805885</v>
      </c>
      <c r="J15" s="9">
        <v>35.91527977754014</v>
      </c>
    </row>
    <row r="16" spans="1:10" s="8" customFormat="1" ht="18.75" hidden="1">
      <c r="A16"/>
      <c r="B16" s="2">
        <f t="shared" si="0"/>
        <v>13</v>
      </c>
      <c r="C16" s="9">
        <v>39.86006287620691</v>
      </c>
      <c r="D16" s="9">
        <v>39.372086247086244</v>
      </c>
      <c r="E16" s="9">
        <v>37.56975806451613</v>
      </c>
      <c r="F16" s="9">
        <v>38.88831168831169</v>
      </c>
      <c r="G16" s="9">
        <v>35.82763532763533</v>
      </c>
      <c r="H16" s="9">
        <v>36.49754299754299</v>
      </c>
      <c r="I16" s="9">
        <v>33.697085357390705</v>
      </c>
      <c r="J16" s="9">
        <v>36.69121075712029</v>
      </c>
    </row>
    <row r="17" spans="1:10" s="8" customFormat="1" ht="18.75" hidden="1">
      <c r="A17"/>
      <c r="B17" s="2">
        <f t="shared" si="0"/>
        <v>14</v>
      </c>
      <c r="C17" s="9">
        <v>40.413466531752896</v>
      </c>
      <c r="D17" s="9">
        <v>39.33596837944663</v>
      </c>
      <c r="E17" s="9">
        <v>38.042559999999995</v>
      </c>
      <c r="F17" s="9">
        <v>38.84302103250478</v>
      </c>
      <c r="G17" s="9">
        <v>35.77683615819209</v>
      </c>
      <c r="H17" s="9">
        <v>36.225881261595546</v>
      </c>
      <c r="I17" s="9">
        <v>33.64853896103896</v>
      </c>
      <c r="J17" s="9">
        <v>36.80386094845048</v>
      </c>
    </row>
    <row r="18" spans="1:10" s="8" customFormat="1" ht="18.75" hidden="1">
      <c r="A18"/>
      <c r="B18" s="2">
        <f t="shared" si="0"/>
        <v>15</v>
      </c>
      <c r="C18" s="9">
        <v>40.70727012646398</v>
      </c>
      <c r="D18" s="9">
        <v>39.90375695732838</v>
      </c>
      <c r="E18" s="9">
        <v>37.72504091653028</v>
      </c>
      <c r="F18" s="9">
        <v>38.87403846153846</v>
      </c>
      <c r="G18" s="9">
        <v>35.93045112781955</v>
      </c>
      <c r="H18" s="9">
        <v>36.2888198757764</v>
      </c>
      <c r="I18" s="9">
        <v>33.51661086788565</v>
      </c>
      <c r="J18" s="9">
        <v>36.78270916279966</v>
      </c>
    </row>
    <row r="19" spans="1:10" s="8" customFormat="1" ht="18.75" hidden="1">
      <c r="A19"/>
      <c r="B19" s="2">
        <f t="shared" si="0"/>
        <v>16</v>
      </c>
      <c r="C19" s="9">
        <v>40.12239950926311</v>
      </c>
      <c r="D19" s="9">
        <v>39.58754208754208</v>
      </c>
      <c r="E19" s="9">
        <v>38.32344632768361</v>
      </c>
      <c r="F19" s="9">
        <v>38.85380333951762</v>
      </c>
      <c r="G19" s="9">
        <v>35.85579196217494</v>
      </c>
      <c r="H19" s="9">
        <v>36.36940836940837</v>
      </c>
      <c r="I19" s="9">
        <v>32.95856087375522</v>
      </c>
      <c r="J19" s="9">
        <v>36.66875720411794</v>
      </c>
    </row>
    <row r="20" spans="1:10" s="8" customFormat="1" ht="18.75" hidden="1">
      <c r="A20"/>
      <c r="B20" s="2">
        <f t="shared" si="0"/>
        <v>17</v>
      </c>
      <c r="C20" s="9">
        <v>39.05128023123374</v>
      </c>
      <c r="D20" s="9">
        <v>39.97355015673981</v>
      </c>
      <c r="E20" s="9">
        <v>37.53988524590163</v>
      </c>
      <c r="F20" s="9">
        <v>38.753203661327234</v>
      </c>
      <c r="G20" s="9">
        <v>35.45298165137615</v>
      </c>
      <c r="H20" s="9">
        <v>36.31173614599029</v>
      </c>
      <c r="I20" s="9">
        <v>32.96915584415584</v>
      </c>
      <c r="J20" s="9">
        <v>36.58833003218461</v>
      </c>
    </row>
    <row r="21" spans="1:10" s="8" customFormat="1" ht="18.75" hidden="1">
      <c r="A21"/>
      <c r="B21" s="2">
        <f t="shared" si="0"/>
        <v>18</v>
      </c>
      <c r="C21" s="9">
        <v>40.09593507320247</v>
      </c>
      <c r="D21" s="9">
        <v>39.65100490347757</v>
      </c>
      <c r="E21" s="9">
        <v>37.53</v>
      </c>
      <c r="F21" s="9">
        <v>38.621021611001964</v>
      </c>
      <c r="G21" s="9">
        <v>34.82098765432099</v>
      </c>
      <c r="H21" s="9">
        <v>36.08333333333333</v>
      </c>
      <c r="I21" s="9">
        <v>33.47838137472284</v>
      </c>
      <c r="J21" s="9">
        <v>36.60887407162031</v>
      </c>
    </row>
    <row r="22" spans="1:10" s="8" customFormat="1" ht="18.75" hidden="1">
      <c r="A22"/>
      <c r="B22" s="2">
        <f t="shared" si="0"/>
        <v>19</v>
      </c>
      <c r="C22" s="9">
        <v>36.99595635597983</v>
      </c>
      <c r="D22" s="9">
        <v>38.95560960778352</v>
      </c>
      <c r="E22" s="9">
        <v>36.8728476821192</v>
      </c>
      <c r="F22" s="9">
        <v>38.723076923076924</v>
      </c>
      <c r="G22" s="9">
        <v>34.68888888888889</v>
      </c>
      <c r="H22" s="9">
        <v>35.888805409466556</v>
      </c>
      <c r="I22" s="9">
        <v>33.25688073394495</v>
      </c>
      <c r="J22" s="9">
        <v>36.29277741364254</v>
      </c>
    </row>
    <row r="23" spans="1:10" s="8" customFormat="1" ht="18.75" hidden="1">
      <c r="A23"/>
      <c r="B23" s="2">
        <f t="shared" si="0"/>
        <v>20</v>
      </c>
      <c r="C23" s="9">
        <v>35.26899298522808</v>
      </c>
      <c r="D23" s="9">
        <v>39.98</v>
      </c>
      <c r="E23" s="9">
        <v>37.270995670995674</v>
      </c>
      <c r="F23" s="9">
        <v>38.485645933014354</v>
      </c>
      <c r="G23" s="9">
        <v>34.68982630272953</v>
      </c>
      <c r="H23" s="9">
        <v>35.75128135958997</v>
      </c>
      <c r="I23" s="9">
        <v>33.571913161465396</v>
      </c>
      <c r="J23" s="9">
        <v>36.48692833314199</v>
      </c>
    </row>
    <row r="24" spans="1:10" s="8" customFormat="1" ht="18.75" hidden="1">
      <c r="A24"/>
      <c r="B24" s="2">
        <f t="shared" si="0"/>
        <v>21</v>
      </c>
      <c r="C24" s="9">
        <v>34.43743942356346</v>
      </c>
      <c r="D24" s="9">
        <v>38.996212121212125</v>
      </c>
      <c r="E24" s="9">
        <v>37.43444180522565</v>
      </c>
      <c r="F24" s="9">
        <v>38.49012048192771</v>
      </c>
      <c r="G24" s="9">
        <v>34.666666666666664</v>
      </c>
      <c r="H24" s="9">
        <v>35.84911616161616</v>
      </c>
      <c r="I24" s="9">
        <v>33.426243567753</v>
      </c>
      <c r="J24" s="9">
        <v>36.228771038298</v>
      </c>
    </row>
    <row r="25" spans="1:10" s="8" customFormat="1" ht="18.75" hidden="1">
      <c r="A25"/>
      <c r="B25" s="2">
        <f t="shared" si="0"/>
        <v>22</v>
      </c>
      <c r="C25" s="9">
        <v>33.258456872722476</v>
      </c>
      <c r="D25" s="9">
        <v>37.3906888958792</v>
      </c>
      <c r="E25" s="9">
        <v>36.65043478260869</v>
      </c>
      <c r="F25" s="9">
        <v>38.43145009416195</v>
      </c>
      <c r="G25" s="9">
        <v>34.51977401129943</v>
      </c>
      <c r="H25" s="9">
        <v>36.5625</v>
      </c>
      <c r="I25" s="9">
        <v>32.71446862996158</v>
      </c>
      <c r="J25" s="9">
        <v>35.64954048497874</v>
      </c>
    </row>
    <row r="26" spans="1:10" s="8" customFormat="1" ht="18.75" hidden="1">
      <c r="A26"/>
      <c r="B26" s="2">
        <f t="shared" si="0"/>
        <v>23</v>
      </c>
      <c r="C26" s="9">
        <v>33.11859835014652</v>
      </c>
      <c r="D26" s="9">
        <v>36.741765480895914</v>
      </c>
      <c r="E26" s="9">
        <v>36.51890547263681</v>
      </c>
      <c r="F26" s="9">
        <v>38.4728051391863</v>
      </c>
      <c r="G26" s="9">
        <v>34.62645011600928</v>
      </c>
      <c r="H26" s="9">
        <v>35.62126454860019</v>
      </c>
      <c r="I26" s="9">
        <v>33.55672105672105</v>
      </c>
      <c r="J26" s="9">
        <v>35.534454174005084</v>
      </c>
    </row>
    <row r="27" spans="1:10" s="8" customFormat="1" ht="18.75" hidden="1">
      <c r="A27"/>
      <c r="B27" s="2">
        <f t="shared" si="0"/>
        <v>24</v>
      </c>
      <c r="C27" s="9">
        <v>33.61852885718145</v>
      </c>
      <c r="D27" s="9">
        <v>36.24505928853755</v>
      </c>
      <c r="E27" s="9">
        <v>36.24728813559321</v>
      </c>
      <c r="F27" s="9">
        <v>38.379903147699764</v>
      </c>
      <c r="G27" s="9">
        <v>34.64462809917355</v>
      </c>
      <c r="H27" s="9">
        <v>36.02684879886952</v>
      </c>
      <c r="I27" s="9">
        <v>32.74747474747475</v>
      </c>
      <c r="J27" s="9">
        <v>35.27866249067736</v>
      </c>
    </row>
    <row r="28" spans="1:10" s="8" customFormat="1" ht="18.75" hidden="1">
      <c r="A28"/>
      <c r="B28" s="2">
        <f t="shared" si="0"/>
        <v>25</v>
      </c>
      <c r="C28" s="9">
        <v>31.281870473921504</v>
      </c>
      <c r="D28" s="9">
        <v>35.44405594405594</v>
      </c>
      <c r="E28" s="9">
        <v>35.5809885931559</v>
      </c>
      <c r="F28" s="9">
        <v>37.90119760479042</v>
      </c>
      <c r="G28" s="9">
        <v>34.67088607594937</v>
      </c>
      <c r="H28" s="9">
        <v>35.20820089001907</v>
      </c>
      <c r="I28" s="9">
        <v>32.756788665879576</v>
      </c>
      <c r="J28" s="9">
        <v>34.7989150744526</v>
      </c>
    </row>
    <row r="29" spans="1:10" s="8" customFormat="1" ht="18.75" hidden="1">
      <c r="A29"/>
      <c r="B29" s="2">
        <f t="shared" si="0"/>
        <v>26</v>
      </c>
      <c r="C29" s="9">
        <v>31.90683510133437</v>
      </c>
      <c r="D29" s="9">
        <v>34.72103708565802</v>
      </c>
      <c r="E29" s="9">
        <v>36.46614173228347</v>
      </c>
      <c r="F29" s="9">
        <v>38.239301310043665</v>
      </c>
      <c r="G29" s="9">
        <v>34.3810623556582</v>
      </c>
      <c r="H29" s="9">
        <v>35.436422098801515</v>
      </c>
      <c r="I29" s="9">
        <v>31.411845730027547</v>
      </c>
      <c r="J29" s="9">
        <v>34.42084102277441</v>
      </c>
    </row>
    <row r="30" spans="1:10" s="8" customFormat="1" ht="18.75" hidden="1">
      <c r="A30"/>
      <c r="B30" s="2">
        <f t="shared" si="0"/>
        <v>27</v>
      </c>
      <c r="C30" s="9">
        <v>31.2283586335123</v>
      </c>
      <c r="D30" s="9">
        <v>35.69377990430622</v>
      </c>
      <c r="E30" s="9">
        <v>36.33968253968254</v>
      </c>
      <c r="F30" s="9">
        <v>37.549479166666664</v>
      </c>
      <c r="G30" s="9">
        <v>34.464</v>
      </c>
      <c r="H30" s="9">
        <v>34.8544120915759</v>
      </c>
      <c r="I30" s="9">
        <v>31.52</v>
      </c>
      <c r="J30" s="9">
        <v>34.49676028296661</v>
      </c>
    </row>
    <row r="31" spans="1:10" s="8" customFormat="1" ht="18.75" hidden="1">
      <c r="A31"/>
      <c r="B31" s="2">
        <f t="shared" si="0"/>
        <v>28</v>
      </c>
      <c r="C31" s="9">
        <v>31.94684221515141</v>
      </c>
      <c r="D31" s="9">
        <v>34.98258817685047</v>
      </c>
      <c r="E31" s="9">
        <v>36.57891440501044</v>
      </c>
      <c r="F31" s="9">
        <v>37.49763313609468</v>
      </c>
      <c r="G31" s="9">
        <v>34.342794759825324</v>
      </c>
      <c r="H31" s="9">
        <v>33.688126819799415</v>
      </c>
      <c r="I31" s="9">
        <v>31.64665523156089</v>
      </c>
      <c r="J31" s="9">
        <v>34.32434539156047</v>
      </c>
    </row>
    <row r="32" spans="1:10" s="8" customFormat="1" ht="18.75" hidden="1">
      <c r="A32"/>
      <c r="B32" s="2">
        <f t="shared" si="0"/>
        <v>29</v>
      </c>
      <c r="C32" s="9">
        <v>31.150370339159394</v>
      </c>
      <c r="D32" s="9">
        <v>36.09311104120792</v>
      </c>
      <c r="E32" s="9">
        <v>36.66178571428572</v>
      </c>
      <c r="F32" s="9">
        <v>37.30771028037383</v>
      </c>
      <c r="G32" s="9">
        <v>34.306603773584904</v>
      </c>
      <c r="H32" s="9">
        <v>34.06565656565656</v>
      </c>
      <c r="I32" s="9">
        <v>31.566558441558442</v>
      </c>
      <c r="J32" s="9">
        <v>34.48726913883428</v>
      </c>
    </row>
    <row r="33" spans="1:10" s="8" customFormat="1" ht="18.75" hidden="1">
      <c r="A33"/>
      <c r="B33" s="2">
        <f t="shared" si="0"/>
        <v>30</v>
      </c>
      <c r="C33" s="9">
        <v>33.4422825665391</v>
      </c>
      <c r="D33" s="9">
        <v>37.17987804878048</v>
      </c>
      <c r="E33" s="9">
        <v>36.81223021582734</v>
      </c>
      <c r="F33" s="9">
        <v>37.23618181818182</v>
      </c>
      <c r="G33" s="9">
        <v>34.13627254509018</v>
      </c>
      <c r="H33" s="9">
        <v>34.20508401551055</v>
      </c>
      <c r="I33" s="9">
        <v>33.319951189749844</v>
      </c>
      <c r="J33" s="9">
        <v>35.168020547209764</v>
      </c>
    </row>
    <row r="34" spans="1:10" s="8" customFormat="1" ht="18.75" hidden="1">
      <c r="A34"/>
      <c r="B34" s="2">
        <f t="shared" si="0"/>
        <v>31</v>
      </c>
      <c r="C34" s="9">
        <v>32.415634214981885</v>
      </c>
      <c r="D34" s="9">
        <v>37.58257819351068</v>
      </c>
      <c r="E34" s="9">
        <v>36.69815573770493</v>
      </c>
      <c r="F34" s="9">
        <v>37.1990671641791</v>
      </c>
      <c r="G34" s="9">
        <v>33.75844155844156</v>
      </c>
      <c r="H34" s="9">
        <v>34.03987240829346</v>
      </c>
      <c r="I34" s="9">
        <v>32.42288961038961</v>
      </c>
      <c r="J34" s="9">
        <v>34.959304265712525</v>
      </c>
    </row>
    <row r="35" spans="1:10" s="8" customFormat="1" ht="18.75" hidden="1">
      <c r="A35"/>
      <c r="B35" s="2">
        <f t="shared" si="0"/>
        <v>32</v>
      </c>
      <c r="C35" s="9">
        <v>30.480909608723515</v>
      </c>
      <c r="D35" s="9">
        <v>36.124761124761115</v>
      </c>
      <c r="E35" s="9">
        <v>36.640052356020945</v>
      </c>
      <c r="F35" s="9">
        <v>37.183280254777074</v>
      </c>
      <c r="G35" s="9">
        <v>33.723684210526315</v>
      </c>
      <c r="H35" s="9">
        <v>30.465</v>
      </c>
      <c r="I35" s="9">
        <v>32.62677798392084</v>
      </c>
      <c r="J35" s="9">
        <v>34.538625764242525</v>
      </c>
    </row>
    <row r="36" spans="1:10" s="8" customFormat="1" ht="18.75" hidden="1">
      <c r="A36"/>
      <c r="B36" s="2">
        <f t="shared" si="0"/>
        <v>33</v>
      </c>
      <c r="C36" s="9">
        <v>30.56206570622781</v>
      </c>
      <c r="D36" s="9">
        <v>35.93848414864581</v>
      </c>
      <c r="E36" s="9">
        <v>36.50337837837837</v>
      </c>
      <c r="F36" s="9">
        <v>37.03210831721471</v>
      </c>
      <c r="G36" s="9">
        <v>33.36830835117773</v>
      </c>
      <c r="H36" s="9">
        <v>30.57</v>
      </c>
      <c r="I36" s="9">
        <v>32.45652173913044</v>
      </c>
      <c r="J36" s="9">
        <v>34.3321790620688</v>
      </c>
    </row>
    <row r="37" spans="1:10" s="8" customFormat="1" ht="18.75" hidden="1">
      <c r="A37"/>
      <c r="B37" s="2">
        <f aca="true" t="shared" si="1" ref="B37:B55">+B36+1</f>
        <v>34</v>
      </c>
      <c r="C37" s="9">
        <v>31.135067061710686</v>
      </c>
      <c r="D37" s="9">
        <v>36.68410725964682</v>
      </c>
      <c r="E37" s="9">
        <v>36.486246418338105</v>
      </c>
      <c r="F37" s="9">
        <v>36.778707224334596</v>
      </c>
      <c r="G37" s="9">
        <v>32.96969696969697</v>
      </c>
      <c r="H37" s="9">
        <v>30.59</v>
      </c>
      <c r="I37" s="9">
        <v>33.034343434343434</v>
      </c>
      <c r="J37" s="9">
        <v>34.56941652377962</v>
      </c>
    </row>
    <row r="38" spans="1:10" s="8" customFormat="1" ht="18.75" hidden="1">
      <c r="A38"/>
      <c r="B38" s="2">
        <f t="shared" si="1"/>
        <v>35</v>
      </c>
      <c r="C38" s="9">
        <v>31.785130981338078</v>
      </c>
      <c r="D38" s="9">
        <v>37.43272727272726</v>
      </c>
      <c r="E38" s="9">
        <v>35.921203438395416</v>
      </c>
      <c r="F38" s="9">
        <v>36.80382513661201</v>
      </c>
      <c r="G38" s="9">
        <v>32.335309973045824</v>
      </c>
      <c r="H38" s="9">
        <v>30.77</v>
      </c>
      <c r="I38" s="9">
        <v>32.96672077922077</v>
      </c>
      <c r="J38" s="9">
        <v>34.432061984803155</v>
      </c>
    </row>
    <row r="39" spans="1:10" s="8" customFormat="1" ht="18.75" hidden="1">
      <c r="A39"/>
      <c r="B39" s="2">
        <f t="shared" si="1"/>
        <v>36</v>
      </c>
      <c r="C39" s="9">
        <v>31.82379115366478</v>
      </c>
      <c r="D39" s="9">
        <v>37.68348623853211</v>
      </c>
      <c r="E39" s="9">
        <v>35.975186104218366</v>
      </c>
      <c r="F39" s="9">
        <v>36.42445652173913</v>
      </c>
      <c r="G39" s="9">
        <v>32.27272727272727</v>
      </c>
      <c r="H39" s="9">
        <v>31.015</v>
      </c>
      <c r="I39" s="9">
        <v>33.39094365710335</v>
      </c>
      <c r="J39" s="9">
        <v>34.76422809573046</v>
      </c>
    </row>
    <row r="40" spans="1:10" s="8" customFormat="1" ht="18.75" hidden="1">
      <c r="A40"/>
      <c r="B40" s="2">
        <f t="shared" si="1"/>
        <v>37</v>
      </c>
      <c r="C40" s="9">
        <v>30.881940275134973</v>
      </c>
      <c r="D40" s="9">
        <v>36.721109399075495</v>
      </c>
      <c r="E40" s="9">
        <v>35.990297029702965</v>
      </c>
      <c r="F40" s="9">
        <v>36.01252204585538</v>
      </c>
      <c r="G40" s="9">
        <v>32.51724137931034</v>
      </c>
      <c r="H40" s="9">
        <v>31.285</v>
      </c>
      <c r="I40" s="9">
        <v>34.96296296296296</v>
      </c>
      <c r="J40" s="9">
        <v>34.70332624179902</v>
      </c>
    </row>
    <row r="41" spans="1:10" s="8" customFormat="1" ht="18.75" hidden="1">
      <c r="A41"/>
      <c r="B41" s="2">
        <f t="shared" si="1"/>
        <v>38</v>
      </c>
      <c r="C41" s="9">
        <v>32.09279530767844</v>
      </c>
      <c r="D41" s="9">
        <v>37.572352740892065</v>
      </c>
      <c r="E41" s="9">
        <v>36.1956678700361</v>
      </c>
      <c r="F41" s="9">
        <v>35.7359022556391</v>
      </c>
      <c r="G41" s="9">
        <v>32.906930693069306</v>
      </c>
      <c r="H41" s="9">
        <v>31.41</v>
      </c>
      <c r="I41" s="9">
        <v>33.91796008869179</v>
      </c>
      <c r="J41" s="9">
        <v>34.797457671889454</v>
      </c>
    </row>
    <row r="42" spans="1:10" s="8" customFormat="1" ht="18.75" hidden="1">
      <c r="A42"/>
      <c r="B42" s="2">
        <f t="shared" si="1"/>
        <v>39</v>
      </c>
      <c r="C42" s="9">
        <v>33.70383626932585</v>
      </c>
      <c r="D42" s="9">
        <v>36.25511875511876</v>
      </c>
      <c r="E42" s="9">
        <v>36.15597484276729</v>
      </c>
      <c r="F42" s="9">
        <v>35.67813688212927</v>
      </c>
      <c r="G42" s="9">
        <v>32.43684210526316</v>
      </c>
      <c r="H42" s="9">
        <v>31.58</v>
      </c>
      <c r="I42" s="9">
        <v>33.77801268498943</v>
      </c>
      <c r="J42" s="9">
        <v>34.39730644018588</v>
      </c>
    </row>
    <row r="43" spans="1:10" s="8" customFormat="1" ht="18.75" hidden="1">
      <c r="A43"/>
      <c r="B43" s="2">
        <f t="shared" si="1"/>
        <v>40</v>
      </c>
      <c r="C43" s="9">
        <v>32.642037295723576</v>
      </c>
      <c r="D43" s="9">
        <v>36.52698863636363</v>
      </c>
      <c r="E43" s="9">
        <v>35.8963963963964</v>
      </c>
      <c r="F43" s="9">
        <v>35.68908045977011</v>
      </c>
      <c r="G43" s="9">
        <v>32.25192802056555</v>
      </c>
      <c r="H43" s="9">
        <v>31.765</v>
      </c>
      <c r="I43" s="9">
        <v>34.5545911375057</v>
      </c>
      <c r="J43" s="9">
        <v>34.60436550193672</v>
      </c>
    </row>
    <row r="44" spans="1:10" s="8" customFormat="1" ht="18.75" hidden="1">
      <c r="A44"/>
      <c r="B44" s="2">
        <f t="shared" si="1"/>
        <v>41</v>
      </c>
      <c r="C44" s="9">
        <v>33.703922165853214</v>
      </c>
      <c r="D44" s="9">
        <v>37.385123966942146</v>
      </c>
      <c r="E44" s="9">
        <v>36.12635135135135</v>
      </c>
      <c r="F44" s="9">
        <v>35.68349514563107</v>
      </c>
      <c r="G44" s="9">
        <v>32.56948228882834</v>
      </c>
      <c r="H44" s="9">
        <v>31.855</v>
      </c>
      <c r="I44" s="9">
        <v>34.62592431491953</v>
      </c>
      <c r="J44" s="9">
        <v>34.90872416283231</v>
      </c>
    </row>
    <row r="45" spans="1:10" s="8" customFormat="1" ht="18.75" hidden="1">
      <c r="A45"/>
      <c r="B45" s="2">
        <f t="shared" si="1"/>
        <v>42</v>
      </c>
      <c r="C45" s="9">
        <v>33.9943248689795</v>
      </c>
      <c r="D45" s="9">
        <v>37.89482415394824</v>
      </c>
      <c r="E45" s="9">
        <v>36.18728070175439</v>
      </c>
      <c r="F45" s="9">
        <v>35.803547671840356</v>
      </c>
      <c r="G45" s="9">
        <v>31.69047619047619</v>
      </c>
      <c r="H45" s="9">
        <v>31.94</v>
      </c>
      <c r="I45" s="9">
        <v>34.52993348115299</v>
      </c>
      <c r="J45" s="9">
        <v>34.9272979967585</v>
      </c>
    </row>
    <row r="46" spans="1:10" s="8" customFormat="1" ht="18.75" hidden="1">
      <c r="A46"/>
      <c r="B46" s="2">
        <f t="shared" si="1"/>
        <v>43</v>
      </c>
      <c r="C46" s="9">
        <v>34.43191172271102</v>
      </c>
      <c r="D46" s="9">
        <v>37.78849721706865</v>
      </c>
      <c r="E46" s="9">
        <v>36.0248427672956</v>
      </c>
      <c r="F46" s="9">
        <v>35.825</v>
      </c>
      <c r="G46" s="9">
        <v>32.027303754266214</v>
      </c>
      <c r="H46" s="9">
        <v>32.115</v>
      </c>
      <c r="I46" s="9">
        <v>34.717563989408646</v>
      </c>
      <c r="J46" s="9">
        <v>35.08455726779736</v>
      </c>
    </row>
    <row r="47" spans="1:10" s="8" customFormat="1" ht="18.75" hidden="1">
      <c r="A47"/>
      <c r="B47" s="2">
        <f t="shared" si="1"/>
        <v>44</v>
      </c>
      <c r="C47" s="9">
        <v>34.18223847940038</v>
      </c>
      <c r="D47" s="9">
        <v>37.7020202020202</v>
      </c>
      <c r="E47" s="9">
        <v>35.97441860465116</v>
      </c>
      <c r="F47" s="9">
        <v>35.84887387387387</v>
      </c>
      <c r="G47" s="9">
        <v>31.641221374045802</v>
      </c>
      <c r="H47" s="9">
        <v>32.285</v>
      </c>
      <c r="I47" s="9">
        <v>31.94775812422871</v>
      </c>
      <c r="J47" s="9">
        <v>34.43816440836007</v>
      </c>
    </row>
    <row r="48" spans="1:10" s="8" customFormat="1" ht="18.75" hidden="1">
      <c r="A48"/>
      <c r="B48" s="2">
        <f t="shared" si="1"/>
        <v>45</v>
      </c>
      <c r="C48" s="9">
        <v>34.39345042027326</v>
      </c>
      <c r="D48" s="9">
        <v>38.49867974349302</v>
      </c>
      <c r="E48" s="9">
        <v>36.04159544159544</v>
      </c>
      <c r="F48" s="9">
        <v>35.84357894736842</v>
      </c>
      <c r="G48" s="9">
        <v>33.0482180293501</v>
      </c>
      <c r="H48" s="9">
        <v>32.35</v>
      </c>
      <c r="I48" s="9">
        <v>32.08567980691874</v>
      </c>
      <c r="J48" s="9">
        <v>34.89987868832818</v>
      </c>
    </row>
    <row r="49" spans="1:10" s="8" customFormat="1" ht="18.75" hidden="1">
      <c r="A49"/>
      <c r="B49" s="2">
        <f t="shared" si="1"/>
        <v>46</v>
      </c>
      <c r="C49" s="9">
        <v>34.82377584868598</v>
      </c>
      <c r="D49" s="9">
        <v>38.234564070741534</v>
      </c>
      <c r="E49" s="9">
        <v>35.95339366515837</v>
      </c>
      <c r="F49" s="9">
        <v>35.865696465696466</v>
      </c>
      <c r="G49" s="9">
        <v>32.86746987951807</v>
      </c>
      <c r="H49" s="9">
        <v>32.5</v>
      </c>
      <c r="I49" s="9">
        <v>34.01614832535885</v>
      </c>
      <c r="J49" s="9">
        <v>35.24742341633877</v>
      </c>
    </row>
    <row r="50" spans="1:10" s="8" customFormat="1" ht="18.75" hidden="1">
      <c r="A50"/>
      <c r="B50" s="2">
        <f t="shared" si="1"/>
        <v>47</v>
      </c>
      <c r="C50" s="9">
        <v>35.34573717336426</v>
      </c>
      <c r="D50" s="9">
        <v>38.28076685219543</v>
      </c>
      <c r="E50" s="9">
        <v>35.85114503816794</v>
      </c>
      <c r="F50" s="9">
        <v>35.85951327433628</v>
      </c>
      <c r="G50" s="9">
        <v>32.70153846153846</v>
      </c>
      <c r="H50" s="9">
        <v>32.61</v>
      </c>
      <c r="I50" s="9">
        <v>33.722245496439044</v>
      </c>
      <c r="J50" s="9">
        <v>35.1881436374943</v>
      </c>
    </row>
    <row r="51" spans="1:10" s="8" customFormat="1" ht="18.75" hidden="1">
      <c r="A51"/>
      <c r="B51" s="2">
        <f t="shared" si="1"/>
        <v>48</v>
      </c>
      <c r="C51" s="9">
        <v>35.53689091685556</v>
      </c>
      <c r="D51" s="9">
        <v>38.72312334967937</v>
      </c>
      <c r="E51" s="9">
        <v>35.665</v>
      </c>
      <c r="F51" s="9">
        <v>35.44471163245357</v>
      </c>
      <c r="G51" s="9">
        <v>33.42699724517907</v>
      </c>
      <c r="H51" s="9">
        <v>32.715</v>
      </c>
      <c r="I51" s="9">
        <v>33.925619834710744</v>
      </c>
      <c r="J51" s="9">
        <v>35.45519253367297</v>
      </c>
    </row>
    <row r="52" spans="1:10" s="8" customFormat="1" ht="18.75" hidden="1">
      <c r="A52"/>
      <c r="B52" s="2">
        <f t="shared" si="1"/>
        <v>49</v>
      </c>
      <c r="C52" s="9">
        <v>36.198378847859786</v>
      </c>
      <c r="D52" s="9">
        <v>38.97806738715829</v>
      </c>
      <c r="E52" s="9">
        <v>36.52969283276451</v>
      </c>
      <c r="F52" s="9">
        <v>35.75719178082191</v>
      </c>
      <c r="G52" s="9">
        <v>33.63170163170163</v>
      </c>
      <c r="H52" s="9">
        <v>32.83</v>
      </c>
      <c r="I52" s="9">
        <v>32.977381470204435</v>
      </c>
      <c r="J52" s="9">
        <v>35.49393408219156</v>
      </c>
    </row>
    <row r="53" spans="1:10" s="8" customFormat="1" ht="18.75" hidden="1">
      <c r="A53"/>
      <c r="B53" s="2">
        <f t="shared" si="1"/>
        <v>50</v>
      </c>
      <c r="C53" s="9">
        <v>35.407649943499635</v>
      </c>
      <c r="D53" s="9">
        <v>39.68679730163829</v>
      </c>
      <c r="E53" s="9">
        <v>36.41122112211221</v>
      </c>
      <c r="F53" s="9">
        <v>35.98110599078341</v>
      </c>
      <c r="G53" s="9">
        <v>34.28688524590164</v>
      </c>
      <c r="H53" s="9">
        <v>32.93</v>
      </c>
      <c r="I53" s="9">
        <v>33.292836196062</v>
      </c>
      <c r="J53" s="9">
        <v>35.79836221501325</v>
      </c>
    </row>
    <row r="54" spans="1:10" s="8" customFormat="1" ht="18.75" hidden="1">
      <c r="A54"/>
      <c r="B54" s="2">
        <f t="shared" si="1"/>
        <v>51</v>
      </c>
      <c r="C54" s="9">
        <v>36.15425780053647</v>
      </c>
      <c r="D54" s="9">
        <v>38.506493506493506</v>
      </c>
      <c r="E54" s="9">
        <v>36.717620137299775</v>
      </c>
      <c r="F54" s="9">
        <v>35.974685816876125</v>
      </c>
      <c r="G54" s="9">
        <v>32.985611510791365</v>
      </c>
      <c r="H54" s="9">
        <v>32.97</v>
      </c>
      <c r="I54" s="9">
        <v>34.28667866786678</v>
      </c>
      <c r="J54" s="9">
        <v>35.65452087611631</v>
      </c>
    </row>
    <row r="55" spans="1:10" s="8" customFormat="1" ht="18.75" hidden="1">
      <c r="A55"/>
      <c r="B55" s="2">
        <f t="shared" si="1"/>
        <v>52</v>
      </c>
      <c r="C55" s="9">
        <v>35.97190453858693</v>
      </c>
      <c r="D55" s="9">
        <v>40.18865121806298</v>
      </c>
      <c r="E55" s="9">
        <v>36.57777777777778</v>
      </c>
      <c r="F55" s="9">
        <v>35.894213381555154</v>
      </c>
      <c r="G55" s="9">
        <v>32.909706546275395</v>
      </c>
      <c r="H55" s="9">
        <v>33.02</v>
      </c>
      <c r="I55" s="9">
        <v>32.64325721671693</v>
      </c>
      <c r="J55" s="9">
        <v>35.66591392014278</v>
      </c>
    </row>
    <row r="56" spans="1:10" s="8" customFormat="1" ht="18.75" hidden="1">
      <c r="A56"/>
      <c r="B56" s="2">
        <v>1</v>
      </c>
      <c r="C56" s="9">
        <v>37.976349747550614</v>
      </c>
      <c r="D56" s="9">
        <v>39.97992916174734</v>
      </c>
      <c r="E56" s="9">
        <v>36.40905044510386</v>
      </c>
      <c r="F56" s="9">
        <v>35.843554687499996</v>
      </c>
      <c r="G56" s="9">
        <v>33.523725834797894</v>
      </c>
      <c r="H56" s="9">
        <v>33.679545454545455</v>
      </c>
      <c r="I56" s="9">
        <v>33.14426314426314</v>
      </c>
      <c r="J56" s="9">
        <v>36.16203288344301</v>
      </c>
    </row>
    <row r="57" spans="1:10" s="8" customFormat="1" ht="18.75" hidden="1">
      <c r="A57"/>
      <c r="B57" s="2">
        <f aca="true" t="shared" si="2" ref="B57:B88">+B56+1</f>
        <v>2</v>
      </c>
      <c r="C57" s="9">
        <v>40.01416475931638</v>
      </c>
      <c r="D57" s="9">
        <v>41.55483405483405</v>
      </c>
      <c r="E57" s="9">
        <v>36.513647642679906</v>
      </c>
      <c r="F57" s="9">
        <v>35.961996161228406</v>
      </c>
      <c r="G57" s="9">
        <v>33.94351464435147</v>
      </c>
      <c r="H57" s="9">
        <v>34.02356902356902</v>
      </c>
      <c r="I57" s="9">
        <v>32.68318637883855</v>
      </c>
      <c r="J57" s="9">
        <v>36.87679098795212</v>
      </c>
    </row>
    <row r="58" spans="1:10" s="8" customFormat="1" ht="18.75" hidden="1">
      <c r="A58"/>
      <c r="B58" s="2">
        <f t="shared" si="2"/>
        <v>3</v>
      </c>
      <c r="C58" s="9">
        <v>38.61901570395176</v>
      </c>
      <c r="D58" s="9">
        <v>39.52203856749311</v>
      </c>
      <c r="E58" s="9">
        <v>36.45877378435518</v>
      </c>
      <c r="F58" s="9">
        <v>35.95909878682842</v>
      </c>
      <c r="G58" s="9">
        <v>33.76470588235294</v>
      </c>
      <c r="H58" s="9">
        <v>34.041231992051664</v>
      </c>
      <c r="I58" s="9">
        <v>32.44949494949495</v>
      </c>
      <c r="J58" s="9">
        <v>36.136530687848776</v>
      </c>
    </row>
    <row r="59" spans="1:10" s="8" customFormat="1" ht="18.75" hidden="1">
      <c r="A59"/>
      <c r="B59" s="2">
        <f t="shared" si="2"/>
        <v>4</v>
      </c>
      <c r="C59" s="9">
        <v>38.923011933243444</v>
      </c>
      <c r="D59" s="9">
        <v>40.297258297258296</v>
      </c>
      <c r="E59" s="9">
        <v>36.52703862660944</v>
      </c>
      <c r="F59" s="9">
        <v>35.815909090909095</v>
      </c>
      <c r="G59" s="9">
        <v>33.501340482573724</v>
      </c>
      <c r="H59" s="9">
        <v>34.06484570475396</v>
      </c>
      <c r="I59" s="9">
        <v>33.123824451410655</v>
      </c>
      <c r="J59" s="9">
        <v>36.38523385078196</v>
      </c>
    </row>
    <row r="60" spans="1:10" s="8" customFormat="1" ht="18.75" hidden="1">
      <c r="A60"/>
      <c r="B60" s="2">
        <f t="shared" si="2"/>
        <v>5</v>
      </c>
      <c r="C60" s="9">
        <v>38.971177198438994</v>
      </c>
      <c r="D60" s="9">
        <v>41.275757575757574</v>
      </c>
      <c r="E60" s="9">
        <v>36.60981132075471</v>
      </c>
      <c r="F60" s="9">
        <v>35.85404984423676</v>
      </c>
      <c r="G60" s="9">
        <v>33.43065693430657</v>
      </c>
      <c r="H60" s="9">
        <v>34.07444922765257</v>
      </c>
      <c r="I60" s="9">
        <v>33.55498213576816</v>
      </c>
      <c r="J60" s="9">
        <v>36.20380571038762</v>
      </c>
    </row>
    <row r="61" spans="1:10" s="8" customFormat="1" ht="18.75" hidden="1">
      <c r="A61"/>
      <c r="B61" s="2">
        <f t="shared" si="2"/>
        <v>6</v>
      </c>
      <c r="C61" s="9">
        <v>37.802284870834924</v>
      </c>
      <c r="D61" s="9">
        <v>34.35929033714629</v>
      </c>
      <c r="E61" s="9">
        <v>36.60494117647058</v>
      </c>
      <c r="F61" s="9">
        <v>35.967901234567904</v>
      </c>
      <c r="G61" s="9">
        <v>33.50877192982456</v>
      </c>
      <c r="H61" s="9">
        <v>34.689119170984455</v>
      </c>
      <c r="I61" s="9">
        <v>33.21708463949843</v>
      </c>
      <c r="J61" s="9">
        <v>36.04551418893363</v>
      </c>
    </row>
    <row r="62" spans="1:10" s="8" customFormat="1" ht="18.75" hidden="1">
      <c r="A62"/>
      <c r="B62" s="2">
        <f t="shared" si="2"/>
        <v>7</v>
      </c>
      <c r="C62" s="9">
        <v>38.907673523374314</v>
      </c>
      <c r="D62" s="9">
        <v>34.957936800042056</v>
      </c>
      <c r="E62" s="9">
        <v>36.696455696202534</v>
      </c>
      <c r="F62" s="9">
        <v>36.110514541387026</v>
      </c>
      <c r="G62" s="9">
        <v>33.588688946015424</v>
      </c>
      <c r="H62" s="9">
        <v>34.876526458616006</v>
      </c>
      <c r="I62" s="9">
        <v>32.97085689430187</v>
      </c>
      <c r="J62" s="9">
        <v>36.04551418893363</v>
      </c>
    </row>
    <row r="63" spans="1:10" s="8" customFormat="1" ht="18.75" hidden="1">
      <c r="A63"/>
      <c r="B63" s="2">
        <f t="shared" si="2"/>
        <v>8</v>
      </c>
      <c r="C63" s="9">
        <v>38.861906040539324</v>
      </c>
      <c r="D63" s="9">
        <v>34.72691009821203</v>
      </c>
      <c r="E63" s="9">
        <v>36.43022670025189</v>
      </c>
      <c r="F63" s="9">
        <v>36.28356997971602</v>
      </c>
      <c r="G63" s="9">
        <v>33.827838827838825</v>
      </c>
      <c r="H63" s="9">
        <v>34.85697492163009</v>
      </c>
      <c r="I63" s="9">
        <v>32.464114832535884</v>
      </c>
      <c r="J63" s="9">
        <v>35.813706176689614</v>
      </c>
    </row>
    <row r="64" spans="1:10" s="8" customFormat="1" ht="25.5" hidden="1">
      <c r="A64" s="5">
        <v>2</v>
      </c>
      <c r="B64" s="2">
        <f t="shared" si="2"/>
        <v>9</v>
      </c>
      <c r="C64" s="9">
        <v>37.767823169229494</v>
      </c>
      <c r="D64" s="9">
        <v>34.51236682780306</v>
      </c>
      <c r="E64" s="9">
        <v>36.62853658536586</v>
      </c>
      <c r="F64" s="9">
        <v>36.26625874125873</v>
      </c>
      <c r="G64" s="9">
        <v>34.24199288256228</v>
      </c>
      <c r="H64" s="9">
        <v>34.77524429967427</v>
      </c>
      <c r="I64" s="9">
        <v>32.51659944151412</v>
      </c>
      <c r="J64" s="9">
        <v>35.84098148271025</v>
      </c>
    </row>
    <row r="65" spans="1:10" s="8" customFormat="1" ht="25.5" hidden="1">
      <c r="A65" s="5">
        <v>0</v>
      </c>
      <c r="B65" s="2">
        <f t="shared" si="2"/>
        <v>10</v>
      </c>
      <c r="C65" s="9">
        <v>37.21351041542473</v>
      </c>
      <c r="D65" s="9">
        <v>34.93870712620712</v>
      </c>
      <c r="E65" s="9">
        <v>36.72640218878249</v>
      </c>
      <c r="F65" s="9">
        <v>36.219556171983356</v>
      </c>
      <c r="G65" s="9">
        <v>34.03874092009685</v>
      </c>
      <c r="H65" s="9">
        <v>34.86150234741784</v>
      </c>
      <c r="I65" s="9">
        <v>33.72944461681663</v>
      </c>
      <c r="J65" s="9">
        <v>35.48942707618097</v>
      </c>
    </row>
    <row r="66" spans="1:10" s="8" customFormat="1" ht="25.5" hidden="1">
      <c r="A66" s="5">
        <v>0</v>
      </c>
      <c r="B66" s="2">
        <f t="shared" si="2"/>
        <v>11</v>
      </c>
      <c r="C66" s="9">
        <v>36.30118091336812</v>
      </c>
      <c r="D66" s="9">
        <v>35.19029180695847</v>
      </c>
      <c r="E66" s="9">
        <v>36.324833702882486</v>
      </c>
      <c r="F66" s="9">
        <v>36.10792792792793</v>
      </c>
      <c r="G66" s="9">
        <v>34.13316582914573</v>
      </c>
      <c r="H66" s="9">
        <v>34.90358126721763</v>
      </c>
      <c r="I66" s="9">
        <v>33.78</v>
      </c>
      <c r="J66" s="9">
        <v>35.11893077131979</v>
      </c>
    </row>
    <row r="67" spans="1:10" s="8" customFormat="1" ht="25.5" hidden="1">
      <c r="A67" s="5">
        <v>6</v>
      </c>
      <c r="B67" s="2">
        <f t="shared" si="2"/>
        <v>12</v>
      </c>
      <c r="C67" s="9">
        <v>37.85946740558148</v>
      </c>
      <c r="D67" s="9">
        <v>34.52686893122801</v>
      </c>
      <c r="E67" s="9">
        <v>36.01304347826087</v>
      </c>
      <c r="F67" s="9">
        <v>36.15692307692308</v>
      </c>
      <c r="G67" s="9">
        <v>34.232804232804234</v>
      </c>
      <c r="H67" s="9">
        <v>34.92312834224599</v>
      </c>
      <c r="I67" s="9">
        <v>33.91751662971175</v>
      </c>
      <c r="J67" s="9">
        <v>35.3494708085138</v>
      </c>
    </row>
    <row r="68" spans="1:10" s="8" customFormat="1" ht="18.75" hidden="1">
      <c r="A68"/>
      <c r="B68" s="2">
        <f t="shared" si="2"/>
        <v>13</v>
      </c>
      <c r="C68" s="9">
        <v>37.304099140575175</v>
      </c>
      <c r="D68" s="9">
        <v>34.73855629113512</v>
      </c>
      <c r="E68" s="9">
        <v>36.370510396975426</v>
      </c>
      <c r="F68" s="9">
        <v>36.188976377952756</v>
      </c>
      <c r="G68" s="9">
        <v>34.74373259052925</v>
      </c>
      <c r="H68" s="9">
        <v>34.920117011701166</v>
      </c>
      <c r="I68" s="9">
        <v>33.87198515769944</v>
      </c>
      <c r="J68" s="9">
        <v>35.28046505191916</v>
      </c>
    </row>
    <row r="69" spans="1:10" s="8" customFormat="1" ht="18.75" hidden="1">
      <c r="A69"/>
      <c r="B69" s="2">
        <f t="shared" si="2"/>
        <v>14</v>
      </c>
      <c r="C69" s="9">
        <v>36.47157683583169</v>
      </c>
      <c r="D69" s="9">
        <v>33.81203488875838</v>
      </c>
      <c r="E69" s="9">
        <v>36.31377633711507</v>
      </c>
      <c r="F69" s="9">
        <v>36.19117647058823</v>
      </c>
      <c r="G69" s="9">
        <v>35.20183486238532</v>
      </c>
      <c r="H69" s="9">
        <v>35.1</v>
      </c>
      <c r="I69" s="9">
        <v>33.15636363636363</v>
      </c>
      <c r="J69" s="9">
        <v>35.00503063621225</v>
      </c>
    </row>
    <row r="70" spans="1:10" s="8" customFormat="1" ht="18.75" hidden="1">
      <c r="A70"/>
      <c r="B70" s="2">
        <f t="shared" si="2"/>
        <v>15</v>
      </c>
      <c r="C70" s="9">
        <v>35.75203563356108</v>
      </c>
      <c r="D70" s="9">
        <v>34.30987681901731</v>
      </c>
      <c r="E70" s="9">
        <v>35.82528517110266</v>
      </c>
      <c r="F70" s="9">
        <v>36.13819577735125</v>
      </c>
      <c r="G70" s="9">
        <v>34.836781609195405</v>
      </c>
      <c r="H70" s="9">
        <v>32.58443568815085</v>
      </c>
      <c r="I70" s="9">
        <v>33.83745286971093</v>
      </c>
      <c r="J70" s="9">
        <v>34.838258066214685</v>
      </c>
    </row>
    <row r="71" spans="1:10" s="8" customFormat="1" ht="18.75" hidden="1">
      <c r="A71"/>
      <c r="B71" s="2">
        <f t="shared" si="2"/>
        <v>16</v>
      </c>
      <c r="C71" s="9">
        <v>35.5078653676329</v>
      </c>
      <c r="D71" s="9">
        <v>33.72804586299451</v>
      </c>
      <c r="E71" s="9">
        <v>36.18975609756098</v>
      </c>
      <c r="F71" s="9">
        <v>36.1739852398524</v>
      </c>
      <c r="G71" s="9">
        <v>34.49794238683128</v>
      </c>
      <c r="H71" s="9">
        <v>33.10566274106537</v>
      </c>
      <c r="I71" s="9">
        <v>33.029763830475574</v>
      </c>
      <c r="J71" s="9">
        <v>33.91342191014457</v>
      </c>
    </row>
    <row r="72" spans="1:10" s="8" customFormat="1" ht="18.75" hidden="1">
      <c r="A72"/>
      <c r="B72" s="2">
        <f t="shared" si="2"/>
        <v>17</v>
      </c>
      <c r="C72" s="9">
        <v>33.908942357330226</v>
      </c>
      <c r="D72" s="9">
        <v>32.42729922795788</v>
      </c>
      <c r="E72" s="9">
        <v>36.24707259953161</v>
      </c>
      <c r="F72" s="9">
        <v>36.193333333333335</v>
      </c>
      <c r="G72" s="9">
        <v>34.64467766116942</v>
      </c>
      <c r="H72" s="9">
        <v>31.811977533960295</v>
      </c>
      <c r="I72" s="9">
        <v>33.32683982683983</v>
      </c>
      <c r="J72" s="9">
        <v>34.0102781945381</v>
      </c>
    </row>
    <row r="73" spans="1:10" s="8" customFormat="1" ht="18.75" hidden="1">
      <c r="A73"/>
      <c r="B73" s="2">
        <f t="shared" si="2"/>
        <v>18</v>
      </c>
      <c r="C73" s="9">
        <v>35.20530037760059</v>
      </c>
      <c r="D73" s="9">
        <v>32.746827640444664</v>
      </c>
      <c r="E73" s="9">
        <v>35.81328320802005</v>
      </c>
      <c r="F73" s="9">
        <v>36.133489461358316</v>
      </c>
      <c r="G73" s="9">
        <v>34.64727272727273</v>
      </c>
      <c r="H73" s="9">
        <v>32.29320710882476</v>
      </c>
      <c r="I73" s="9">
        <v>32.90254237288135</v>
      </c>
      <c r="J73" s="9">
        <v>34.10317831989529</v>
      </c>
    </row>
    <row r="74" spans="1:10" s="8" customFormat="1" ht="18.75" hidden="1">
      <c r="A74"/>
      <c r="B74" s="2">
        <f t="shared" si="2"/>
        <v>19</v>
      </c>
      <c r="C74" s="9">
        <v>35.4911844245686</v>
      </c>
      <c r="D74" s="9">
        <v>31.743415752618198</v>
      </c>
      <c r="E74" s="9">
        <v>35.78375451263538</v>
      </c>
      <c r="F74" s="9">
        <v>36.16541176470588</v>
      </c>
      <c r="G74" s="9">
        <v>34.6171875</v>
      </c>
      <c r="H74" s="9">
        <v>32.440680887457546</v>
      </c>
      <c r="I74" s="9">
        <v>32.47597930524759</v>
      </c>
      <c r="J74" s="9">
        <v>34.237832157652605</v>
      </c>
    </row>
    <row r="75" spans="1:10" s="8" customFormat="1" ht="18.75" hidden="1">
      <c r="A75"/>
      <c r="B75" s="2">
        <f t="shared" si="2"/>
        <v>20</v>
      </c>
      <c r="C75" s="9">
        <v>33.759518489125576</v>
      </c>
      <c r="D75" s="9">
        <v>30.945037105751382</v>
      </c>
      <c r="E75" s="9">
        <v>35.81594827586208</v>
      </c>
      <c r="F75" s="9">
        <v>36.18882113821138</v>
      </c>
      <c r="G75" s="9">
        <v>34.24634146341464</v>
      </c>
      <c r="H75" s="9">
        <v>32.45265227730017</v>
      </c>
      <c r="I75" s="9">
        <v>32.02301989855638</v>
      </c>
      <c r="J75" s="9">
        <v>33.158801754864854</v>
      </c>
    </row>
    <row r="76" spans="1:10" s="8" customFormat="1" ht="18.75" hidden="1">
      <c r="A76"/>
      <c r="B76" s="2">
        <f t="shared" si="2"/>
        <v>21</v>
      </c>
      <c r="C76" s="9">
        <v>32.07702491135825</v>
      </c>
      <c r="D76" s="9">
        <v>32.04463351740579</v>
      </c>
      <c r="E76" s="9">
        <v>35.26012658227848</v>
      </c>
      <c r="F76" s="9">
        <v>36.16943699731904</v>
      </c>
      <c r="G76" s="9">
        <v>34.30769230769231</v>
      </c>
      <c r="H76" s="9">
        <v>32.12620101479003</v>
      </c>
      <c r="I76" s="9">
        <v>32.16363636363636</v>
      </c>
      <c r="J76" s="9">
        <v>33.477838036513326</v>
      </c>
    </row>
    <row r="77" spans="1:10" s="8" customFormat="1" ht="18.75" hidden="1">
      <c r="A77"/>
      <c r="B77" s="2">
        <f t="shared" si="2"/>
        <v>22</v>
      </c>
      <c r="C77" s="9">
        <v>31.434978125933203</v>
      </c>
      <c r="D77" s="9">
        <v>29.959326754676436</v>
      </c>
      <c r="E77" s="9">
        <v>35.30607028753993</v>
      </c>
      <c r="F77" s="9">
        <v>36.24722222222223</v>
      </c>
      <c r="G77" s="9">
        <v>34.30679156908665</v>
      </c>
      <c r="H77" s="9">
        <v>31.826250597570258</v>
      </c>
      <c r="I77" s="9">
        <v>32.013808975834294</v>
      </c>
      <c r="J77" s="9">
        <v>33.04973274365266</v>
      </c>
    </row>
    <row r="78" spans="1:10" s="8" customFormat="1" ht="18.75" hidden="1">
      <c r="A78"/>
      <c r="B78" s="2">
        <f t="shared" si="2"/>
        <v>23</v>
      </c>
      <c r="C78" s="9">
        <v>32.22411999472301</v>
      </c>
      <c r="D78" s="9">
        <v>29.326172685761726</v>
      </c>
      <c r="E78" s="9">
        <v>35.39609375</v>
      </c>
      <c r="F78" s="9">
        <v>36.12487804878049</v>
      </c>
      <c r="G78" s="9">
        <v>34.203821656050955</v>
      </c>
      <c r="H78" s="9">
        <v>31.825318155044968</v>
      </c>
      <c r="I78" s="9">
        <v>31.50556194859992</v>
      </c>
      <c r="J78" s="9">
        <v>32.976153490587976</v>
      </c>
    </row>
    <row r="79" spans="1:10" s="8" customFormat="1" ht="18.75" hidden="1">
      <c r="A79"/>
      <c r="B79" s="2">
        <f t="shared" si="2"/>
        <v>24</v>
      </c>
      <c r="C79" s="9">
        <v>32.30593848190305</v>
      </c>
      <c r="D79" s="9">
        <v>29.745950441487373</v>
      </c>
      <c r="E79" s="9">
        <v>35.291143911439114</v>
      </c>
      <c r="F79" s="9">
        <v>36.04965357967667</v>
      </c>
      <c r="G79" s="9">
        <v>34.243761996161226</v>
      </c>
      <c r="H79" s="9">
        <v>31.838930117501548</v>
      </c>
      <c r="I79" s="9">
        <v>31.797538705835645</v>
      </c>
      <c r="J79" s="9">
        <v>33.100872492405976</v>
      </c>
    </row>
    <row r="80" spans="1:10" s="8" customFormat="1" ht="18.75" hidden="1">
      <c r="A80"/>
      <c r="B80" s="2">
        <f t="shared" si="2"/>
        <v>25</v>
      </c>
      <c r="C80" s="9">
        <v>31.024885819642897</v>
      </c>
      <c r="D80" s="9">
        <v>32.251894699706824</v>
      </c>
      <c r="E80" s="9">
        <v>34.73849206349207</v>
      </c>
      <c r="F80" s="9">
        <v>36.63830409356726</v>
      </c>
      <c r="G80" s="9">
        <v>34.332784184514004</v>
      </c>
      <c r="H80" s="9">
        <v>31.354900029547917</v>
      </c>
      <c r="I80" s="9">
        <v>32.28781591852131</v>
      </c>
      <c r="J80" s="9">
        <v>33.14624055554693</v>
      </c>
    </row>
    <row r="81" spans="1:10" s="8" customFormat="1" ht="18.75" hidden="1">
      <c r="A81"/>
      <c r="B81" s="2">
        <f t="shared" si="2"/>
        <v>26</v>
      </c>
      <c r="C81" s="9">
        <v>32.581976731984575</v>
      </c>
      <c r="D81" s="9">
        <v>32.00864565122377</v>
      </c>
      <c r="E81" s="9">
        <v>34.73911671924291</v>
      </c>
      <c r="F81" s="9">
        <v>36.5725</v>
      </c>
      <c r="G81" s="9">
        <v>34.19565217391305</v>
      </c>
      <c r="H81" s="9">
        <v>30.70596246585592</v>
      </c>
      <c r="I81" s="9">
        <v>32.05836776859504</v>
      </c>
      <c r="J81" s="9">
        <v>33.17946110621863</v>
      </c>
    </row>
    <row r="82" spans="1:10" s="8" customFormat="1" ht="18.75" hidden="1">
      <c r="A82"/>
      <c r="B82" s="2">
        <f t="shared" si="2"/>
        <v>27</v>
      </c>
      <c r="C82" s="9">
        <v>31.485083686421326</v>
      </c>
      <c r="D82" s="9">
        <v>31.14290173702044</v>
      </c>
      <c r="E82" s="9">
        <v>34.52536443148688</v>
      </c>
      <c r="F82" s="9">
        <v>36.08059210526316</v>
      </c>
      <c r="G82" s="9">
        <v>33.5765595463138</v>
      </c>
      <c r="H82" s="9">
        <v>30.43408534890186</v>
      </c>
      <c r="I82" s="9">
        <v>32.583286278938445</v>
      </c>
      <c r="J82" s="9">
        <v>32.174970311141635</v>
      </c>
    </row>
    <row r="83" spans="1:10" s="8" customFormat="1" ht="18.75" hidden="1">
      <c r="A83"/>
      <c r="B83" s="2">
        <f t="shared" si="2"/>
        <v>28</v>
      </c>
      <c r="C83" s="9">
        <v>32.21414197102673</v>
      </c>
      <c r="D83" s="9">
        <v>30.336479955621517</v>
      </c>
      <c r="E83" s="9">
        <v>34.795692307692306</v>
      </c>
      <c r="F83" s="9">
        <v>35.64136690647482</v>
      </c>
      <c r="G83" s="9">
        <v>33.05572755417957</v>
      </c>
      <c r="H83" s="9">
        <v>29.732273081180224</v>
      </c>
      <c r="I83" s="9">
        <v>32.57373737373737</v>
      </c>
      <c r="J83" s="9">
        <v>32.327297534147085</v>
      </c>
    </row>
    <row r="84" spans="1:10" s="8" customFormat="1" ht="18.75" hidden="1">
      <c r="A84"/>
      <c r="B84" s="2">
        <f t="shared" si="2"/>
        <v>29</v>
      </c>
      <c r="C84" s="9">
        <v>31.371890376455706</v>
      </c>
      <c r="D84" s="9">
        <v>30.50335227272727</v>
      </c>
      <c r="E84" s="9">
        <v>34.50981818181818</v>
      </c>
      <c r="F84" s="9">
        <v>35.167243589743585</v>
      </c>
      <c r="G84" s="9">
        <v>33.24697754749568</v>
      </c>
      <c r="H84" s="9">
        <v>29.750553100332823</v>
      </c>
      <c r="I84" s="9">
        <v>32.37430167597765</v>
      </c>
      <c r="J84" s="9">
        <v>32.21852857759293</v>
      </c>
    </row>
    <row r="85" spans="1:10" s="8" customFormat="1" ht="18.75" hidden="1">
      <c r="A85"/>
      <c r="B85" s="2">
        <f t="shared" si="2"/>
        <v>30</v>
      </c>
      <c r="C85" s="9">
        <v>31.816844621969896</v>
      </c>
      <c r="D85" s="9">
        <v>29.93845360824742</v>
      </c>
      <c r="E85" s="9">
        <v>34.428</v>
      </c>
      <c r="F85" s="9">
        <v>34.854791666666664</v>
      </c>
      <c r="G85" s="9">
        <v>32.42796610169491</v>
      </c>
      <c r="H85" s="9">
        <v>29.364371156404943</v>
      </c>
      <c r="I85" s="9">
        <v>32.80590717299579</v>
      </c>
      <c r="J85" s="9">
        <v>32.66484968760032</v>
      </c>
    </row>
    <row r="86" spans="1:10" s="8" customFormat="1" ht="18.75" hidden="1">
      <c r="A86"/>
      <c r="B86" s="2">
        <f t="shared" si="2"/>
        <v>31</v>
      </c>
      <c r="C86" s="9">
        <v>32.2125</v>
      </c>
      <c r="D86" s="9">
        <v>32.08587066840655</v>
      </c>
      <c r="E86" s="9">
        <v>34.355474452554745</v>
      </c>
      <c r="F86" s="9">
        <v>34.73173277661795</v>
      </c>
      <c r="G86" s="9">
        <v>31.61622807017544</v>
      </c>
      <c r="H86" s="9">
        <v>28.780143103572485</v>
      </c>
      <c r="I86" s="9">
        <v>32.28440366972477</v>
      </c>
      <c r="J86" s="9">
        <v>32.252522494268874</v>
      </c>
    </row>
    <row r="87" spans="1:10" s="8" customFormat="1" ht="18.75" hidden="1">
      <c r="A87"/>
      <c r="B87" s="2">
        <f t="shared" si="2"/>
        <v>32</v>
      </c>
      <c r="C87" s="9">
        <v>29.1612210024855</v>
      </c>
      <c r="D87" s="9">
        <v>32.365</v>
      </c>
      <c r="E87" s="9">
        <v>34.6529118852459</v>
      </c>
      <c r="F87" s="9">
        <v>34.60480549199085</v>
      </c>
      <c r="G87" s="9">
        <v>31.040880503144653</v>
      </c>
      <c r="H87" s="9">
        <v>28.83897795047894</v>
      </c>
      <c r="I87" s="9">
        <v>33.085462924172596</v>
      </c>
      <c r="J87" s="9">
        <v>32.25575</v>
      </c>
    </row>
    <row r="88" spans="1:10" s="8" customFormat="1" ht="18.75" hidden="1">
      <c r="A88"/>
      <c r="B88" s="2">
        <f t="shared" si="2"/>
        <v>33</v>
      </c>
      <c r="C88" s="9">
        <v>29.91125</v>
      </c>
      <c r="D88" s="9">
        <v>34.78027972027972</v>
      </c>
      <c r="E88" s="9">
        <v>34.174254742547426</v>
      </c>
      <c r="F88" s="9">
        <v>34.35197628458498</v>
      </c>
      <c r="G88" s="9">
        <v>32.02028397565923</v>
      </c>
      <c r="H88" s="9">
        <v>28.648753757791894</v>
      </c>
      <c r="I88" s="9">
        <v>33.26512133285041</v>
      </c>
      <c r="J88" s="9">
        <v>32.16643924374983</v>
      </c>
    </row>
    <row r="89" spans="1:10" s="8" customFormat="1" ht="18.75" hidden="1">
      <c r="A89"/>
      <c r="B89" s="2">
        <f aca="true" t="shared" si="3" ref="B89:B107">+B88+1</f>
        <v>34</v>
      </c>
      <c r="C89" s="9">
        <v>30.775</v>
      </c>
      <c r="D89" s="9">
        <v>34.42162560721721</v>
      </c>
      <c r="E89" s="9">
        <v>33.61587837837838</v>
      </c>
      <c r="F89" s="9">
        <v>34.09229468599034</v>
      </c>
      <c r="G89" s="9">
        <v>31.265588914549653</v>
      </c>
      <c r="H89" s="9">
        <v>28.103619602522144</v>
      </c>
      <c r="I89" s="9">
        <v>32.28038815117466</v>
      </c>
      <c r="J89" s="9">
        <v>32.08346941810919</v>
      </c>
    </row>
    <row r="90" spans="1:10" s="8" customFormat="1" ht="18.75" hidden="1">
      <c r="A90"/>
      <c r="B90" s="2">
        <f t="shared" si="3"/>
        <v>35</v>
      </c>
      <c r="C90" s="9">
        <v>28.5625</v>
      </c>
      <c r="D90" s="9">
        <v>34.4373840445269</v>
      </c>
      <c r="E90" s="9">
        <v>34.10658436213992</v>
      </c>
      <c r="F90" s="9">
        <v>34.018965517241384</v>
      </c>
      <c r="G90" s="9">
        <v>31.22682445759369</v>
      </c>
      <c r="H90" s="9">
        <v>28.604129118304375</v>
      </c>
      <c r="I90" s="9">
        <v>32.45307324254692</v>
      </c>
      <c r="J90" s="9">
        <v>31.841585501367945</v>
      </c>
    </row>
    <row r="91" spans="1:10" s="8" customFormat="1" ht="18.75" hidden="1">
      <c r="A91"/>
      <c r="B91" s="2">
        <f t="shared" si="3"/>
        <v>36</v>
      </c>
      <c r="C91" s="9">
        <v>30.47710060645631</v>
      </c>
      <c r="D91" s="9">
        <v>34.4473298002446</v>
      </c>
      <c r="E91" s="9">
        <v>34.246153846153845</v>
      </c>
      <c r="F91" s="9">
        <v>33.69859154929578</v>
      </c>
      <c r="G91" s="9">
        <v>30.709382151029747</v>
      </c>
      <c r="H91" s="9">
        <v>28.403896879848183</v>
      </c>
      <c r="I91" s="9">
        <v>32.1060606060606</v>
      </c>
      <c r="J91" s="9">
        <v>32.44022810015248</v>
      </c>
    </row>
    <row r="92" spans="1:10" s="8" customFormat="1" ht="18.75" hidden="1">
      <c r="A92"/>
      <c r="B92" s="2">
        <f t="shared" si="3"/>
        <v>37</v>
      </c>
      <c r="C92" s="9">
        <v>31.744243534630193</v>
      </c>
      <c r="D92" s="9">
        <v>35.50351504367518</v>
      </c>
      <c r="E92" s="9">
        <v>34.1519287833828</v>
      </c>
      <c r="F92" s="9">
        <v>33.52745098039216</v>
      </c>
      <c r="G92" s="9">
        <v>31.129533678756477</v>
      </c>
      <c r="H92" s="9">
        <v>28.805594405594405</v>
      </c>
      <c r="I92" s="9">
        <v>32.018398268398265</v>
      </c>
      <c r="J92" s="9">
        <v>32.90327750724597</v>
      </c>
    </row>
    <row r="93" spans="1:10" s="8" customFormat="1" ht="18.75" hidden="1">
      <c r="A93"/>
      <c r="B93" s="2">
        <f t="shared" si="3"/>
        <v>38</v>
      </c>
      <c r="C93" s="9">
        <v>30.09332935327474</v>
      </c>
      <c r="D93" s="9">
        <v>36.73888609414301</v>
      </c>
      <c r="E93" s="9">
        <v>34.43101604278075</v>
      </c>
      <c r="F93" s="9">
        <v>33.59135135135135</v>
      </c>
      <c r="G93" s="9">
        <v>31.076923076923077</v>
      </c>
      <c r="H93" s="9">
        <v>27.65316001203098</v>
      </c>
      <c r="I93" s="9">
        <v>32.08066581306018</v>
      </c>
      <c r="J93" s="9">
        <v>32.86772974121764</v>
      </c>
    </row>
    <row r="94" spans="1:10" s="8" customFormat="1" ht="18.75" hidden="1">
      <c r="A94"/>
      <c r="B94" s="2">
        <f t="shared" si="3"/>
        <v>39</v>
      </c>
      <c r="C94" s="9">
        <v>31.272046113581045</v>
      </c>
      <c r="D94" s="9">
        <v>34.632376395534294</v>
      </c>
      <c r="E94" s="9">
        <v>34.54760479041916</v>
      </c>
      <c r="F94" s="9">
        <v>33.550357995226726</v>
      </c>
      <c r="G94" s="9">
        <v>31.59933222036728</v>
      </c>
      <c r="H94" s="9">
        <v>33.42906194524899</v>
      </c>
      <c r="I94" s="9">
        <v>32.21320346320346</v>
      </c>
      <c r="J94" s="9">
        <v>32.82711139368659</v>
      </c>
    </row>
    <row r="95" spans="1:10" s="8" customFormat="1" ht="18.75" hidden="1">
      <c r="A95"/>
      <c r="B95" s="2">
        <f t="shared" si="3"/>
        <v>40</v>
      </c>
      <c r="C95" s="9">
        <v>31.430692224421797</v>
      </c>
      <c r="D95" s="9">
        <v>35.51</v>
      </c>
      <c r="E95" s="9">
        <v>34.145564516129035</v>
      </c>
      <c r="F95" s="9">
        <v>33.56205748865356</v>
      </c>
      <c r="G95" s="9">
        <v>31.68884540117417</v>
      </c>
      <c r="H95" s="9">
        <v>32.25</v>
      </c>
      <c r="I95" s="9">
        <v>32.47123130034523</v>
      </c>
      <c r="J95" s="9">
        <v>33.066088443716836</v>
      </c>
    </row>
    <row r="96" spans="1:10" s="8" customFormat="1" ht="18.75" hidden="1">
      <c r="A96"/>
      <c r="B96" s="2">
        <f t="shared" si="3"/>
        <v>41</v>
      </c>
      <c r="C96" s="9">
        <v>30.885646756846715</v>
      </c>
      <c r="D96" s="9">
        <v>36.238708743485816</v>
      </c>
      <c r="E96" s="9">
        <v>34.45518018018018</v>
      </c>
      <c r="F96" s="9">
        <v>33.56064814814815</v>
      </c>
      <c r="G96" s="9">
        <v>31.566</v>
      </c>
      <c r="H96" s="9">
        <v>32.537312418442795</v>
      </c>
      <c r="I96" s="9">
        <v>32.48230811105062</v>
      </c>
      <c r="J96" s="9">
        <v>33.12808868066493</v>
      </c>
    </row>
    <row r="97" spans="1:10" s="8" customFormat="1" ht="18.75" hidden="1">
      <c r="A97"/>
      <c r="B97" s="2">
        <f t="shared" si="3"/>
        <v>42</v>
      </c>
      <c r="C97" s="9">
        <v>30.738724842285386</v>
      </c>
      <c r="D97" s="9">
        <v>36.763351092152504</v>
      </c>
      <c r="E97" s="9">
        <v>34.43566265060241</v>
      </c>
      <c r="F97" s="9">
        <v>33.60431965442765</v>
      </c>
      <c r="G97" s="9">
        <v>31.526422764227643</v>
      </c>
      <c r="H97" s="9">
        <v>32.499261622068644</v>
      </c>
      <c r="I97" s="9">
        <v>32.338479130931965</v>
      </c>
      <c r="J97" s="9">
        <v>33.174351855746735</v>
      </c>
    </row>
    <row r="98" spans="1:10" s="8" customFormat="1" ht="18.75" hidden="1">
      <c r="A98"/>
      <c r="B98" s="2">
        <f t="shared" si="3"/>
        <v>43</v>
      </c>
      <c r="C98" s="9">
        <v>31.388556208628742</v>
      </c>
      <c r="D98" s="9">
        <v>38.20083245101943</v>
      </c>
      <c r="E98" s="9">
        <v>34.52540427046264</v>
      </c>
      <c r="F98" s="9">
        <v>33.59976744186047</v>
      </c>
      <c r="G98" s="9">
        <v>31.572237960339944</v>
      </c>
      <c r="H98" s="9">
        <v>32.64626074408683</v>
      </c>
      <c r="I98" s="9">
        <v>32.61616161616161</v>
      </c>
      <c r="J98" s="9">
        <v>33.65035041108119</v>
      </c>
    </row>
    <row r="99" spans="1:10" s="8" customFormat="1" ht="18.75" hidden="1">
      <c r="A99"/>
      <c r="B99" s="2">
        <f t="shared" si="3"/>
        <v>44</v>
      </c>
      <c r="C99" s="9">
        <v>30.150276082722087</v>
      </c>
      <c r="D99" s="9">
        <v>37.413128846787515</v>
      </c>
      <c r="E99" s="9">
        <v>34.52</v>
      </c>
      <c r="F99" s="9">
        <v>33.59186851211072</v>
      </c>
      <c r="G99" s="9">
        <v>31.73611111111111</v>
      </c>
      <c r="H99" s="9">
        <v>32.69310026098303</v>
      </c>
      <c r="I99" s="9">
        <v>32.61818181818182</v>
      </c>
      <c r="J99" s="9">
        <v>33.27338985677268</v>
      </c>
    </row>
    <row r="100" spans="1:10" s="8" customFormat="1" ht="18.75" hidden="1">
      <c r="A100"/>
      <c r="B100" s="2">
        <f t="shared" si="3"/>
        <v>45</v>
      </c>
      <c r="C100" s="9">
        <v>30.728453112185687</v>
      </c>
      <c r="D100" s="9">
        <v>36.27620889748549</v>
      </c>
      <c r="E100" s="9">
        <v>34.54350132625994</v>
      </c>
      <c r="F100" s="9">
        <v>33.58850574712644</v>
      </c>
      <c r="G100" s="9">
        <v>31.77263157894737</v>
      </c>
      <c r="H100" s="9">
        <v>32.723097375875156</v>
      </c>
      <c r="I100" s="9">
        <v>32.637147335423194</v>
      </c>
      <c r="J100" s="9">
        <v>33.15867672328336</v>
      </c>
    </row>
    <row r="101" spans="1:10" s="8" customFormat="1" ht="18.75" hidden="1">
      <c r="A101"/>
      <c r="B101" s="2">
        <f t="shared" si="3"/>
        <v>46</v>
      </c>
      <c r="C101" s="9">
        <v>31.300191929348994</v>
      </c>
      <c r="D101" s="9">
        <v>35.224707641269056</v>
      </c>
      <c r="E101" s="9">
        <v>34.40925925925926</v>
      </c>
      <c r="F101" s="9">
        <v>33.611920529801324</v>
      </c>
      <c r="G101" s="9">
        <v>31.775599128540303</v>
      </c>
      <c r="H101" s="9">
        <v>32.81726579520697</v>
      </c>
      <c r="I101" s="9">
        <v>32.55596162631338</v>
      </c>
      <c r="J101" s="9">
        <v>33.07684414256305</v>
      </c>
    </row>
    <row r="102" spans="1:10" s="8" customFormat="1" ht="18.75" hidden="1">
      <c r="A102"/>
      <c r="B102" s="2">
        <f t="shared" si="3"/>
        <v>47</v>
      </c>
      <c r="C102" s="9">
        <v>30.557225108952952</v>
      </c>
      <c r="D102" s="9">
        <v>35.51604999469351</v>
      </c>
      <c r="E102" s="9">
        <v>34.26182669789227</v>
      </c>
      <c r="F102" s="9">
        <v>33.598028673835124</v>
      </c>
      <c r="G102" s="9">
        <v>31.75075075075075</v>
      </c>
      <c r="H102" s="9">
        <v>32.879482751828554</v>
      </c>
      <c r="I102" s="9">
        <v>32.64971392244119</v>
      </c>
      <c r="J102" s="9">
        <v>33.228148291172</v>
      </c>
    </row>
    <row r="103" spans="1:10" s="8" customFormat="1" ht="18.75" hidden="1">
      <c r="A103"/>
      <c r="B103" s="2">
        <f t="shared" si="3"/>
        <v>48</v>
      </c>
      <c r="C103" s="9">
        <v>31.19721373740518</v>
      </c>
      <c r="D103" s="9">
        <v>36.01659951929075</v>
      </c>
      <c r="E103" s="9">
        <v>34.430490405117276</v>
      </c>
      <c r="F103" s="9">
        <v>33.60079207920791</v>
      </c>
      <c r="G103" s="9">
        <v>31.848275862068967</v>
      </c>
      <c r="H103" s="9">
        <v>32.825525616804235</v>
      </c>
      <c r="I103" s="9">
        <v>32.69613947696139</v>
      </c>
      <c r="J103" s="9">
        <v>33.267343707002375</v>
      </c>
    </row>
    <row r="104" spans="1:10" s="8" customFormat="1" ht="18.75" hidden="1">
      <c r="A104"/>
      <c r="B104" s="2">
        <f t="shared" si="3"/>
        <v>49</v>
      </c>
      <c r="C104" s="9">
        <v>31.635208572613404</v>
      </c>
      <c r="D104" s="9">
        <v>35.51325653600785</v>
      </c>
      <c r="E104" s="9">
        <v>34.51618497109827</v>
      </c>
      <c r="F104" s="9">
        <v>33.58980802792321</v>
      </c>
      <c r="G104" s="9">
        <v>32.02068965517241</v>
      </c>
      <c r="H104" s="9">
        <v>32.89905245683866</v>
      </c>
      <c r="I104" s="9">
        <v>32.4560606060606</v>
      </c>
      <c r="J104" s="9">
        <v>33.21916409493092</v>
      </c>
    </row>
    <row r="105" spans="1:10" s="8" customFormat="1" ht="18.75" hidden="1">
      <c r="A105"/>
      <c r="B105" s="2">
        <f t="shared" si="3"/>
        <v>50</v>
      </c>
      <c r="C105" s="9">
        <v>32.463685970992245</v>
      </c>
      <c r="D105" s="9">
        <v>36.72389974745734</v>
      </c>
      <c r="E105" s="9">
        <v>34.02215384615385</v>
      </c>
      <c r="F105" s="9">
        <v>33.98310344827586</v>
      </c>
      <c r="G105" s="9">
        <v>32.58273208273208</v>
      </c>
      <c r="H105" s="9">
        <v>32.93795166858458</v>
      </c>
      <c r="I105" s="9">
        <v>33.20362294532036</v>
      </c>
      <c r="J105" s="9">
        <v>33.83083583732862</v>
      </c>
    </row>
    <row r="106" spans="1:10" s="8" customFormat="1" ht="18.75" hidden="1">
      <c r="A106"/>
      <c r="B106" s="2">
        <f t="shared" si="3"/>
        <v>51</v>
      </c>
      <c r="C106" s="9">
        <v>32.6025</v>
      </c>
      <c r="D106" s="9">
        <v>36.77</v>
      </c>
      <c r="E106" s="9">
        <v>34.31</v>
      </c>
      <c r="F106" s="9">
        <v>34.45</v>
      </c>
      <c r="G106" s="9">
        <v>32.36</v>
      </c>
      <c r="H106" s="9">
        <v>32.995</v>
      </c>
      <c r="I106" s="9">
        <v>32.93</v>
      </c>
      <c r="J106" s="9">
        <v>33.872</v>
      </c>
    </row>
    <row r="107" spans="1:10" s="8" customFormat="1" ht="18.75" hidden="1">
      <c r="A107"/>
      <c r="B107" s="2">
        <f t="shared" si="3"/>
        <v>52</v>
      </c>
      <c r="C107" s="9">
        <v>32.7675</v>
      </c>
      <c r="D107" s="9">
        <v>36.86</v>
      </c>
      <c r="E107" s="9">
        <v>34.67</v>
      </c>
      <c r="F107" s="9">
        <v>34.69</v>
      </c>
      <c r="G107" s="9">
        <v>32.49</v>
      </c>
      <c r="H107" s="9">
        <v>33.245</v>
      </c>
      <c r="I107" s="9">
        <v>32.95</v>
      </c>
      <c r="J107" s="9">
        <v>34.025</v>
      </c>
    </row>
    <row r="108" spans="1:10" s="8" customFormat="1" ht="18.75">
      <c r="A108"/>
      <c r="B108" s="6">
        <v>1</v>
      </c>
      <c r="C108" s="9"/>
      <c r="D108" s="9"/>
      <c r="E108" s="9"/>
      <c r="F108" s="9"/>
      <c r="G108" s="9"/>
      <c r="H108" s="9"/>
      <c r="I108" s="9"/>
      <c r="J108" s="10"/>
    </row>
    <row r="109" spans="1:10" s="8" customFormat="1" ht="18.75">
      <c r="A109"/>
      <c r="B109" s="6">
        <f aca="true" t="shared" si="4" ref="B109:B140">+B108+1</f>
        <v>2</v>
      </c>
      <c r="C109" s="9"/>
      <c r="D109" s="9"/>
      <c r="E109" s="9"/>
      <c r="F109" s="9"/>
      <c r="G109" s="9"/>
      <c r="H109" s="9"/>
      <c r="I109" s="9"/>
      <c r="J109" s="10"/>
    </row>
    <row r="110" spans="1:10" s="8" customFormat="1" ht="18.75">
      <c r="A110"/>
      <c r="B110" s="6">
        <f t="shared" si="4"/>
        <v>3</v>
      </c>
      <c r="C110" s="9"/>
      <c r="D110" s="9"/>
      <c r="E110" s="9"/>
      <c r="F110" s="9"/>
      <c r="G110" s="9"/>
      <c r="H110" s="9"/>
      <c r="I110" s="9"/>
      <c r="J110" s="10"/>
    </row>
    <row r="111" spans="1:10" s="8" customFormat="1" ht="18.75">
      <c r="A111"/>
      <c r="B111" s="6">
        <f t="shared" si="4"/>
        <v>4</v>
      </c>
      <c r="C111" s="9"/>
      <c r="D111" s="9"/>
      <c r="E111" s="9"/>
      <c r="F111" s="9"/>
      <c r="G111" s="9"/>
      <c r="H111" s="9"/>
      <c r="I111" s="9"/>
      <c r="J111" s="10"/>
    </row>
    <row r="112" spans="1:10" s="8" customFormat="1" ht="18.75">
      <c r="A112"/>
      <c r="B112" s="6">
        <f t="shared" si="4"/>
        <v>5</v>
      </c>
      <c r="C112" s="9"/>
      <c r="D112" s="9"/>
      <c r="E112" s="9"/>
      <c r="F112" s="9"/>
      <c r="G112" s="9"/>
      <c r="H112" s="9"/>
      <c r="I112" s="9"/>
      <c r="J112" s="10"/>
    </row>
    <row r="113" spans="1:10" s="8" customFormat="1" ht="18.75">
      <c r="A113"/>
      <c r="B113" s="6">
        <f t="shared" si="4"/>
        <v>6</v>
      </c>
      <c r="C113" s="9"/>
      <c r="D113" s="9"/>
      <c r="E113" s="9"/>
      <c r="F113" s="9"/>
      <c r="G113" s="9"/>
      <c r="H113" s="9"/>
      <c r="I113" s="9"/>
      <c r="J113" s="10"/>
    </row>
    <row r="114" spans="1:10" s="8" customFormat="1" ht="18.75">
      <c r="A114"/>
      <c r="B114" s="6">
        <f t="shared" si="4"/>
        <v>7</v>
      </c>
      <c r="C114" s="9"/>
      <c r="D114" s="9"/>
      <c r="E114" s="9"/>
      <c r="F114" s="9"/>
      <c r="G114" s="9"/>
      <c r="H114" s="9"/>
      <c r="I114" s="9"/>
      <c r="J114" s="10"/>
    </row>
    <row r="115" spans="1:10" s="8" customFormat="1" ht="18.75">
      <c r="A115"/>
      <c r="B115" s="6">
        <f t="shared" si="4"/>
        <v>8</v>
      </c>
      <c r="C115" s="9"/>
      <c r="D115" s="9"/>
      <c r="E115" s="9"/>
      <c r="F115" s="9"/>
      <c r="G115" s="9"/>
      <c r="H115" s="9"/>
      <c r="I115" s="9"/>
      <c r="J115" s="10"/>
    </row>
    <row r="116" spans="1:10" s="8" customFormat="1" ht="25.5">
      <c r="A116" s="5">
        <v>2</v>
      </c>
      <c r="B116" s="6">
        <f t="shared" si="4"/>
        <v>9</v>
      </c>
      <c r="C116" s="9"/>
      <c r="D116" s="9"/>
      <c r="E116" s="9"/>
      <c r="F116" s="9"/>
      <c r="G116" s="9"/>
      <c r="H116" s="9"/>
      <c r="I116" s="9"/>
      <c r="J116" s="10"/>
    </row>
    <row r="117" spans="1:10" s="8" customFormat="1" ht="25.5">
      <c r="A117" s="5">
        <v>0</v>
      </c>
      <c r="B117" s="6">
        <f t="shared" si="4"/>
        <v>10</v>
      </c>
      <c r="C117" s="9"/>
      <c r="D117" s="9"/>
      <c r="E117" s="9"/>
      <c r="F117" s="9"/>
      <c r="G117" s="9"/>
      <c r="H117" s="9"/>
      <c r="I117" s="9"/>
      <c r="J117" s="10"/>
    </row>
    <row r="118" spans="1:10" s="8" customFormat="1" ht="25.5">
      <c r="A118" s="5">
        <v>0</v>
      </c>
      <c r="B118" s="6">
        <f t="shared" si="4"/>
        <v>11</v>
      </c>
      <c r="C118" s="9"/>
      <c r="D118" s="9"/>
      <c r="E118" s="9"/>
      <c r="F118" s="9"/>
      <c r="G118" s="9"/>
      <c r="H118" s="9"/>
      <c r="I118" s="9"/>
      <c r="J118" s="10"/>
    </row>
    <row r="119" spans="1:10" s="8" customFormat="1" ht="25.5">
      <c r="A119" s="5">
        <v>7</v>
      </c>
      <c r="B119" s="6">
        <f t="shared" si="4"/>
        <v>12</v>
      </c>
      <c r="C119" s="9"/>
      <c r="D119" s="9"/>
      <c r="E119" s="9"/>
      <c r="F119" s="9"/>
      <c r="G119" s="9"/>
      <c r="H119" s="9"/>
      <c r="I119" s="9"/>
      <c r="J119" s="10"/>
    </row>
    <row r="120" spans="1:10" s="8" customFormat="1" ht="18.75">
      <c r="A120"/>
      <c r="B120" s="6">
        <f t="shared" si="4"/>
        <v>13</v>
      </c>
      <c r="C120" s="9"/>
      <c r="D120" s="9"/>
      <c r="E120" s="9"/>
      <c r="F120" s="9"/>
      <c r="G120" s="9"/>
      <c r="H120" s="9"/>
      <c r="I120" s="9"/>
      <c r="J120" s="10"/>
    </row>
    <row r="121" spans="1:10" s="8" customFormat="1" ht="18.75">
      <c r="A121"/>
      <c r="B121" s="6">
        <f t="shared" si="4"/>
        <v>14</v>
      </c>
      <c r="C121" s="9"/>
      <c r="D121" s="9"/>
      <c r="E121" s="9"/>
      <c r="F121" s="9"/>
      <c r="G121" s="9"/>
      <c r="H121" s="9"/>
      <c r="I121" s="9"/>
      <c r="J121" s="10"/>
    </row>
    <row r="122" spans="1:10" s="8" customFormat="1" ht="18.75">
      <c r="A122"/>
      <c r="B122" s="6">
        <f t="shared" si="4"/>
        <v>15</v>
      </c>
      <c r="C122" s="9"/>
      <c r="D122" s="9"/>
      <c r="E122" s="9"/>
      <c r="F122" s="9"/>
      <c r="G122" s="9"/>
      <c r="H122" s="9"/>
      <c r="I122" s="9"/>
      <c r="J122" s="10"/>
    </row>
    <row r="123" spans="1:10" s="8" customFormat="1" ht="18.75">
      <c r="A123"/>
      <c r="B123" s="6">
        <f t="shared" si="4"/>
        <v>16</v>
      </c>
      <c r="C123" s="9"/>
      <c r="D123" s="9"/>
      <c r="E123" s="9"/>
      <c r="F123" s="9"/>
      <c r="G123" s="9"/>
      <c r="H123" s="9"/>
      <c r="I123" s="9"/>
      <c r="J123" s="10"/>
    </row>
    <row r="124" spans="1:10" s="8" customFormat="1" ht="18.75">
      <c r="A124"/>
      <c r="B124" s="6">
        <f t="shared" si="4"/>
        <v>17</v>
      </c>
      <c r="C124" s="9"/>
      <c r="D124" s="9"/>
      <c r="E124" s="9"/>
      <c r="F124" s="9"/>
      <c r="G124" s="9"/>
      <c r="H124" s="9"/>
      <c r="I124" s="9"/>
      <c r="J124" s="10"/>
    </row>
    <row r="125" spans="1:10" s="8" customFormat="1" ht="18.75">
      <c r="A125"/>
      <c r="B125" s="6">
        <f t="shared" si="4"/>
        <v>18</v>
      </c>
      <c r="C125" s="9"/>
      <c r="D125" s="9"/>
      <c r="E125" s="9"/>
      <c r="F125" s="9"/>
      <c r="G125" s="9"/>
      <c r="H125" s="9"/>
      <c r="I125" s="9"/>
      <c r="J125" s="10"/>
    </row>
    <row r="126" spans="1:10" s="8" customFormat="1" ht="18.75">
      <c r="A126"/>
      <c r="B126" s="6">
        <f t="shared" si="4"/>
        <v>19</v>
      </c>
      <c r="C126" s="9"/>
      <c r="D126" s="9"/>
      <c r="E126" s="9"/>
      <c r="F126" s="9"/>
      <c r="G126" s="9"/>
      <c r="H126" s="9"/>
      <c r="I126" s="9"/>
      <c r="J126" s="10"/>
    </row>
    <row r="127" spans="1:10" s="8" customFormat="1" ht="18.75">
      <c r="A127"/>
      <c r="B127" s="6">
        <f t="shared" si="4"/>
        <v>20</v>
      </c>
      <c r="C127" s="9"/>
      <c r="D127" s="9"/>
      <c r="E127" s="9"/>
      <c r="F127" s="9"/>
      <c r="G127" s="9"/>
      <c r="H127" s="9"/>
      <c r="I127" s="9"/>
      <c r="J127" s="10"/>
    </row>
    <row r="128" spans="1:10" s="8" customFormat="1" ht="18.75">
      <c r="A128"/>
      <c r="B128" s="6">
        <f t="shared" si="4"/>
        <v>21</v>
      </c>
      <c r="C128" s="9"/>
      <c r="D128" s="9"/>
      <c r="E128" s="9"/>
      <c r="F128" s="9"/>
      <c r="G128" s="9"/>
      <c r="H128" s="9"/>
      <c r="I128" s="9"/>
      <c r="J128" s="10"/>
    </row>
    <row r="129" spans="1:10" s="8" customFormat="1" ht="18.75">
      <c r="A129"/>
      <c r="B129" s="6">
        <f t="shared" si="4"/>
        <v>22</v>
      </c>
      <c r="C129" s="9"/>
      <c r="D129" s="9"/>
      <c r="E129" s="9"/>
      <c r="F129" s="9"/>
      <c r="G129" s="9"/>
      <c r="H129" s="9"/>
      <c r="I129" s="9"/>
      <c r="J129" s="10"/>
    </row>
    <row r="130" spans="1:10" s="8" customFormat="1" ht="18.75">
      <c r="A130"/>
      <c r="B130" s="6">
        <f t="shared" si="4"/>
        <v>23</v>
      </c>
      <c r="C130" s="9"/>
      <c r="D130" s="9"/>
      <c r="E130" s="9"/>
      <c r="F130" s="9"/>
      <c r="G130" s="9"/>
      <c r="H130" s="9"/>
      <c r="I130" s="9"/>
      <c r="J130" s="10"/>
    </row>
    <row r="131" spans="1:10" s="8" customFormat="1" ht="18.75">
      <c r="A131"/>
      <c r="B131" s="6">
        <f t="shared" si="4"/>
        <v>24</v>
      </c>
      <c r="C131" s="9"/>
      <c r="D131" s="9"/>
      <c r="E131" s="9"/>
      <c r="F131" s="9"/>
      <c r="G131" s="9"/>
      <c r="H131" s="9"/>
      <c r="I131" s="9"/>
      <c r="J131" s="10"/>
    </row>
    <row r="132" spans="1:10" s="8" customFormat="1" ht="18.75">
      <c r="A132"/>
      <c r="B132" s="6">
        <f t="shared" si="4"/>
        <v>25</v>
      </c>
      <c r="C132" s="9"/>
      <c r="D132" s="9"/>
      <c r="E132" s="9"/>
      <c r="F132" s="9"/>
      <c r="G132" s="9"/>
      <c r="H132" s="9"/>
      <c r="I132" s="9"/>
      <c r="J132" s="10"/>
    </row>
    <row r="133" spans="1:10" s="8" customFormat="1" ht="18.75">
      <c r="A133"/>
      <c r="B133" s="6">
        <f t="shared" si="4"/>
        <v>26</v>
      </c>
      <c r="C133" s="9"/>
      <c r="D133" s="9"/>
      <c r="E133" s="9"/>
      <c r="F133" s="9"/>
      <c r="G133" s="9"/>
      <c r="H133" s="9"/>
      <c r="I133" s="9"/>
      <c r="J133" s="10"/>
    </row>
    <row r="134" spans="1:10" s="8" customFormat="1" ht="18.75">
      <c r="A134"/>
      <c r="B134" s="6">
        <f t="shared" si="4"/>
        <v>27</v>
      </c>
      <c r="C134" s="9"/>
      <c r="D134" s="9"/>
      <c r="E134" s="9"/>
      <c r="F134" s="9"/>
      <c r="G134" s="9"/>
      <c r="H134" s="9"/>
      <c r="I134" s="9"/>
      <c r="J134" s="10"/>
    </row>
    <row r="135" spans="1:10" s="8" customFormat="1" ht="18.75">
      <c r="A135"/>
      <c r="B135" s="6">
        <f t="shared" si="4"/>
        <v>28</v>
      </c>
      <c r="C135" s="9"/>
      <c r="D135" s="9"/>
      <c r="E135" s="9"/>
      <c r="F135" s="9"/>
      <c r="G135" s="9"/>
      <c r="H135" s="9"/>
      <c r="I135" s="9"/>
      <c r="J135" s="10"/>
    </row>
    <row r="136" spans="1:10" s="8" customFormat="1" ht="18.75">
      <c r="A136"/>
      <c r="B136" s="6">
        <f t="shared" si="4"/>
        <v>29</v>
      </c>
      <c r="C136" s="9"/>
      <c r="D136" s="9"/>
      <c r="E136" s="9"/>
      <c r="F136" s="9"/>
      <c r="G136" s="9"/>
      <c r="H136" s="9"/>
      <c r="I136" s="9"/>
      <c r="J136" s="10"/>
    </row>
    <row r="137" spans="1:10" s="8" customFormat="1" ht="18.75">
      <c r="A137"/>
      <c r="B137" s="6">
        <f t="shared" si="4"/>
        <v>30</v>
      </c>
      <c r="C137" s="9"/>
      <c r="D137" s="9"/>
      <c r="E137" s="9"/>
      <c r="F137" s="9"/>
      <c r="G137" s="9"/>
      <c r="H137" s="9"/>
      <c r="I137" s="9"/>
      <c r="J137" s="10"/>
    </row>
    <row r="138" spans="1:10" s="8" customFormat="1" ht="18.75">
      <c r="A138"/>
      <c r="B138" s="6">
        <f t="shared" si="4"/>
        <v>31</v>
      </c>
      <c r="C138" s="9"/>
      <c r="D138" s="9"/>
      <c r="E138" s="9"/>
      <c r="F138" s="9"/>
      <c r="G138" s="9"/>
      <c r="H138" s="9"/>
      <c r="I138" s="9"/>
      <c r="J138" s="10"/>
    </row>
    <row r="139" spans="1:10" s="8" customFormat="1" ht="18.75">
      <c r="A139"/>
      <c r="B139" s="6">
        <f t="shared" si="4"/>
        <v>32</v>
      </c>
      <c r="C139" s="9"/>
      <c r="D139" s="9"/>
      <c r="E139" s="9"/>
      <c r="F139" s="9"/>
      <c r="G139" s="9"/>
      <c r="H139" s="9"/>
      <c r="I139" s="9"/>
      <c r="J139" s="10"/>
    </row>
    <row r="140" spans="1:10" s="8" customFormat="1" ht="18.75">
      <c r="A140"/>
      <c r="B140" s="6">
        <f t="shared" si="4"/>
        <v>33</v>
      </c>
      <c r="C140" s="9"/>
      <c r="D140" s="9"/>
      <c r="E140" s="9"/>
      <c r="F140" s="9"/>
      <c r="G140" s="9"/>
      <c r="H140" s="9"/>
      <c r="I140" s="9"/>
      <c r="J140" s="10"/>
    </row>
    <row r="141" spans="1:10" s="8" customFormat="1" ht="18.75">
      <c r="A141"/>
      <c r="B141" s="6">
        <f aca="true" t="shared" si="5" ref="B141:B159">+B140+1</f>
        <v>34</v>
      </c>
      <c r="C141" s="9"/>
      <c r="D141" s="9"/>
      <c r="E141" s="9"/>
      <c r="F141" s="9"/>
      <c r="G141" s="9"/>
      <c r="H141" s="9"/>
      <c r="I141" s="9"/>
      <c r="J141" s="10"/>
    </row>
    <row r="142" spans="1:10" s="8" customFormat="1" ht="18.75">
      <c r="A142"/>
      <c r="B142" s="6">
        <f t="shared" si="5"/>
        <v>35</v>
      </c>
      <c r="C142" s="9"/>
      <c r="D142" s="9"/>
      <c r="E142" s="9"/>
      <c r="F142" s="9"/>
      <c r="G142" s="9"/>
      <c r="H142" s="9"/>
      <c r="I142" s="9"/>
      <c r="J142" s="10"/>
    </row>
    <row r="143" spans="1:10" s="8" customFormat="1" ht="18.75">
      <c r="A143"/>
      <c r="B143" s="6">
        <f t="shared" si="5"/>
        <v>36</v>
      </c>
      <c r="C143" s="9"/>
      <c r="D143" s="9"/>
      <c r="E143" s="9"/>
      <c r="F143" s="9"/>
      <c r="G143" s="9"/>
      <c r="H143" s="9"/>
      <c r="I143" s="9"/>
      <c r="J143" s="10"/>
    </row>
    <row r="144" spans="1:10" s="8" customFormat="1" ht="18.75">
      <c r="A144"/>
      <c r="B144" s="6">
        <f t="shared" si="5"/>
        <v>37</v>
      </c>
      <c r="C144" s="9"/>
      <c r="D144" s="9"/>
      <c r="E144" s="9"/>
      <c r="F144" s="9"/>
      <c r="G144" s="9"/>
      <c r="H144" s="9"/>
      <c r="I144" s="9"/>
      <c r="J144" s="10"/>
    </row>
    <row r="145" spans="1:10" s="8" customFormat="1" ht="18.75">
      <c r="A145"/>
      <c r="B145" s="6">
        <f t="shared" si="5"/>
        <v>38</v>
      </c>
      <c r="C145" s="9"/>
      <c r="D145" s="9"/>
      <c r="E145" s="9"/>
      <c r="F145" s="9"/>
      <c r="G145" s="9"/>
      <c r="H145" s="9"/>
      <c r="I145" s="9"/>
      <c r="J145" s="10"/>
    </row>
    <row r="146" spans="1:10" s="8" customFormat="1" ht="18.75">
      <c r="A146"/>
      <c r="B146" s="6">
        <f t="shared" si="5"/>
        <v>39</v>
      </c>
      <c r="C146" s="9"/>
      <c r="D146" s="9"/>
      <c r="E146" s="9"/>
      <c r="F146" s="9"/>
      <c r="G146" s="9"/>
      <c r="H146" s="9"/>
      <c r="I146" s="9"/>
      <c r="J146" s="10"/>
    </row>
    <row r="147" spans="1:10" s="8" customFormat="1" ht="18.75">
      <c r="A147"/>
      <c r="B147" s="6">
        <f t="shared" si="5"/>
        <v>40</v>
      </c>
      <c r="C147" s="9"/>
      <c r="D147" s="9"/>
      <c r="E147" s="9"/>
      <c r="F147" s="9"/>
      <c r="G147" s="9"/>
      <c r="H147" s="9"/>
      <c r="I147" s="9"/>
      <c r="J147" s="10"/>
    </row>
    <row r="148" spans="1:10" s="8" customFormat="1" ht="18.75">
      <c r="A148"/>
      <c r="B148" s="6">
        <f t="shared" si="5"/>
        <v>41</v>
      </c>
      <c r="C148" s="9"/>
      <c r="D148" s="9"/>
      <c r="E148" s="9"/>
      <c r="F148" s="9"/>
      <c r="G148" s="9"/>
      <c r="H148" s="9"/>
      <c r="I148" s="9"/>
      <c r="J148" s="10"/>
    </row>
    <row r="149" spans="1:10" s="8" customFormat="1" ht="18.75">
      <c r="A149"/>
      <c r="B149" s="6">
        <f t="shared" si="5"/>
        <v>42</v>
      </c>
      <c r="C149" s="9"/>
      <c r="D149" s="9"/>
      <c r="E149" s="9"/>
      <c r="F149" s="9"/>
      <c r="G149" s="9"/>
      <c r="H149" s="9"/>
      <c r="I149" s="9"/>
      <c r="J149" s="10"/>
    </row>
    <row r="150" spans="1:10" s="8" customFormat="1" ht="18.75">
      <c r="A150"/>
      <c r="B150" s="6">
        <f t="shared" si="5"/>
        <v>43</v>
      </c>
      <c r="C150" s="9"/>
      <c r="D150" s="9"/>
      <c r="E150" s="9"/>
      <c r="F150" s="9"/>
      <c r="G150" s="9"/>
      <c r="H150" s="9"/>
      <c r="I150" s="9"/>
      <c r="J150" s="10"/>
    </row>
    <row r="151" spans="1:10" s="8" customFormat="1" ht="18.75">
      <c r="A151"/>
      <c r="B151" s="6">
        <f t="shared" si="5"/>
        <v>44</v>
      </c>
      <c r="C151" s="9"/>
      <c r="D151" s="9"/>
      <c r="E151" s="9"/>
      <c r="F151" s="9"/>
      <c r="G151" s="9"/>
      <c r="H151" s="9"/>
      <c r="I151" s="9"/>
      <c r="J151" s="10"/>
    </row>
    <row r="152" spans="1:10" s="8" customFormat="1" ht="18.75">
      <c r="A152"/>
      <c r="B152" s="6">
        <f t="shared" si="5"/>
        <v>45</v>
      </c>
      <c r="C152" s="9"/>
      <c r="D152" s="9"/>
      <c r="E152" s="9"/>
      <c r="F152" s="9"/>
      <c r="G152" s="9"/>
      <c r="H152" s="9"/>
      <c r="I152" s="9"/>
      <c r="J152" s="10"/>
    </row>
    <row r="153" spans="1:10" s="8" customFormat="1" ht="18.75">
      <c r="A153"/>
      <c r="B153" s="6">
        <f t="shared" si="5"/>
        <v>46</v>
      </c>
      <c r="C153" s="9"/>
      <c r="D153" s="9"/>
      <c r="E153" s="9"/>
      <c r="F153" s="9"/>
      <c r="G153" s="9"/>
      <c r="H153" s="9"/>
      <c r="I153" s="9"/>
      <c r="J153" s="10"/>
    </row>
    <row r="154" spans="1:10" s="8" customFormat="1" ht="18.75">
      <c r="A154"/>
      <c r="B154" s="6">
        <f t="shared" si="5"/>
        <v>47</v>
      </c>
      <c r="C154" s="9"/>
      <c r="D154" s="9"/>
      <c r="E154" s="9"/>
      <c r="F154" s="9"/>
      <c r="G154" s="9"/>
      <c r="H154" s="9"/>
      <c r="I154" s="9"/>
      <c r="J154" s="10"/>
    </row>
    <row r="155" spans="1:10" s="8" customFormat="1" ht="18.75">
      <c r="A155"/>
      <c r="B155" s="6">
        <f t="shared" si="5"/>
        <v>48</v>
      </c>
      <c r="C155" s="9"/>
      <c r="D155" s="9"/>
      <c r="E155" s="9"/>
      <c r="F155" s="9"/>
      <c r="G155" s="9"/>
      <c r="H155" s="9"/>
      <c r="I155" s="9"/>
      <c r="J155" s="10"/>
    </row>
    <row r="156" spans="1:10" s="8" customFormat="1" ht="18.75">
      <c r="A156"/>
      <c r="B156" s="6">
        <f t="shared" si="5"/>
        <v>49</v>
      </c>
      <c r="C156" s="9"/>
      <c r="D156" s="9"/>
      <c r="E156" s="9"/>
      <c r="F156" s="9"/>
      <c r="G156" s="9"/>
      <c r="H156" s="9"/>
      <c r="I156" s="9"/>
      <c r="J156" s="10"/>
    </row>
    <row r="157" spans="1:10" s="8" customFormat="1" ht="18.75">
      <c r="A157"/>
      <c r="B157" s="6">
        <f t="shared" si="5"/>
        <v>50</v>
      </c>
      <c r="C157" s="9"/>
      <c r="D157" s="9"/>
      <c r="E157" s="9"/>
      <c r="F157" s="9"/>
      <c r="G157" s="9"/>
      <c r="H157" s="9"/>
      <c r="I157" s="9"/>
      <c r="J157" s="10"/>
    </row>
    <row r="158" spans="1:10" s="8" customFormat="1" ht="18.75">
      <c r="A158"/>
      <c r="B158" s="6">
        <f t="shared" si="5"/>
        <v>51</v>
      </c>
      <c r="C158" s="9"/>
      <c r="D158" s="9"/>
      <c r="E158" s="9"/>
      <c r="F158" s="9"/>
      <c r="G158" s="9"/>
      <c r="H158" s="9"/>
      <c r="I158" s="9"/>
      <c r="J158" s="10"/>
    </row>
    <row r="159" spans="1:10" s="8" customFormat="1" ht="18.75">
      <c r="A159"/>
      <c r="B159" s="6">
        <f t="shared" si="5"/>
        <v>52</v>
      </c>
      <c r="C159" s="9"/>
      <c r="D159" s="9"/>
      <c r="E159" s="9"/>
      <c r="F159" s="9"/>
      <c r="G159" s="9"/>
      <c r="H159" s="9"/>
      <c r="I159" s="9"/>
      <c r="J159" s="10"/>
    </row>
  </sheetData>
  <mergeCells count="1">
    <mergeCell ref="B1:J1"/>
  </mergeCells>
  <printOptions/>
  <pageMargins left="0.25" right="0.25" top="0.18" bottom="0.29" header="0.18" footer="0.29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D8:N24"/>
  <sheetViews>
    <sheetView workbookViewId="0" topLeftCell="A2">
      <selection activeCell="E26" sqref="E26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6"/>
      <c r="J8" s="18"/>
      <c r="K8" s="18"/>
      <c r="L8" s="18"/>
      <c r="M8" s="18"/>
      <c r="N8" s="18"/>
    </row>
    <row r="9" spans="4:14" ht="12.75">
      <c r="D9" s="17"/>
      <c r="E9" s="18"/>
      <c r="F9" s="18"/>
      <c r="G9" s="18"/>
      <c r="H9" s="18"/>
      <c r="I9" s="19"/>
      <c r="J9" s="18"/>
      <c r="K9" s="18"/>
      <c r="L9" s="18"/>
      <c r="M9" s="18"/>
      <c r="N9" s="18"/>
    </row>
    <row r="10" spans="4:14" ht="23.25" customHeight="1">
      <c r="D10" s="17"/>
      <c r="E10" s="46"/>
      <c r="F10" s="46"/>
      <c r="G10" s="46"/>
      <c r="H10" s="46"/>
      <c r="I10" s="19"/>
      <c r="J10" s="18"/>
      <c r="K10" s="18"/>
      <c r="L10" s="18"/>
      <c r="M10" s="18"/>
      <c r="N10" s="18"/>
    </row>
    <row r="11" spans="4:14" ht="13.5" thickBot="1">
      <c r="D11" s="17"/>
      <c r="E11" s="18"/>
      <c r="F11" s="18"/>
      <c r="G11" s="24"/>
      <c r="H11" s="18"/>
      <c r="I11" s="19"/>
      <c r="J11" s="18"/>
      <c r="K11" s="18"/>
      <c r="L11" s="18"/>
      <c r="M11" s="18"/>
      <c r="N11" s="18"/>
    </row>
    <row r="12" spans="4:14" ht="23.25" customHeight="1" thickBot="1">
      <c r="D12" s="17"/>
      <c r="E12" s="39" t="s">
        <v>109</v>
      </c>
      <c r="F12" s="40"/>
      <c r="G12" s="40"/>
      <c r="H12" s="41"/>
      <c r="I12" s="19"/>
      <c r="J12" s="18"/>
      <c r="K12" s="18"/>
      <c r="L12" s="18"/>
      <c r="M12" s="18"/>
      <c r="N12" s="18"/>
    </row>
    <row r="13" spans="4:14" ht="13.5" thickBot="1">
      <c r="D13" s="17"/>
      <c r="E13" s="18"/>
      <c r="F13" s="18"/>
      <c r="G13" s="13"/>
      <c r="H13" s="18"/>
      <c r="I13" s="19"/>
      <c r="J13" s="18"/>
      <c r="K13" s="18"/>
      <c r="L13" s="18"/>
      <c r="M13" s="18"/>
      <c r="N13" s="18"/>
    </row>
    <row r="14" spans="4:14" ht="23.25" customHeight="1" thickBot="1">
      <c r="D14" s="17"/>
      <c r="E14" s="39" t="s">
        <v>110</v>
      </c>
      <c r="F14" s="40"/>
      <c r="G14" s="40"/>
      <c r="H14" s="41"/>
      <c r="I14" s="19"/>
      <c r="J14" s="18"/>
      <c r="K14" s="18"/>
      <c r="L14" s="18"/>
      <c r="M14" s="18"/>
      <c r="N14" s="18"/>
    </row>
    <row r="15" spans="4:14" ht="13.5" thickBot="1">
      <c r="D15" s="17"/>
      <c r="E15" s="18"/>
      <c r="F15" s="18"/>
      <c r="G15" s="13"/>
      <c r="H15" s="18"/>
      <c r="I15" s="19"/>
      <c r="J15" s="18"/>
      <c r="K15" s="18"/>
      <c r="L15" s="18"/>
      <c r="M15" s="18"/>
      <c r="N15" s="18"/>
    </row>
    <row r="16" spans="4:14" ht="16.5" thickBot="1">
      <c r="D16" s="17"/>
      <c r="E16" s="39" t="s">
        <v>112</v>
      </c>
      <c r="F16" s="40"/>
      <c r="G16" s="40"/>
      <c r="H16" s="41"/>
      <c r="I16" s="19"/>
      <c r="J16" s="18"/>
      <c r="K16" s="18"/>
      <c r="L16" s="18"/>
      <c r="M16" s="18"/>
      <c r="N16" s="18"/>
    </row>
    <row r="17" spans="4:14" ht="13.5" thickBot="1">
      <c r="D17" s="17"/>
      <c r="E17" s="18"/>
      <c r="F17" s="18"/>
      <c r="G17" s="29"/>
      <c r="H17" s="18"/>
      <c r="I17" s="19"/>
      <c r="J17" s="18"/>
      <c r="K17" s="18"/>
      <c r="L17" s="18"/>
      <c r="M17" s="18"/>
      <c r="N17" s="18"/>
    </row>
    <row r="18" spans="4:14" ht="23.25" customHeight="1" thickBot="1">
      <c r="D18" s="17"/>
      <c r="E18" s="39" t="s">
        <v>113</v>
      </c>
      <c r="F18" s="40"/>
      <c r="G18" s="40"/>
      <c r="H18" s="41"/>
      <c r="I18" s="19"/>
      <c r="J18" s="46"/>
      <c r="K18" s="46"/>
      <c r="L18" s="46"/>
      <c r="M18" s="46"/>
      <c r="N18" s="18"/>
    </row>
    <row r="19" spans="4:14" ht="12.75">
      <c r="D19" s="17"/>
      <c r="E19" s="18"/>
      <c r="F19" s="18"/>
      <c r="G19" s="27"/>
      <c r="H19" s="18"/>
      <c r="I19" s="19"/>
      <c r="J19" s="18"/>
      <c r="K19" s="18"/>
      <c r="L19" s="18"/>
      <c r="M19" s="18"/>
      <c r="N19" s="18"/>
    </row>
    <row r="20" spans="4:14" ht="23.25" customHeight="1">
      <c r="D20" s="17"/>
      <c r="E20" s="46"/>
      <c r="F20" s="46"/>
      <c r="G20" s="46"/>
      <c r="H20" s="46"/>
      <c r="I20" s="19"/>
      <c r="J20" s="18"/>
      <c r="K20" s="18"/>
      <c r="L20" s="18"/>
      <c r="M20" s="18"/>
      <c r="N20" s="18"/>
    </row>
    <row r="21" spans="4:14" ht="12.75">
      <c r="D21" s="17"/>
      <c r="E21" s="18"/>
      <c r="F21" s="18"/>
      <c r="G21" s="18"/>
      <c r="H21" s="18"/>
      <c r="I21" s="19"/>
      <c r="J21" s="18"/>
      <c r="K21" s="18"/>
      <c r="L21" s="18"/>
      <c r="M21" s="18"/>
      <c r="N21" s="18"/>
    </row>
    <row r="22" spans="4:14" ht="13.5" thickBot="1">
      <c r="D22" s="20"/>
      <c r="E22" s="21"/>
      <c r="F22" s="21"/>
      <c r="G22" s="21"/>
      <c r="H22" s="21"/>
      <c r="I22" s="22"/>
      <c r="J22" s="18"/>
      <c r="K22" s="18"/>
      <c r="L22" s="18"/>
      <c r="M22" s="18"/>
      <c r="N22" s="18"/>
    </row>
    <row r="23" spans="4:14" ht="12.7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4:14" ht="27" customHeight="1">
      <c r="D24" s="47" t="s">
        <v>111</v>
      </c>
      <c r="E24" s="47"/>
      <c r="F24" s="47"/>
      <c r="G24" s="47"/>
      <c r="H24" s="47"/>
      <c r="I24" s="47"/>
      <c r="J24" s="28"/>
      <c r="K24" s="28"/>
      <c r="L24" s="28"/>
      <c r="M24" s="28"/>
      <c r="N24" s="28"/>
    </row>
  </sheetData>
  <mergeCells count="8">
    <mergeCell ref="J18:M18"/>
    <mergeCell ref="E20:H20"/>
    <mergeCell ref="D24:I24"/>
    <mergeCell ref="E10:H10"/>
    <mergeCell ref="E12:H12"/>
    <mergeCell ref="E14:H14"/>
    <mergeCell ref="E18:H18"/>
    <mergeCell ref="E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1">
      <selection activeCell="C112" sqref="C112"/>
    </sheetView>
  </sheetViews>
  <sheetFormatPr defaultColWidth="9.140625" defaultRowHeight="12.75"/>
  <cols>
    <col min="1" max="1" width="7.421875" style="0" customWidth="1"/>
    <col min="2" max="2" width="11.140625" style="0" bestFit="1" customWidth="1"/>
    <col min="5" max="6" width="10.28125" style="0" bestFit="1" customWidth="1"/>
  </cols>
  <sheetData>
    <row r="1" spans="2:10" ht="26.25">
      <c r="B1" s="38" t="s">
        <v>11</v>
      </c>
      <c r="C1" s="38"/>
      <c r="D1" s="38"/>
      <c r="E1" s="38"/>
      <c r="F1" s="38"/>
      <c r="G1" s="38"/>
      <c r="H1" s="38"/>
      <c r="I1" s="38"/>
      <c r="J1" s="38"/>
    </row>
    <row r="3" spans="2:10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ht="18.75" hidden="1">
      <c r="B4" s="2">
        <v>1</v>
      </c>
      <c r="C4" s="9">
        <v>1.497665248521324</v>
      </c>
      <c r="D4" s="9">
        <v>1.626328502415459</v>
      </c>
      <c r="E4" s="9">
        <v>1.5884180439915496</v>
      </c>
      <c r="F4" s="9">
        <v>1.6442433779176502</v>
      </c>
      <c r="G4" s="9">
        <v>1.4829333333333334</v>
      </c>
      <c r="H4" s="9">
        <v>1.5309607076733183</v>
      </c>
      <c r="I4" s="9">
        <v>1.396875</v>
      </c>
      <c r="J4" s="9">
        <v>1.5119877518315017</v>
      </c>
    </row>
    <row r="5" spans="2:10" ht="18.75" hidden="1">
      <c r="B5" s="2">
        <f aca="true" t="shared" si="0" ref="B5:B36">+B4+1</f>
        <v>2</v>
      </c>
      <c r="C5" s="9">
        <v>1.544820838938486</v>
      </c>
      <c r="D5" s="9">
        <v>1.6807834833245103</v>
      </c>
      <c r="E5" s="9">
        <v>1.6017674675504003</v>
      </c>
      <c r="F5" s="9">
        <v>1.653988078342322</v>
      </c>
      <c r="G5" s="9">
        <v>1.4982726547967047</v>
      </c>
      <c r="H5" s="9">
        <v>1.5273206056616195</v>
      </c>
      <c r="I5" s="9">
        <v>1.3810483870967742</v>
      </c>
      <c r="J5" s="9">
        <v>1.529743845769807</v>
      </c>
    </row>
    <row r="6" spans="2:10" ht="18.75" hidden="1">
      <c r="B6" s="2">
        <f t="shared" si="0"/>
        <v>3</v>
      </c>
      <c r="C6" s="9">
        <v>1.5642120362768137</v>
      </c>
      <c r="D6" s="9">
        <v>1.6775862068965517</v>
      </c>
      <c r="E6" s="9">
        <v>1.6130476495043173</v>
      </c>
      <c r="F6" s="9">
        <v>1.6740501686959073</v>
      </c>
      <c r="G6" s="9">
        <v>1.490611038537922</v>
      </c>
      <c r="H6" s="9">
        <v>1.5403354395317654</v>
      </c>
      <c r="I6" s="9">
        <v>1.4357798165137614</v>
      </c>
      <c r="J6" s="9">
        <v>1.534659974799504</v>
      </c>
    </row>
    <row r="7" spans="2:10" ht="18.75" hidden="1">
      <c r="B7" s="2">
        <f t="shared" si="0"/>
        <v>4</v>
      </c>
      <c r="C7" s="9">
        <v>1.555614197123631</v>
      </c>
      <c r="D7" s="9">
        <v>1.647787610619469</v>
      </c>
      <c r="E7" s="9">
        <v>1.5869391665336101</v>
      </c>
      <c r="F7" s="9">
        <v>1.6487483953786906</v>
      </c>
      <c r="G7" s="9">
        <v>1.4916530278232405</v>
      </c>
      <c r="H7" s="9">
        <v>1.4530284301606922</v>
      </c>
      <c r="I7" s="9">
        <v>1.3389380530973451</v>
      </c>
      <c r="J7" s="9">
        <v>1.5107940555750967</v>
      </c>
    </row>
    <row r="8" spans="2:10" ht="18.75" hidden="1">
      <c r="B8" s="2">
        <f t="shared" si="0"/>
        <v>5</v>
      </c>
      <c r="C8" s="9">
        <v>1.6074639733957383</v>
      </c>
      <c r="D8" s="9">
        <v>1.672781954887218</v>
      </c>
      <c r="E8" s="9">
        <v>1.6038291605301915</v>
      </c>
      <c r="F8" s="9">
        <v>1.6770550393137955</v>
      </c>
      <c r="G8" s="9">
        <v>1.4898484848484848</v>
      </c>
      <c r="H8" s="9">
        <v>1.5362903225806452</v>
      </c>
      <c r="I8" s="9">
        <v>1.3879464285714285</v>
      </c>
      <c r="J8" s="9">
        <v>1.5509934920326047</v>
      </c>
    </row>
    <row r="9" spans="2:10" ht="18.75" hidden="1">
      <c r="B9" s="2">
        <f t="shared" si="0"/>
        <v>6</v>
      </c>
      <c r="C9" s="9">
        <v>1.5904620773272262</v>
      </c>
      <c r="D9" s="9">
        <v>1.6444444444444444</v>
      </c>
      <c r="E9" s="9">
        <v>1.5600139567341242</v>
      </c>
      <c r="F9" s="9">
        <v>1.6584323040380047</v>
      </c>
      <c r="G9" s="9">
        <v>1.4895833333333333</v>
      </c>
      <c r="H9" s="9">
        <v>1.5308436145381794</v>
      </c>
      <c r="I9" s="9">
        <v>1.29923273657289</v>
      </c>
      <c r="J9" s="9">
        <v>1.5168732860412937</v>
      </c>
    </row>
    <row r="10" spans="2:10" ht="18.75" hidden="1">
      <c r="B10" s="2">
        <f t="shared" si="0"/>
        <v>7</v>
      </c>
      <c r="C10" s="9">
        <v>1.5685044959772836</v>
      </c>
      <c r="D10" s="9">
        <v>1.6258064516129032</v>
      </c>
      <c r="E10" s="9">
        <v>1.5376785714285715</v>
      </c>
      <c r="F10" s="9">
        <v>1.6723886639676113</v>
      </c>
      <c r="G10" s="9">
        <v>1.4841354723707665</v>
      </c>
      <c r="H10" s="9">
        <v>1.5187481547091821</v>
      </c>
      <c r="I10" s="9">
        <v>1.3727858293075685</v>
      </c>
      <c r="J10" s="9">
        <v>1.5110933137080889</v>
      </c>
    </row>
    <row r="11" spans="2:10" ht="18.75" hidden="1">
      <c r="B11" s="2">
        <f t="shared" si="0"/>
        <v>8</v>
      </c>
      <c r="C11" s="9">
        <v>1.5825647504737839</v>
      </c>
      <c r="D11" s="9">
        <v>1.690875232774674</v>
      </c>
      <c r="E11" s="9">
        <v>1.5461510397665086</v>
      </c>
      <c r="F11" s="9">
        <v>1.6444321940463065</v>
      </c>
      <c r="G11" s="9">
        <v>1.5082185695246557</v>
      </c>
      <c r="H11" s="9">
        <v>1.5311994827028774</v>
      </c>
      <c r="I11" s="9">
        <v>1.294866693195384</v>
      </c>
      <c r="J11" s="9">
        <v>1.5192890773288634</v>
      </c>
    </row>
    <row r="12" spans="1:10" ht="25.5" hidden="1">
      <c r="A12" s="5">
        <v>2</v>
      </c>
      <c r="B12" s="2">
        <f t="shared" si="0"/>
        <v>9</v>
      </c>
      <c r="C12" s="9">
        <v>1.5969176794887858</v>
      </c>
      <c r="D12" s="9">
        <v>1.6690402476780186</v>
      </c>
      <c r="E12" s="9">
        <v>1.6088553356457866</v>
      </c>
      <c r="F12" s="9">
        <v>1.6970023335128344</v>
      </c>
      <c r="G12" s="9">
        <v>1.5312707182320442</v>
      </c>
      <c r="H12" s="9">
        <v>1.5499820852740953</v>
      </c>
      <c r="I12" s="9">
        <v>1.3800904977375565</v>
      </c>
      <c r="J12" s="9">
        <v>1.5747343828224953</v>
      </c>
    </row>
    <row r="13" spans="1:10" ht="25.5" hidden="1">
      <c r="A13" s="5">
        <v>0</v>
      </c>
      <c r="B13" s="2">
        <f t="shared" si="0"/>
        <v>10</v>
      </c>
      <c r="C13" s="9">
        <v>1.655562095350206</v>
      </c>
      <c r="D13" s="9">
        <v>1.736330835414932</v>
      </c>
      <c r="E13" s="9">
        <v>1.6142881676111969</v>
      </c>
      <c r="F13" s="9">
        <v>1.6912856031440666</v>
      </c>
      <c r="G13" s="9">
        <v>1.5517765532965988</v>
      </c>
      <c r="H13" s="9">
        <v>1.5575423584843515</v>
      </c>
      <c r="I13" s="9">
        <v>1.4104339796860572</v>
      </c>
      <c r="J13" s="9">
        <v>1.6168460136843532</v>
      </c>
    </row>
    <row r="14" spans="1:10" ht="25.5" hidden="1">
      <c r="A14" s="5">
        <v>0</v>
      </c>
      <c r="B14" s="2">
        <f t="shared" si="0"/>
        <v>11</v>
      </c>
      <c r="C14" s="9">
        <v>1.6861264510312184</v>
      </c>
      <c r="D14" s="9">
        <v>1.6813186813186813</v>
      </c>
      <c r="E14" s="9">
        <v>1.6068334150727481</v>
      </c>
      <c r="F14" s="9">
        <v>1.6841254445522147</v>
      </c>
      <c r="G14" s="9">
        <v>1.561400937866354</v>
      </c>
      <c r="H14" s="9">
        <v>1.5581771170006464</v>
      </c>
      <c r="I14" s="9">
        <v>1.4440706476030278</v>
      </c>
      <c r="J14" s="9">
        <v>1.6121727715648904</v>
      </c>
    </row>
    <row r="15" spans="1:10" ht="25.5" hidden="1">
      <c r="A15" s="5">
        <v>5</v>
      </c>
      <c r="B15" s="2">
        <f t="shared" si="0"/>
        <v>12</v>
      </c>
      <c r="C15" s="9">
        <v>1.6201818969250759</v>
      </c>
      <c r="D15" s="9">
        <v>1.6689655172413793</v>
      </c>
      <c r="E15" s="9">
        <v>1.6079791847354727</v>
      </c>
      <c r="F15" s="9">
        <v>1.6710247349823322</v>
      </c>
      <c r="G15" s="9">
        <v>1.4535974007843337</v>
      </c>
      <c r="H15" s="9">
        <v>1.4532173253103484</v>
      </c>
      <c r="I15" s="9">
        <v>1.4386473429951692</v>
      </c>
      <c r="J15" s="9">
        <v>1.5699703033398935</v>
      </c>
    </row>
    <row r="16" spans="2:10" ht="18.75" hidden="1">
      <c r="B16" s="2">
        <f t="shared" si="0"/>
        <v>13</v>
      </c>
      <c r="C16" s="9">
        <v>1.6853765242483478</v>
      </c>
      <c r="D16" s="9">
        <v>1.7435225618631731</v>
      </c>
      <c r="E16" s="9">
        <v>1.6383413908516178</v>
      </c>
      <c r="F16" s="9">
        <v>1.6840465650106575</v>
      </c>
      <c r="G16" s="9">
        <v>1.454864769933263</v>
      </c>
      <c r="H16" s="9">
        <v>1.4417528579205225</v>
      </c>
      <c r="I16" s="9">
        <v>1.5580923389142567</v>
      </c>
      <c r="J16" s="9">
        <v>1.6108507206934786</v>
      </c>
    </row>
    <row r="17" spans="2:10" ht="18.75" hidden="1">
      <c r="B17" s="2">
        <f t="shared" si="0"/>
        <v>14</v>
      </c>
      <c r="C17" s="9">
        <v>1.7327492774566473</v>
      </c>
      <c r="D17" s="9">
        <v>1.7403225806451612</v>
      </c>
      <c r="E17" s="9">
        <v>1.5790190735694822</v>
      </c>
      <c r="F17" s="9">
        <v>1.6888612321095209</v>
      </c>
      <c r="G17" s="9">
        <v>1.4533421662948787</v>
      </c>
      <c r="H17" s="9">
        <v>1.446211916958749</v>
      </c>
      <c r="I17" s="9">
        <v>1.5669257340241796</v>
      </c>
      <c r="J17" s="9">
        <v>1.6142329814642247</v>
      </c>
    </row>
    <row r="18" spans="2:10" ht="18.75" hidden="1">
      <c r="B18" s="2">
        <f t="shared" si="0"/>
        <v>15</v>
      </c>
      <c r="C18" s="9">
        <v>1.6745773732119635</v>
      </c>
      <c r="D18" s="9">
        <v>1.6947040498442367</v>
      </c>
      <c r="E18" s="9">
        <v>1.594912731700717</v>
      </c>
      <c r="F18" s="9">
        <v>1.6784698521046644</v>
      </c>
      <c r="G18" s="9">
        <v>1.4578417980876692</v>
      </c>
      <c r="H18" s="9">
        <v>1.4409106708376782</v>
      </c>
      <c r="I18" s="9">
        <v>1.4162361623616235</v>
      </c>
      <c r="J18" s="9">
        <v>1.5788417143430693</v>
      </c>
    </row>
    <row r="19" spans="2:10" ht="18.75" hidden="1">
      <c r="B19" s="2">
        <f t="shared" si="0"/>
        <v>16</v>
      </c>
      <c r="C19" s="9">
        <v>1.7483970017158854</v>
      </c>
      <c r="D19" s="9">
        <v>1.8211610486891385</v>
      </c>
      <c r="E19" s="9">
        <v>1.5674321503131523</v>
      </c>
      <c r="F19" s="9">
        <v>1.5627965392129501</v>
      </c>
      <c r="G19" s="9">
        <v>1.4524242424242424</v>
      </c>
      <c r="H19" s="9">
        <v>1.4616504854368932</v>
      </c>
      <c r="I19" s="9">
        <v>1.473943661971831</v>
      </c>
      <c r="J19" s="9">
        <v>1.601877081441114</v>
      </c>
    </row>
    <row r="20" spans="2:10" ht="18.75" hidden="1">
      <c r="B20" s="2">
        <f t="shared" si="0"/>
        <v>17</v>
      </c>
      <c r="C20" s="9">
        <v>1.6192608386638236</v>
      </c>
      <c r="D20" s="9">
        <v>1.717936117936118</v>
      </c>
      <c r="E20" s="9">
        <v>1.5415515653775322</v>
      </c>
      <c r="F20" s="9">
        <v>1.5649396735273244</v>
      </c>
      <c r="G20" s="9">
        <v>1.414367629557503</v>
      </c>
      <c r="H20" s="9">
        <v>1.4304842669047089</v>
      </c>
      <c r="I20" s="9">
        <v>1.4966532797858099</v>
      </c>
      <c r="J20" s="9">
        <v>1.5477919919051748</v>
      </c>
    </row>
    <row r="21" spans="2:10" ht="18.75" hidden="1">
      <c r="B21" s="2">
        <f t="shared" si="0"/>
        <v>18</v>
      </c>
      <c r="C21" s="9">
        <v>1.6770844149101858</v>
      </c>
      <c r="D21" s="9">
        <v>1.7568400770712909</v>
      </c>
      <c r="E21" s="9">
        <v>1.4695776664280602</v>
      </c>
      <c r="F21" s="9">
        <v>1.477169689119171</v>
      </c>
      <c r="G21" s="9">
        <v>1.331593633480426</v>
      </c>
      <c r="H21" s="9">
        <v>1.3713749562806168</v>
      </c>
      <c r="I21" s="9">
        <v>1.4947973079552028</v>
      </c>
      <c r="J21" s="9">
        <v>1.5231019500682423</v>
      </c>
    </row>
    <row r="22" spans="2:10" ht="18.75" hidden="1">
      <c r="B22" s="2">
        <f t="shared" si="0"/>
        <v>19</v>
      </c>
      <c r="C22" s="9">
        <v>1.5986722993361497</v>
      </c>
      <c r="D22" s="9">
        <v>1.7377104377104378</v>
      </c>
      <c r="E22" s="9">
        <v>1.5219350248992174</v>
      </c>
      <c r="F22" s="9">
        <v>1.5217877094972068</v>
      </c>
      <c r="G22" s="9">
        <v>1.3371298405466971</v>
      </c>
      <c r="H22" s="9">
        <v>1.3771771771771772</v>
      </c>
      <c r="I22" s="9">
        <v>1.406078359575247</v>
      </c>
      <c r="J22" s="9">
        <v>1.515193719929096</v>
      </c>
    </row>
    <row r="23" spans="2:10" ht="18.75" hidden="1">
      <c r="B23" s="2">
        <f t="shared" si="0"/>
        <v>20</v>
      </c>
      <c r="C23" s="9">
        <v>1.6204912935323383</v>
      </c>
      <c r="D23" s="9">
        <v>1.7258064516129032</v>
      </c>
      <c r="E23" s="9">
        <v>1.5186420722135008</v>
      </c>
      <c r="F23" s="9">
        <v>1.502262443438914</v>
      </c>
      <c r="G23" s="9">
        <v>1.3373519913885898</v>
      </c>
      <c r="H23" s="9">
        <v>1.4023132228821507</v>
      </c>
      <c r="I23" s="9">
        <v>1.4591909155429383</v>
      </c>
      <c r="J23" s="9">
        <v>1.5280327825230835</v>
      </c>
    </row>
    <row r="24" spans="2:10" ht="18.75" hidden="1">
      <c r="B24" s="2">
        <f t="shared" si="0"/>
        <v>21</v>
      </c>
      <c r="C24" s="9">
        <v>1.499725174056431</v>
      </c>
      <c r="D24" s="9">
        <v>1.6579644343548998</v>
      </c>
      <c r="E24" s="9">
        <v>1.5231544274365434</v>
      </c>
      <c r="F24" s="9">
        <v>1.5623936454309457</v>
      </c>
      <c r="G24" s="9">
        <v>1.3727194246981607</v>
      </c>
      <c r="H24" s="9">
        <v>1.4002697926457375</v>
      </c>
      <c r="I24" s="9">
        <v>1.3679824561403509</v>
      </c>
      <c r="J24" s="9">
        <v>1.4868970856830657</v>
      </c>
    </row>
    <row r="25" spans="2:10" ht="18.75" hidden="1">
      <c r="B25" s="2">
        <f t="shared" si="0"/>
        <v>22</v>
      </c>
      <c r="C25" s="9">
        <v>1.480751348335503</v>
      </c>
      <c r="D25" s="9">
        <v>1.613998613998614</v>
      </c>
      <c r="E25" s="9">
        <v>1.4917576961271102</v>
      </c>
      <c r="F25" s="9">
        <v>1.537228876659113</v>
      </c>
      <c r="G25" s="9">
        <v>1.4034500968139412</v>
      </c>
      <c r="H25" s="9">
        <v>1.4067469879518073</v>
      </c>
      <c r="I25" s="9">
        <v>1.4527340129749768</v>
      </c>
      <c r="J25" s="9">
        <v>1.4803884644355967</v>
      </c>
    </row>
    <row r="26" spans="2:10" ht="18.75" hidden="1">
      <c r="B26" s="2">
        <f t="shared" si="0"/>
        <v>23</v>
      </c>
      <c r="C26" s="9">
        <v>1.4335145396496678</v>
      </c>
      <c r="D26" s="9">
        <v>1.5844762182667056</v>
      </c>
      <c r="E26" s="9">
        <v>1.5008825259854874</v>
      </c>
      <c r="F26" s="9">
        <v>1.497753467474116</v>
      </c>
      <c r="G26" s="9">
        <v>1.3819996303825541</v>
      </c>
      <c r="H26" s="9">
        <v>1.4057352043929225</v>
      </c>
      <c r="I26" s="9">
        <v>1.389895873505592</v>
      </c>
      <c r="J26" s="9">
        <v>1.4502284764773081</v>
      </c>
    </row>
    <row r="27" spans="2:10" ht="18.75" hidden="1">
      <c r="B27" s="2">
        <f t="shared" si="0"/>
        <v>24</v>
      </c>
      <c r="C27" s="9">
        <v>1.3813890848457642</v>
      </c>
      <c r="D27" s="9">
        <v>1.5857267188859878</v>
      </c>
      <c r="E27" s="9">
        <v>1.3992308965009512</v>
      </c>
      <c r="F27" s="9">
        <v>1.4879940863897392</v>
      </c>
      <c r="G27" s="9">
        <v>1.3145926589077888</v>
      </c>
      <c r="H27" s="9">
        <v>1.3995649021029732</v>
      </c>
      <c r="I27" s="9">
        <v>1.3474988933156264</v>
      </c>
      <c r="J27" s="9">
        <v>1.4041334817427593</v>
      </c>
    </row>
    <row r="28" spans="2:10" ht="18.75" hidden="1">
      <c r="B28" s="2">
        <f t="shared" si="0"/>
        <v>25</v>
      </c>
      <c r="C28" s="9">
        <v>1.3303674704155175</v>
      </c>
      <c r="D28" s="9">
        <v>1.5458059528411288</v>
      </c>
      <c r="E28" s="9">
        <v>1.3482276585122317</v>
      </c>
      <c r="F28" s="9">
        <v>1.4409750753218296</v>
      </c>
      <c r="G28" s="9">
        <v>1.3701949860724234</v>
      </c>
      <c r="H28" s="9">
        <v>1.4161760148744964</v>
      </c>
      <c r="I28" s="9">
        <v>1.3245614035087718</v>
      </c>
      <c r="J28" s="9">
        <v>1.3708887736881517</v>
      </c>
    </row>
    <row r="29" spans="2:10" ht="18.75" hidden="1">
      <c r="B29" s="2">
        <f t="shared" si="0"/>
        <v>26</v>
      </c>
      <c r="C29" s="9">
        <v>1.1697899724206209</v>
      </c>
      <c r="D29" s="9">
        <v>1.45702984537936</v>
      </c>
      <c r="E29" s="9">
        <v>1.500266296040944</v>
      </c>
      <c r="F29" s="9">
        <v>1.483358171882762</v>
      </c>
      <c r="G29" s="9">
        <v>1.3395765185888642</v>
      </c>
      <c r="H29" s="9">
        <v>1.3891537919444896</v>
      </c>
      <c r="I29" s="9">
        <v>1.3330296127562642</v>
      </c>
      <c r="J29" s="9">
        <v>1.3121365741306157</v>
      </c>
    </row>
    <row r="30" spans="2:10" ht="18.75" hidden="1">
      <c r="B30" s="2">
        <f t="shared" si="0"/>
        <v>27</v>
      </c>
      <c r="C30" s="9">
        <v>1.264449860724234</v>
      </c>
      <c r="D30" s="9">
        <v>1.540078843626807</v>
      </c>
      <c r="E30" s="9">
        <v>1.4630288651640966</v>
      </c>
      <c r="F30" s="9">
        <v>1.465078060805259</v>
      </c>
      <c r="G30" s="9">
        <v>1.3117312281990086</v>
      </c>
      <c r="H30" s="9">
        <v>1.349796811503595</v>
      </c>
      <c r="I30" s="9">
        <v>1.390018484288355</v>
      </c>
      <c r="J30" s="9">
        <v>1.3526445688808684</v>
      </c>
    </row>
    <row r="31" spans="2:10" ht="18.75" hidden="1">
      <c r="B31" s="2">
        <f t="shared" si="0"/>
        <v>28</v>
      </c>
      <c r="C31" s="9">
        <v>1.262520281233099</v>
      </c>
      <c r="D31" s="9">
        <v>1.5366922234392113</v>
      </c>
      <c r="E31" s="9">
        <v>1.4305530855415258</v>
      </c>
      <c r="F31" s="9">
        <v>1.3551224961925792</v>
      </c>
      <c r="G31" s="9">
        <v>1.2436390853939505</v>
      </c>
      <c r="H31" s="9">
        <v>1.3076433484834886</v>
      </c>
      <c r="I31" s="9">
        <v>1.3523339317773788</v>
      </c>
      <c r="J31" s="9">
        <v>1.3200359012349698</v>
      </c>
    </row>
    <row r="32" spans="2:10" ht="18.75" hidden="1">
      <c r="B32" s="2">
        <f t="shared" si="0"/>
        <v>29</v>
      </c>
      <c r="C32" s="9">
        <v>1.2412054543371147</v>
      </c>
      <c r="D32" s="9">
        <v>1.5620142990363692</v>
      </c>
      <c r="E32" s="9">
        <v>1.4352340725096797</v>
      </c>
      <c r="F32" s="9">
        <v>1.4012955465587045</v>
      </c>
      <c r="G32" s="9">
        <v>1.2942215088282505</v>
      </c>
      <c r="H32" s="9">
        <v>1.3177038931514635</v>
      </c>
      <c r="I32" s="9">
        <v>1.3825892857142856</v>
      </c>
      <c r="J32" s="9">
        <v>1.35406538139145</v>
      </c>
    </row>
    <row r="33" spans="2:10" ht="18.75" hidden="1">
      <c r="B33" s="2">
        <f t="shared" si="0"/>
        <v>30</v>
      </c>
      <c r="C33" s="9">
        <v>1.2346323169737485</v>
      </c>
      <c r="D33" s="9">
        <v>1.5787139689578713</v>
      </c>
      <c r="E33" s="9">
        <v>1.4381745297563984</v>
      </c>
      <c r="F33" s="9">
        <v>1.4600906006435959</v>
      </c>
      <c r="G33" s="9">
        <v>1.2487164055063296</v>
      </c>
      <c r="H33" s="9">
        <v>1.3377814554285143</v>
      </c>
      <c r="I33" s="9">
        <v>1.4213406292749657</v>
      </c>
      <c r="J33" s="9">
        <v>1.3530639887704774</v>
      </c>
    </row>
    <row r="34" spans="2:10" ht="18.75" hidden="1">
      <c r="B34" s="2">
        <f t="shared" si="0"/>
        <v>31</v>
      </c>
      <c r="C34" s="9">
        <v>1.2376213883227432</v>
      </c>
      <c r="D34" s="9">
        <v>1.5982966643009227</v>
      </c>
      <c r="E34" s="9">
        <v>1.4110399351461105</v>
      </c>
      <c r="F34" s="9">
        <v>1.451229898084562</v>
      </c>
      <c r="G34" s="9">
        <v>1.2644047380044168</v>
      </c>
      <c r="H34" s="9">
        <v>1.3254301098947705</v>
      </c>
      <c r="I34" s="9">
        <v>1.3579646017699114</v>
      </c>
      <c r="J34" s="9">
        <v>1.3685209976399937</v>
      </c>
    </row>
    <row r="35" spans="2:10" ht="18.75" hidden="1">
      <c r="B35" s="2">
        <f t="shared" si="0"/>
        <v>32</v>
      </c>
      <c r="C35" s="9">
        <v>1.2274089260369028</v>
      </c>
      <c r="D35" s="9">
        <v>1.5695431472081218</v>
      </c>
      <c r="E35" s="9">
        <v>1.4301461452849926</v>
      </c>
      <c r="F35" s="9">
        <v>1.4544936618715283</v>
      </c>
      <c r="G35" s="9">
        <v>1.3178857786379485</v>
      </c>
      <c r="H35" s="9">
        <v>1.2534338418192048</v>
      </c>
      <c r="I35" s="9">
        <v>1.3654867256637169</v>
      </c>
      <c r="J35" s="9">
        <v>1.3842714207648756</v>
      </c>
    </row>
    <row r="36" spans="2:10" ht="18.75" hidden="1">
      <c r="B36" s="2">
        <f t="shared" si="0"/>
        <v>33</v>
      </c>
      <c r="C36" s="9">
        <v>1.197680719627181</v>
      </c>
      <c r="D36" s="9">
        <v>1.552954808806489</v>
      </c>
      <c r="E36" s="9">
        <v>1.402806243102633</v>
      </c>
      <c r="F36" s="9">
        <v>1.4508540605334133</v>
      </c>
      <c r="G36" s="9">
        <v>1.3020374898125509</v>
      </c>
      <c r="H36" s="9">
        <v>1.2613180027117383</v>
      </c>
      <c r="I36" s="9">
        <v>1.339686573485811</v>
      </c>
      <c r="J36" s="9">
        <v>1.3431781119768074</v>
      </c>
    </row>
    <row r="37" spans="2:10" ht="18.75" hidden="1">
      <c r="B37" s="2">
        <f aca="true" t="shared" si="1" ref="B37:B55">+B36+1</f>
        <v>34</v>
      </c>
      <c r="C37" s="9">
        <v>1.2279886685552408</v>
      </c>
      <c r="D37" s="9">
        <v>1.6050473186119874</v>
      </c>
      <c r="E37" s="9">
        <v>1.4155975692099934</v>
      </c>
      <c r="F37" s="9">
        <v>1.402068848567068</v>
      </c>
      <c r="G37" s="9">
        <v>1.2368744512730465</v>
      </c>
      <c r="H37" s="9">
        <v>1.2981361889344818</v>
      </c>
      <c r="I37" s="9">
        <v>1.3918258551754776</v>
      </c>
      <c r="J37" s="9">
        <v>1.3398465356419544</v>
      </c>
    </row>
    <row r="38" spans="2:10" ht="18.75" hidden="1">
      <c r="B38" s="2">
        <f t="shared" si="1"/>
        <v>35</v>
      </c>
      <c r="C38" s="9">
        <v>1.2769905533063428</v>
      </c>
      <c r="D38" s="9">
        <v>1.619614711033275</v>
      </c>
      <c r="E38" s="9">
        <v>1.3946789563885769</v>
      </c>
      <c r="F38" s="9">
        <v>1.395310706673225</v>
      </c>
      <c r="G38" s="9">
        <v>1.259607938909472</v>
      </c>
      <c r="H38" s="9">
        <v>1.2948771668340733</v>
      </c>
      <c r="I38" s="9">
        <v>1.3285087719298245</v>
      </c>
      <c r="J38" s="9">
        <v>1.3535682286690058</v>
      </c>
    </row>
    <row r="39" spans="2:10" ht="18.75" hidden="1">
      <c r="B39" s="2">
        <f t="shared" si="1"/>
        <v>36</v>
      </c>
      <c r="C39" s="9">
        <v>1.3020113136392206</v>
      </c>
      <c r="D39" s="9">
        <v>1.5839034205231388</v>
      </c>
      <c r="E39" s="9">
        <v>1.4362907442914414</v>
      </c>
      <c r="F39" s="9">
        <v>1.440159574468085</v>
      </c>
      <c r="G39" s="9">
        <v>1.2800732749847343</v>
      </c>
      <c r="H39" s="9">
        <v>1.2991112048646019</v>
      </c>
      <c r="I39" s="9">
        <v>1.4282955094157412</v>
      </c>
      <c r="J39" s="9">
        <v>1.3798884482703033</v>
      </c>
    </row>
    <row r="40" spans="2:10" ht="18.75" hidden="1">
      <c r="B40" s="2">
        <f t="shared" si="1"/>
        <v>37</v>
      </c>
      <c r="C40" s="9">
        <v>1.3516389953171561</v>
      </c>
      <c r="D40" s="9">
        <v>1.602525756065138</v>
      </c>
      <c r="E40" s="9">
        <v>1.4288382517743743</v>
      </c>
      <c r="F40" s="9">
        <v>1.4219302678120262</v>
      </c>
      <c r="G40" s="9">
        <v>1.299552990003045</v>
      </c>
      <c r="H40" s="9">
        <v>1.3279566828532368</v>
      </c>
      <c r="I40" s="9">
        <v>1.4509995124329595</v>
      </c>
      <c r="J40" s="9">
        <v>1.398088535839014</v>
      </c>
    </row>
    <row r="41" spans="2:10" ht="18.75" hidden="1">
      <c r="B41" s="2">
        <f t="shared" si="1"/>
        <v>38</v>
      </c>
      <c r="C41" s="9">
        <v>1.407883275261324</v>
      </c>
      <c r="D41" s="9">
        <v>1.6134163208852006</v>
      </c>
      <c r="E41" s="9">
        <v>1.4273701566364385</v>
      </c>
      <c r="F41" s="9">
        <v>1.3679672658190851</v>
      </c>
      <c r="G41" s="9">
        <v>1.298324958123953</v>
      </c>
      <c r="H41" s="9">
        <v>1.3432002560584344</v>
      </c>
      <c r="I41" s="9">
        <v>1.4801548886737657</v>
      </c>
      <c r="J41" s="9">
        <v>1.3893640417863033</v>
      </c>
    </row>
    <row r="42" spans="2:10" ht="18.75" hidden="1">
      <c r="B42" s="2">
        <f t="shared" si="1"/>
        <v>39</v>
      </c>
      <c r="C42" s="9">
        <v>1.4068163375710034</v>
      </c>
      <c r="D42" s="9">
        <v>1.582324455205811</v>
      </c>
      <c r="E42" s="9">
        <v>1.4079785691089608</v>
      </c>
      <c r="F42" s="9">
        <v>1.4117475586649177</v>
      </c>
      <c r="G42" s="9">
        <v>1.305097312326228</v>
      </c>
      <c r="H42" s="9">
        <v>1.3526957223602845</v>
      </c>
      <c r="I42" s="9">
        <v>1.4799076212471132</v>
      </c>
      <c r="J42" s="9">
        <v>1.4041546480858287</v>
      </c>
    </row>
    <row r="43" spans="2:10" ht="18.75" hidden="1">
      <c r="B43" s="2">
        <f t="shared" si="1"/>
        <v>40</v>
      </c>
      <c r="C43" s="9">
        <v>1.3632923368022707</v>
      </c>
      <c r="D43" s="9">
        <v>1.567578125</v>
      </c>
      <c r="E43" s="9">
        <v>1.4354582376832068</v>
      </c>
      <c r="F43" s="9">
        <v>1.464517359786341</v>
      </c>
      <c r="G43" s="9">
        <v>1.305579399141631</v>
      </c>
      <c r="H43" s="9">
        <v>1.3602946244673086</v>
      </c>
      <c r="I43" s="9">
        <v>1.5767696909272184</v>
      </c>
      <c r="J43" s="9">
        <v>1.4242834487293545</v>
      </c>
    </row>
    <row r="44" spans="2:10" ht="18.75" hidden="1">
      <c r="B44" s="2">
        <f t="shared" si="1"/>
        <v>41</v>
      </c>
      <c r="C44" s="9">
        <v>1.3714942528735632</v>
      </c>
      <c r="D44" s="9">
        <v>1.6283609576427256</v>
      </c>
      <c r="E44" s="9">
        <v>1.379982593033587</v>
      </c>
      <c r="F44" s="9">
        <v>1.438136552244436</v>
      </c>
      <c r="G44" s="9">
        <v>1.3327731092436974</v>
      </c>
      <c r="H44" s="9">
        <v>1.3513763958354679</v>
      </c>
      <c r="I44" s="9">
        <v>1.493549928332537</v>
      </c>
      <c r="J44" s="9">
        <v>1.4115446168373191</v>
      </c>
    </row>
    <row r="45" spans="2:10" ht="18.75" hidden="1">
      <c r="B45" s="2">
        <f t="shared" si="1"/>
        <v>42</v>
      </c>
      <c r="C45" s="9">
        <v>1.362816151456885</v>
      </c>
      <c r="D45" s="9">
        <v>1.6646746347941568</v>
      </c>
      <c r="E45" s="9">
        <v>1.4059690070786302</v>
      </c>
      <c r="F45" s="9">
        <v>1.4587412587412587</v>
      </c>
      <c r="G45" s="9">
        <v>1.189523091938736</v>
      </c>
      <c r="H45" s="9">
        <v>1.3256079052607859</v>
      </c>
      <c r="I45" s="9">
        <v>1.508780487804878</v>
      </c>
      <c r="J45" s="9">
        <v>1.3909945221892974</v>
      </c>
    </row>
    <row r="46" spans="2:10" ht="18.75" hidden="1">
      <c r="B46" s="2">
        <f t="shared" si="1"/>
        <v>43</v>
      </c>
      <c r="C46" s="9">
        <v>1.3067448680351905</v>
      </c>
      <c r="D46" s="9">
        <v>1.6574850299401198</v>
      </c>
      <c r="E46" s="9">
        <v>1.4051075739023964</v>
      </c>
      <c r="F46" s="9">
        <v>1.4405117979395148</v>
      </c>
      <c r="G46" s="9">
        <v>1.2700706400198787</v>
      </c>
      <c r="H46" s="9">
        <v>1.3067401862422754</v>
      </c>
      <c r="I46" s="9">
        <v>1.4840887174541948</v>
      </c>
      <c r="J46" s="9">
        <v>1.3875427740851567</v>
      </c>
    </row>
    <row r="47" spans="2:10" ht="18.75" hidden="1">
      <c r="B47" s="2">
        <f t="shared" si="1"/>
        <v>44</v>
      </c>
      <c r="C47" s="9">
        <v>1.322809593734704</v>
      </c>
      <c r="D47" s="9">
        <v>1.6530081300813009</v>
      </c>
      <c r="E47" s="9">
        <v>1.3364671849575123</v>
      </c>
      <c r="F47" s="9">
        <v>1.3804484304932736</v>
      </c>
      <c r="G47" s="9">
        <v>1.265625</v>
      </c>
      <c r="H47" s="9">
        <v>1.2956012436699058</v>
      </c>
      <c r="I47" s="9">
        <v>1.3927927927927928</v>
      </c>
      <c r="J47" s="9">
        <v>1.3782079483795278</v>
      </c>
    </row>
    <row r="48" spans="2:10" ht="18.75" hidden="1">
      <c r="B48" s="2">
        <f t="shared" si="1"/>
        <v>45</v>
      </c>
      <c r="C48" s="9">
        <v>1.3894673847995211</v>
      </c>
      <c r="D48" s="9">
        <v>1.668770887486075</v>
      </c>
      <c r="E48" s="9">
        <v>1.3776542964873983</v>
      </c>
      <c r="F48" s="9">
        <v>1.4607449856733525</v>
      </c>
      <c r="G48" s="9">
        <v>1.3360995850622406</v>
      </c>
      <c r="H48" s="9">
        <v>1.290312009616294</v>
      </c>
      <c r="I48" s="9">
        <v>1.4165548098434004</v>
      </c>
      <c r="J48" s="9">
        <v>1.4145311340676903</v>
      </c>
    </row>
    <row r="49" spans="2:10" ht="18.75" hidden="1">
      <c r="B49" s="2">
        <f t="shared" si="1"/>
        <v>46</v>
      </c>
      <c r="C49" s="9">
        <v>1.4017941454202076</v>
      </c>
      <c r="D49" s="9">
        <v>1.6846526655896608</v>
      </c>
      <c r="E49" s="9">
        <v>1.3865614248127909</v>
      </c>
      <c r="F49" s="9">
        <v>1.4756398104265402</v>
      </c>
      <c r="G49" s="9">
        <v>1.2511049034872828</v>
      </c>
      <c r="H49" s="9">
        <v>1.2881238541678073</v>
      </c>
      <c r="I49" s="9">
        <v>1.4654832347140039</v>
      </c>
      <c r="J49" s="9">
        <v>1.4048520874824235</v>
      </c>
    </row>
    <row r="50" spans="2:10" ht="18.75" hidden="1">
      <c r="B50" s="2">
        <f t="shared" si="1"/>
        <v>47</v>
      </c>
      <c r="C50" s="9">
        <v>1.406970870516922</v>
      </c>
      <c r="D50" s="9">
        <v>1.689503881201485</v>
      </c>
      <c r="E50" s="9">
        <v>1.4012370311252993</v>
      </c>
      <c r="F50" s="9">
        <v>1.4485662723080008</v>
      </c>
      <c r="G50" s="9">
        <v>1.2745024408561771</v>
      </c>
      <c r="H50" s="9">
        <v>1.2826065524173744</v>
      </c>
      <c r="I50" s="9">
        <v>1.458100558659218</v>
      </c>
      <c r="J50" s="9">
        <v>1.4098065976498786</v>
      </c>
    </row>
    <row r="51" spans="2:10" ht="18.75" hidden="1">
      <c r="B51" s="2">
        <f t="shared" si="1"/>
        <v>48</v>
      </c>
      <c r="C51" s="9">
        <v>1.4764607248806914</v>
      </c>
      <c r="D51" s="9">
        <v>1.6780082987551868</v>
      </c>
      <c r="E51" s="9">
        <v>1.5031402651779484</v>
      </c>
      <c r="F51" s="9">
        <v>1.4878640776699028</v>
      </c>
      <c r="G51" s="9">
        <v>1.388369441277081</v>
      </c>
      <c r="H51" s="9">
        <v>1.2890420177754855</v>
      </c>
      <c r="I51" s="9">
        <v>1.4577565632458234</v>
      </c>
      <c r="J51" s="9">
        <v>1.4769727702139483</v>
      </c>
    </row>
    <row r="52" spans="2:10" ht="18.75" hidden="1">
      <c r="B52" s="2">
        <f t="shared" si="1"/>
        <v>49</v>
      </c>
      <c r="C52" s="9">
        <v>1.5436797232175954</v>
      </c>
      <c r="D52" s="9">
        <v>1.6864064602960969</v>
      </c>
      <c r="E52" s="9">
        <v>1.5538691748610518</v>
      </c>
      <c r="F52" s="9">
        <v>1.5330526315789474</v>
      </c>
      <c r="G52" s="9">
        <v>1.432610544217687</v>
      </c>
      <c r="H52" s="9">
        <v>1.2984503156697886</v>
      </c>
      <c r="I52" s="9">
        <v>1.4330143540669857</v>
      </c>
      <c r="J52" s="9">
        <v>1.5204914004914005</v>
      </c>
    </row>
    <row r="53" spans="2:10" ht="18.75" hidden="1">
      <c r="B53" s="2">
        <f t="shared" si="1"/>
        <v>50</v>
      </c>
      <c r="C53" s="9">
        <v>1.5945784333266892</v>
      </c>
      <c r="D53" s="9">
        <v>1.753541076487252</v>
      </c>
      <c r="E53" s="9">
        <v>1.5574828559903187</v>
      </c>
      <c r="F53" s="9">
        <v>1.537883169462117</v>
      </c>
      <c r="G53" s="9">
        <v>1.4109738372093024</v>
      </c>
      <c r="H53" s="9">
        <v>1.3093879754809283</v>
      </c>
      <c r="I53" s="9">
        <v>1.387037037037037</v>
      </c>
      <c r="J53" s="9">
        <v>1.53365215350311</v>
      </c>
    </row>
    <row r="54" spans="2:10" ht="18.75" hidden="1">
      <c r="B54" s="2">
        <f t="shared" si="1"/>
        <v>51</v>
      </c>
      <c r="C54" s="9">
        <v>1.603485392106612</v>
      </c>
      <c r="D54" s="9">
        <v>1.6984176233322992</v>
      </c>
      <c r="E54" s="9">
        <v>1.5794312957602588</v>
      </c>
      <c r="F54" s="9">
        <v>1.5200803212851406</v>
      </c>
      <c r="G54" s="9">
        <v>1.3841945288753799</v>
      </c>
      <c r="H54" s="9">
        <v>1.2945254919482505</v>
      </c>
      <c r="I54" s="9">
        <v>1.4504950495049505</v>
      </c>
      <c r="J54" s="9">
        <v>1.5261275476660092</v>
      </c>
    </row>
    <row r="55" spans="2:10" ht="18.75" hidden="1">
      <c r="B55" s="2">
        <f t="shared" si="1"/>
        <v>52</v>
      </c>
      <c r="C55" s="9">
        <v>1.5922402736212056</v>
      </c>
      <c r="D55" s="9">
        <v>1.7746081504702194</v>
      </c>
      <c r="E55" s="9">
        <v>1.553901521347947</v>
      </c>
      <c r="F55" s="9">
        <v>1.5051914341336794</v>
      </c>
      <c r="G55" s="9">
        <v>1.3986951794128308</v>
      </c>
      <c r="H55" s="9">
        <v>1.2988985966297517</v>
      </c>
      <c r="I55" s="9">
        <v>1.4474178403755869</v>
      </c>
      <c r="J55" s="9">
        <v>1.5291890537568553</v>
      </c>
    </row>
    <row r="56" spans="2:10" ht="18.75" hidden="1">
      <c r="B56" s="2">
        <v>1</v>
      </c>
      <c r="C56" s="9">
        <v>1.6437935272429332</v>
      </c>
      <c r="D56" s="9">
        <v>1.7216435185185186</v>
      </c>
      <c r="E56" s="9">
        <v>1.5346824487717958</v>
      </c>
      <c r="F56" s="9">
        <v>1.501138952164009</v>
      </c>
      <c r="G56" s="9">
        <v>1.4553219448094612</v>
      </c>
      <c r="H56" s="9">
        <v>1.4488251692552767</v>
      </c>
      <c r="I56" s="9">
        <v>1.3964788732394366</v>
      </c>
      <c r="J56" s="9">
        <v>1.5399175136249816</v>
      </c>
    </row>
    <row r="57" spans="2:10" ht="18.75" hidden="1">
      <c r="B57" s="2">
        <f aca="true" t="shared" si="2" ref="B57:B88">+B56+1</f>
        <v>2</v>
      </c>
      <c r="C57" s="9">
        <v>1.670161841805334</v>
      </c>
      <c r="D57" s="9">
        <v>1.8135198135198136</v>
      </c>
      <c r="E57" s="9">
        <v>1.5294221282593377</v>
      </c>
      <c r="F57" s="9">
        <v>1.5160359204618346</v>
      </c>
      <c r="G57" s="9">
        <v>1.4387899795178825</v>
      </c>
      <c r="H57" s="9">
        <v>1.4560298577093538</v>
      </c>
      <c r="I57" s="9">
        <v>1.3159303882195448</v>
      </c>
      <c r="J57" s="9">
        <v>1.5608609831751104</v>
      </c>
    </row>
    <row r="58" spans="2:10" ht="18.75" hidden="1">
      <c r="B58" s="2">
        <f t="shared" si="2"/>
        <v>3</v>
      </c>
      <c r="C58" s="9">
        <v>1.522803461448507</v>
      </c>
      <c r="D58" s="9">
        <v>1.7468879668049793</v>
      </c>
      <c r="E58" s="9">
        <v>1.5547210300429184</v>
      </c>
      <c r="F58" s="9">
        <v>1.5112314800063724</v>
      </c>
      <c r="G58" s="9">
        <v>1.420247867374859</v>
      </c>
      <c r="H58" s="9">
        <v>1.4849572177753243</v>
      </c>
      <c r="I58" s="9">
        <v>1.4191419141914192</v>
      </c>
      <c r="J58" s="9">
        <v>1.5172708618331054</v>
      </c>
    </row>
    <row r="59" spans="2:10" ht="18.75" hidden="1">
      <c r="B59" s="2">
        <f t="shared" si="2"/>
        <v>4</v>
      </c>
      <c r="C59" s="9">
        <v>1.5658383554858417</v>
      </c>
      <c r="D59" s="9">
        <v>1.756839840147556</v>
      </c>
      <c r="E59" s="9">
        <v>1.5267202235417394</v>
      </c>
      <c r="F59" s="9">
        <v>1.4950462351387055</v>
      </c>
      <c r="G59" s="9">
        <v>1.411985604756689</v>
      </c>
      <c r="H59" s="9">
        <v>1.4500113352981183</v>
      </c>
      <c r="I59" s="9">
        <v>1.418732782369146</v>
      </c>
      <c r="J59" s="9">
        <v>1.5180398492191707</v>
      </c>
    </row>
    <row r="60" spans="2:10" ht="18.75" hidden="1">
      <c r="B60" s="2">
        <f t="shared" si="2"/>
        <v>5</v>
      </c>
      <c r="C60" s="9">
        <v>1.5855666638662522</v>
      </c>
      <c r="D60" s="9">
        <v>1.8234903782349037</v>
      </c>
      <c r="E60" s="9">
        <v>1.5334631728045325</v>
      </c>
      <c r="F60" s="9">
        <v>1.4750370736529905</v>
      </c>
      <c r="G60" s="9">
        <v>1.4067853543836077</v>
      </c>
      <c r="H60" s="9">
        <v>1.4593262119967132</v>
      </c>
      <c r="I60" s="9">
        <v>1.3982608695652174</v>
      </c>
      <c r="J60" s="9">
        <v>1.5283738550559174</v>
      </c>
    </row>
    <row r="61" spans="2:10" ht="18.75" hidden="1">
      <c r="B61" s="2">
        <f t="shared" si="2"/>
        <v>6</v>
      </c>
      <c r="C61" s="9">
        <v>1.5698331032751913</v>
      </c>
      <c r="D61" s="9">
        <v>1.723561555769849</v>
      </c>
      <c r="E61" s="9">
        <v>1.4928893513701005</v>
      </c>
      <c r="F61" s="9">
        <v>1.5005675368898979</v>
      </c>
      <c r="G61" s="9">
        <v>1.3737113402061856</v>
      </c>
      <c r="H61" s="9">
        <v>1.3948767520541325</v>
      </c>
      <c r="I61" s="9">
        <v>1.3851528384279477</v>
      </c>
      <c r="J61" s="9">
        <v>1.4978323699421965</v>
      </c>
    </row>
    <row r="62" spans="2:10" ht="18.75" hidden="1">
      <c r="B62" s="2">
        <f t="shared" si="2"/>
        <v>7</v>
      </c>
      <c r="C62" s="9">
        <v>1.6040238282567159</v>
      </c>
      <c r="D62" s="9">
        <v>1.68</v>
      </c>
      <c r="E62" s="9">
        <v>1.5868924889543445</v>
      </c>
      <c r="F62" s="9">
        <v>1.560081466395112</v>
      </c>
      <c r="G62" s="9">
        <v>1.40591204037491</v>
      </c>
      <c r="H62" s="9">
        <v>1.528</v>
      </c>
      <c r="I62" s="9">
        <v>1.3841860465116278</v>
      </c>
      <c r="J62" s="9">
        <v>1.5418060200668897</v>
      </c>
    </row>
    <row r="63" spans="2:10" ht="18.75" hidden="1">
      <c r="B63" s="2">
        <f t="shared" si="2"/>
        <v>8</v>
      </c>
      <c r="C63" s="9">
        <v>1.627155580822437</v>
      </c>
      <c r="D63" s="9">
        <v>1.4962490023942538</v>
      </c>
      <c r="E63" s="9">
        <v>1.5393928442356342</v>
      </c>
      <c r="F63" s="9">
        <v>1.5335947246480128</v>
      </c>
      <c r="G63" s="9">
        <v>1.4148874783612233</v>
      </c>
      <c r="H63" s="9">
        <v>1.5270000000000001</v>
      </c>
      <c r="I63" s="9">
        <v>1.3717277486910995</v>
      </c>
      <c r="J63" s="9">
        <v>1.516466552315609</v>
      </c>
    </row>
    <row r="64" spans="1:10" ht="25.5" hidden="1">
      <c r="A64" s="5">
        <v>2</v>
      </c>
      <c r="B64" s="2">
        <f t="shared" si="2"/>
        <v>9</v>
      </c>
      <c r="C64" s="9">
        <v>1.5629878707817941</v>
      </c>
      <c r="D64" s="9">
        <v>1.4940581542351454</v>
      </c>
      <c r="E64" s="9">
        <v>1.5454545454545454</v>
      </c>
      <c r="F64" s="9">
        <v>1.526782833171991</v>
      </c>
      <c r="G64" s="9">
        <v>1.4439482961222092</v>
      </c>
      <c r="H64" s="9">
        <v>1.525</v>
      </c>
      <c r="I64" s="9">
        <v>1.3687203791469194</v>
      </c>
      <c r="J64" s="9">
        <v>1.5071742468364484</v>
      </c>
    </row>
    <row r="65" spans="1:10" ht="25.5" hidden="1">
      <c r="A65" s="5">
        <v>0</v>
      </c>
      <c r="B65" s="2">
        <f t="shared" si="2"/>
        <v>10</v>
      </c>
      <c r="C65" s="9">
        <v>1.61892797319933</v>
      </c>
      <c r="D65" s="9">
        <v>1.446393537218696</v>
      </c>
      <c r="E65" s="9">
        <v>1.5459374102784955</v>
      </c>
      <c r="F65" s="9">
        <v>1.5300489686897165</v>
      </c>
      <c r="G65" s="9">
        <v>1.4567360350492882</v>
      </c>
      <c r="H65" s="9">
        <v>1.4747474747474747</v>
      </c>
      <c r="I65" s="9">
        <v>1.4574766355140187</v>
      </c>
      <c r="J65" s="9">
        <v>1.515319332566168</v>
      </c>
    </row>
    <row r="66" spans="1:10" ht="25.5" hidden="1">
      <c r="A66" s="5">
        <v>0</v>
      </c>
      <c r="B66" s="2">
        <f t="shared" si="2"/>
        <v>11</v>
      </c>
      <c r="C66" s="9">
        <v>1.6167484565458288</v>
      </c>
      <c r="D66" s="9">
        <v>1.4783657470224634</v>
      </c>
      <c r="E66" s="9">
        <v>1.4736474694589878</v>
      </c>
      <c r="F66" s="9">
        <v>1.4894033837934104</v>
      </c>
      <c r="G66" s="9">
        <v>1.4596363636363636</v>
      </c>
      <c r="H66" s="9">
        <v>1.4905082669932639</v>
      </c>
      <c r="I66" s="9">
        <v>1.4111675126903553</v>
      </c>
      <c r="J66" s="9">
        <v>1.4987296965544803</v>
      </c>
    </row>
    <row r="67" spans="1:10" ht="25.5" hidden="1">
      <c r="A67" s="5">
        <v>6</v>
      </c>
      <c r="B67" s="2">
        <f t="shared" si="2"/>
        <v>12</v>
      </c>
      <c r="C67" s="9">
        <v>1.523644251626898</v>
      </c>
      <c r="D67" s="9">
        <v>1.4480754327047274</v>
      </c>
      <c r="E67" s="9">
        <v>1.4906452176954013</v>
      </c>
      <c r="F67" s="9">
        <v>1.5359116022099448</v>
      </c>
      <c r="G67" s="9">
        <v>1.4640769375825005</v>
      </c>
      <c r="H67" s="9">
        <v>1.4736325729703212</v>
      </c>
      <c r="I67" s="9">
        <v>1.4758135444151275</v>
      </c>
      <c r="J67" s="9">
        <v>1.48680071125701</v>
      </c>
    </row>
    <row r="68" spans="2:10" ht="18.75" hidden="1">
      <c r="B68" s="2">
        <f t="shared" si="2"/>
        <v>13</v>
      </c>
      <c r="C68" s="9">
        <v>1.5170829744473155</v>
      </c>
      <c r="D68" s="9">
        <v>1.4627440904419322</v>
      </c>
      <c r="E68" s="9">
        <v>1.4631906614785992</v>
      </c>
      <c r="F68" s="9">
        <v>1.5131554737810489</v>
      </c>
      <c r="G68" s="9">
        <v>1.489996294924046</v>
      </c>
      <c r="H68" s="9">
        <v>1.5068560235063664</v>
      </c>
      <c r="I68" s="9">
        <v>1.4359183673469387</v>
      </c>
      <c r="J68" s="9">
        <v>1.4865341705152821</v>
      </c>
    </row>
    <row r="69" spans="2:10" ht="18.75" hidden="1">
      <c r="B69" s="2">
        <f t="shared" si="2"/>
        <v>14</v>
      </c>
      <c r="C69" s="9">
        <v>1.5478700970054828</v>
      </c>
      <c r="D69" s="9">
        <v>1.4360902255639099</v>
      </c>
      <c r="E69" s="9">
        <v>1.4385911179173048</v>
      </c>
      <c r="F69" s="9">
        <v>1.5242490047050308</v>
      </c>
      <c r="G69" s="9">
        <v>1.52075063154096</v>
      </c>
      <c r="H69" s="9">
        <v>1.4581772784019975</v>
      </c>
      <c r="I69" s="9">
        <v>1.4072</v>
      </c>
      <c r="J69" s="9">
        <v>1.480553807426054</v>
      </c>
    </row>
    <row r="70" spans="2:10" ht="18.75" hidden="1">
      <c r="B70" s="2">
        <f t="shared" si="2"/>
        <v>15</v>
      </c>
      <c r="C70" s="9">
        <v>1.5246448245868367</v>
      </c>
      <c r="D70" s="9">
        <v>1.3993924665856623</v>
      </c>
      <c r="E70" s="9">
        <v>1.4194110472207702</v>
      </c>
      <c r="F70" s="9">
        <v>1.5152369209089307</v>
      </c>
      <c r="G70" s="9">
        <v>1.4727652305940406</v>
      </c>
      <c r="H70" s="9">
        <v>1.4514259216322745</v>
      </c>
      <c r="I70" s="9">
        <v>1.4341013824884792</v>
      </c>
      <c r="J70" s="9">
        <v>1.4600480467933987</v>
      </c>
    </row>
    <row r="71" spans="2:10" ht="18.75" hidden="1">
      <c r="B71" s="2">
        <f t="shared" si="2"/>
        <v>16</v>
      </c>
      <c r="C71" s="9">
        <v>1.5087122243397768</v>
      </c>
      <c r="D71" s="9">
        <v>1.4171283471837488</v>
      </c>
      <c r="E71" s="9">
        <v>1.4267136874586732</v>
      </c>
      <c r="F71" s="9">
        <v>1.5058930190389845</v>
      </c>
      <c r="G71" s="9">
        <v>1.436913472793301</v>
      </c>
      <c r="H71" s="9">
        <v>1.3168306991902752</v>
      </c>
      <c r="I71" s="9">
        <v>1.4668304668304668</v>
      </c>
      <c r="J71" s="9">
        <v>1.443119085719101</v>
      </c>
    </row>
    <row r="72" spans="2:10" ht="18.75" hidden="1">
      <c r="B72" s="2">
        <f t="shared" si="2"/>
        <v>17</v>
      </c>
      <c r="C72" s="9">
        <v>1.4219414001341981</v>
      </c>
      <c r="D72" s="9">
        <v>1.3557046979865772</v>
      </c>
      <c r="E72" s="9">
        <v>1.466817627591012</v>
      </c>
      <c r="F72" s="9">
        <v>1.4961545340726168</v>
      </c>
      <c r="G72" s="9">
        <v>1.4388792102206736</v>
      </c>
      <c r="H72" s="9">
        <v>1.2889478337754199</v>
      </c>
      <c r="I72" s="9">
        <v>1.440952380952381</v>
      </c>
      <c r="J72" s="9">
        <v>1.4089309576837417</v>
      </c>
    </row>
    <row r="73" spans="2:10" ht="18.75" hidden="1">
      <c r="B73" s="2">
        <f t="shared" si="2"/>
        <v>18</v>
      </c>
      <c r="C73" s="9">
        <v>1.4471153846153846</v>
      </c>
      <c r="D73" s="9">
        <v>1.3503201358944206</v>
      </c>
      <c r="E73" s="9">
        <v>1.4728525121555915</v>
      </c>
      <c r="F73" s="9">
        <v>1.4716247139588101</v>
      </c>
      <c r="G73" s="9">
        <v>1.4403545577229788</v>
      </c>
      <c r="H73" s="9">
        <v>1.3018676180567792</v>
      </c>
      <c r="I73" s="9">
        <v>1.434561626429479</v>
      </c>
      <c r="J73" s="9">
        <v>1.408890860852862</v>
      </c>
    </row>
    <row r="74" spans="2:10" ht="18.75" hidden="1">
      <c r="B74" s="2">
        <f t="shared" si="2"/>
        <v>19</v>
      </c>
      <c r="C74" s="9">
        <v>1.4912575655682583</v>
      </c>
      <c r="D74" s="9">
        <v>1.3666108942182562</v>
      </c>
      <c r="E74" s="9">
        <v>1.5162694300518134</v>
      </c>
      <c r="F74" s="9">
        <v>1.497130242825607</v>
      </c>
      <c r="G74" s="9">
        <v>1.4629265678041807</v>
      </c>
      <c r="H74" s="9">
        <v>1.259802358941664</v>
      </c>
      <c r="I74" s="9">
        <v>1.363894523326572</v>
      </c>
      <c r="J74" s="9">
        <v>1.4213547318521904</v>
      </c>
    </row>
    <row r="75" spans="2:10" ht="18.75" hidden="1">
      <c r="B75" s="2">
        <f t="shared" si="2"/>
        <v>20</v>
      </c>
      <c r="C75" s="9">
        <v>1.4212717094875844</v>
      </c>
      <c r="D75" s="9">
        <v>1.265695067264574</v>
      </c>
      <c r="E75" s="9">
        <v>1.4603463992707384</v>
      </c>
      <c r="F75" s="9">
        <v>1.498334313149128</v>
      </c>
      <c r="G75" s="9">
        <v>1.484098228663446</v>
      </c>
      <c r="H75" s="9">
        <v>1.2032729022942403</v>
      </c>
      <c r="I75" s="9">
        <v>1.372256728778468</v>
      </c>
      <c r="J75" s="9">
        <v>1.3832105796347507</v>
      </c>
    </row>
    <row r="76" spans="2:10" ht="18.75" hidden="1">
      <c r="B76" s="2">
        <f t="shared" si="2"/>
        <v>21</v>
      </c>
      <c r="C76" s="9">
        <v>1.4139459895203548</v>
      </c>
      <c r="D76" s="9">
        <v>1.3293474547318074</v>
      </c>
      <c r="E76" s="9">
        <v>1.4921995165897606</v>
      </c>
      <c r="F76" s="9">
        <v>1.495884315906563</v>
      </c>
      <c r="G76" s="9">
        <v>1.4606762563048759</v>
      </c>
      <c r="H76" s="9">
        <v>1.2295855918866936</v>
      </c>
      <c r="I76" s="9">
        <v>1.4042283298097251</v>
      </c>
      <c r="J76" s="9">
        <v>1.3959878675035287</v>
      </c>
    </row>
    <row r="77" spans="2:10" ht="18.75" hidden="1">
      <c r="B77" s="2">
        <f t="shared" si="2"/>
        <v>22</v>
      </c>
      <c r="C77" s="9">
        <v>1.3526590198123045</v>
      </c>
      <c r="D77" s="9">
        <v>1.262809187279152</v>
      </c>
      <c r="E77" s="9">
        <v>1.5041628122109159</v>
      </c>
      <c r="F77" s="9">
        <v>1.5066881918819188</v>
      </c>
      <c r="G77" s="9">
        <v>1.4920061887570912</v>
      </c>
      <c r="H77" s="9">
        <v>1.148337074066517</v>
      </c>
      <c r="I77" s="9">
        <v>1.3747634069400632</v>
      </c>
      <c r="J77" s="9">
        <v>1.3699509648287296</v>
      </c>
    </row>
    <row r="78" spans="2:10" ht="18.75" hidden="1">
      <c r="B78" s="2">
        <f t="shared" si="2"/>
        <v>23</v>
      </c>
      <c r="C78" s="9">
        <v>1.3679164891350661</v>
      </c>
      <c r="D78" s="9">
        <v>1.1830345872254482</v>
      </c>
      <c r="E78" s="9">
        <v>1.5175879396984924</v>
      </c>
      <c r="F78" s="9">
        <v>1.529569292568623</v>
      </c>
      <c r="G78" s="9">
        <v>1.4375230372281607</v>
      </c>
      <c r="H78" s="9">
        <v>1.2526230831315577</v>
      </c>
      <c r="I78" s="9">
        <v>1.3662447257383967</v>
      </c>
      <c r="J78" s="9">
        <v>1.3776543405808601</v>
      </c>
    </row>
    <row r="79" spans="2:10" ht="18.75" hidden="1">
      <c r="B79" s="2">
        <f t="shared" si="2"/>
        <v>24</v>
      </c>
      <c r="C79" s="9">
        <v>1.3533361309274023</v>
      </c>
      <c r="D79" s="9">
        <v>1.2594026548672566</v>
      </c>
      <c r="E79" s="9">
        <v>1.5137460650577126</v>
      </c>
      <c r="F79" s="9">
        <v>1.5154996748319964</v>
      </c>
      <c r="G79" s="9">
        <v>1.4899964272954627</v>
      </c>
      <c r="H79" s="9">
        <v>1.2819562146892656</v>
      </c>
      <c r="I79" s="9">
        <v>1.3754310344827587</v>
      </c>
      <c r="J79" s="9">
        <v>1.4038989215748836</v>
      </c>
    </row>
    <row r="80" spans="2:10" ht="18.75" hidden="1">
      <c r="B80" s="2">
        <f t="shared" si="2"/>
        <v>25</v>
      </c>
      <c r="C80" s="9">
        <v>1.3878464818763325</v>
      </c>
      <c r="D80" s="9">
        <v>1.36404833836858</v>
      </c>
      <c r="E80" s="9">
        <v>1.537477615758506</v>
      </c>
      <c r="F80" s="9">
        <v>1.5294117647058822</v>
      </c>
      <c r="G80" s="9">
        <v>1.4646358543417366</v>
      </c>
      <c r="H80" s="9">
        <v>1.2517951172809958</v>
      </c>
      <c r="I80" s="9">
        <v>1.3919831223628691</v>
      </c>
      <c r="J80" s="9">
        <v>1.408068738672216</v>
      </c>
    </row>
    <row r="81" spans="2:10" ht="18.75" hidden="1">
      <c r="B81" s="2">
        <f t="shared" si="2"/>
        <v>26</v>
      </c>
      <c r="C81" s="9">
        <v>1.3929154043346539</v>
      </c>
      <c r="D81" s="9">
        <v>1.3585673585673586</v>
      </c>
      <c r="E81" s="9">
        <v>1.527204502814259</v>
      </c>
      <c r="F81" s="9">
        <v>1.5417130144605118</v>
      </c>
      <c r="G81" s="9">
        <v>1.454862385321101</v>
      </c>
      <c r="H81" s="9">
        <v>1.3059768064228368</v>
      </c>
      <c r="I81" s="9">
        <v>1.4181818181818182</v>
      </c>
      <c r="J81" s="9">
        <v>1.4233685254729682</v>
      </c>
    </row>
    <row r="82" spans="2:10" ht="18.75" hidden="1">
      <c r="B82" s="2">
        <f t="shared" si="2"/>
        <v>27</v>
      </c>
      <c r="C82" s="9">
        <v>1.4193245778611632</v>
      </c>
      <c r="D82" s="9">
        <v>1.2642998027613412</v>
      </c>
      <c r="E82" s="9">
        <v>1.5582655826558265</v>
      </c>
      <c r="F82" s="9">
        <v>1.5307245490675634</v>
      </c>
      <c r="G82" s="9">
        <v>1.4576714958980626</v>
      </c>
      <c r="H82" s="9">
        <v>1.2687635213845898</v>
      </c>
      <c r="I82" s="9">
        <v>1.4018633540372671</v>
      </c>
      <c r="J82" s="9">
        <v>1.3960862354892205</v>
      </c>
    </row>
    <row r="83" spans="2:10" ht="18.75" hidden="1">
      <c r="B83" s="2">
        <f t="shared" si="2"/>
        <v>28</v>
      </c>
      <c r="C83" s="9">
        <v>1.45875083500334</v>
      </c>
      <c r="D83" s="9">
        <v>1.310371075166508</v>
      </c>
      <c r="E83" s="9">
        <v>1.5673419545278842</v>
      </c>
      <c r="F83" s="9">
        <v>1.5290308135909574</v>
      </c>
      <c r="G83" s="9">
        <v>1.406138292245927</v>
      </c>
      <c r="H83" s="9">
        <v>1.255070208601807</v>
      </c>
      <c r="I83" s="9">
        <v>1.4144736842105263</v>
      </c>
      <c r="J83" s="9">
        <v>1.3986388648149026</v>
      </c>
    </row>
    <row r="84" spans="2:10" ht="18.75" hidden="1">
      <c r="B84" s="2">
        <f t="shared" si="2"/>
        <v>29</v>
      </c>
      <c r="C84" s="9">
        <v>1.2870268283719222</v>
      </c>
      <c r="D84" s="9">
        <v>1.2882198952879582</v>
      </c>
      <c r="E84" s="9">
        <v>1.3394063459570114</v>
      </c>
      <c r="F84" s="9">
        <v>1.3696982055464926</v>
      </c>
      <c r="G84" s="9">
        <v>1.3846153846153846</v>
      </c>
      <c r="H84" s="9">
        <v>1.1980431237543032</v>
      </c>
      <c r="I84" s="9">
        <v>1.3733333333333333</v>
      </c>
      <c r="J84" s="9">
        <v>1.3179752250245076</v>
      </c>
    </row>
    <row r="85" spans="2:10" ht="18.75" hidden="1">
      <c r="B85" s="2">
        <f t="shared" si="2"/>
        <v>30</v>
      </c>
      <c r="C85" s="9">
        <v>1.2610495368224355</v>
      </c>
      <c r="D85" s="9">
        <v>1.3460122699386503</v>
      </c>
      <c r="E85" s="9">
        <v>1.359969902182092</v>
      </c>
      <c r="F85" s="9">
        <v>1.4356603773584906</v>
      </c>
      <c r="G85" s="9">
        <v>1.2959887403237156</v>
      </c>
      <c r="H85" s="9">
        <v>1.1379624241152209</v>
      </c>
      <c r="I85" s="9">
        <v>1.3606694560669457</v>
      </c>
      <c r="J85" s="9">
        <v>1.300090159821486</v>
      </c>
    </row>
    <row r="86" spans="2:10" ht="18.75" hidden="1">
      <c r="B86" s="2">
        <f t="shared" si="2"/>
        <v>31</v>
      </c>
      <c r="C86" s="9">
        <v>1.219886587771203</v>
      </c>
      <c r="D86" s="9">
        <v>1.4395973154362416</v>
      </c>
      <c r="E86" s="9">
        <v>1.400262467191601</v>
      </c>
      <c r="F86" s="9">
        <v>1.3630827783063748</v>
      </c>
      <c r="G86" s="9">
        <v>1.3056291390728476</v>
      </c>
      <c r="H86" s="9">
        <v>1.1147216727889235</v>
      </c>
      <c r="I86" s="9">
        <v>1.3449101796407186</v>
      </c>
      <c r="J86" s="9">
        <v>1.2828579633044161</v>
      </c>
    </row>
    <row r="87" spans="2:10" ht="18.75" hidden="1">
      <c r="B87" s="2">
        <f t="shared" si="2"/>
        <v>32</v>
      </c>
      <c r="C87" s="9">
        <v>1.2686078781224268</v>
      </c>
      <c r="D87" s="9">
        <v>1.4205186020293123</v>
      </c>
      <c r="E87" s="9">
        <v>1.3340222575516694</v>
      </c>
      <c r="F87" s="9">
        <v>1.3660351826792962</v>
      </c>
      <c r="G87" s="9">
        <v>1.2771371769383697</v>
      </c>
      <c r="H87" s="9">
        <v>1.1039393132818738</v>
      </c>
      <c r="I87" s="9">
        <v>1.4718277599633531</v>
      </c>
      <c r="J87" s="9">
        <v>1.282645262444206</v>
      </c>
    </row>
    <row r="88" spans="2:10" ht="18.75" hidden="1">
      <c r="B88" s="2">
        <f t="shared" si="2"/>
        <v>33</v>
      </c>
      <c r="C88" s="9">
        <v>1.2160457612202993</v>
      </c>
      <c r="D88" s="9">
        <v>1.508955223880597</v>
      </c>
      <c r="E88" s="9">
        <v>1.2046419902912622</v>
      </c>
      <c r="F88" s="9">
        <v>1.2085479870253768</v>
      </c>
      <c r="G88" s="9">
        <v>1.2069905640211318</v>
      </c>
      <c r="H88" s="9">
        <v>1.0115920980513844</v>
      </c>
      <c r="I88" s="9">
        <v>1.3150684931506849</v>
      </c>
      <c r="J88" s="9">
        <v>1.2019339168261076</v>
      </c>
    </row>
    <row r="89" spans="2:10" ht="18.75" hidden="1">
      <c r="B89" s="2">
        <f aca="true" t="shared" si="3" ref="B89:B107">+B88+1</f>
        <v>34</v>
      </c>
      <c r="C89" s="9">
        <v>1.140308191403082</v>
      </c>
      <c r="D89" s="9">
        <v>1.415028901734104</v>
      </c>
      <c r="E89" s="9">
        <v>1.072316618317447</v>
      </c>
      <c r="F89" s="9">
        <v>1.0152372659991293</v>
      </c>
      <c r="G89" s="9">
        <v>1.146201363278934</v>
      </c>
      <c r="H89" s="9">
        <v>1.05967575025871</v>
      </c>
      <c r="I89" s="9">
        <v>1.1838565022421526</v>
      </c>
      <c r="J89" s="9">
        <v>1.1328531089292584</v>
      </c>
    </row>
    <row r="90" spans="2:10" ht="18.75" hidden="1">
      <c r="B90" s="2">
        <f t="shared" si="3"/>
        <v>35</v>
      </c>
      <c r="C90" s="9">
        <v>1.2030370467338658</v>
      </c>
      <c r="D90" s="9">
        <v>1.4293478260869565</v>
      </c>
      <c r="E90" s="9">
        <v>1.2441747572815534</v>
      </c>
      <c r="F90" s="9">
        <v>1.1703347088491518</v>
      </c>
      <c r="G90" s="9">
        <v>1.2103996148290803</v>
      </c>
      <c r="H90" s="9">
        <v>1.1256771397616467</v>
      </c>
      <c r="I90" s="9">
        <v>1.221951219512195</v>
      </c>
      <c r="J90" s="9">
        <v>1.222890180060979</v>
      </c>
    </row>
    <row r="91" spans="2:10" ht="18.75" hidden="1">
      <c r="B91" s="2">
        <f t="shared" si="3"/>
        <v>36</v>
      </c>
      <c r="C91" s="9">
        <v>0.9560070088118032</v>
      </c>
      <c r="D91" s="9">
        <v>1.4134865568083261</v>
      </c>
      <c r="E91" s="9">
        <v>1.198838606327593</v>
      </c>
      <c r="F91" s="9">
        <v>1.135225999252895</v>
      </c>
      <c r="G91" s="9">
        <v>1.08936459395175</v>
      </c>
      <c r="H91" s="9">
        <v>1.0915020837108171</v>
      </c>
      <c r="I91" s="9">
        <v>1.2792349726775956</v>
      </c>
      <c r="J91" s="9">
        <v>1.1358239537429478</v>
      </c>
    </row>
    <row r="92" spans="2:10" ht="18.75" hidden="1">
      <c r="B92" s="2">
        <f t="shared" si="3"/>
        <v>37</v>
      </c>
      <c r="C92" s="9">
        <v>1.2890452261306533</v>
      </c>
      <c r="D92" s="9">
        <v>1.4497942386831275</v>
      </c>
      <c r="E92" s="9">
        <v>1.1732264334305151</v>
      </c>
      <c r="F92" s="9">
        <v>1.1587301587301588</v>
      </c>
      <c r="G92" s="9">
        <v>1.1221453287197232</v>
      </c>
      <c r="H92" s="9">
        <v>1.0572277227722773</v>
      </c>
      <c r="I92" s="9">
        <v>1.3465116279069766</v>
      </c>
      <c r="J92" s="9">
        <v>1.214308775101698</v>
      </c>
    </row>
    <row r="93" spans="2:10" ht="18.75" hidden="1">
      <c r="B93" s="2">
        <f t="shared" si="3"/>
        <v>38</v>
      </c>
      <c r="C93" s="9">
        <v>1.2801134898117101</v>
      </c>
      <c r="D93" s="9">
        <v>1.5138226882745471</v>
      </c>
      <c r="E93" s="9">
        <v>1.285969844109379</v>
      </c>
      <c r="F93" s="9">
        <v>1.2303872889771599</v>
      </c>
      <c r="G93" s="9">
        <v>1.1048590246526457</v>
      </c>
      <c r="H93" s="9">
        <v>1.0524402865663545</v>
      </c>
      <c r="I93" s="9">
        <v>1.3734512814010722</v>
      </c>
      <c r="J93" s="9">
        <v>1.272812936261844</v>
      </c>
    </row>
    <row r="94" spans="2:10" ht="18.75" hidden="1">
      <c r="B94" s="2">
        <f t="shared" si="3"/>
        <v>39</v>
      </c>
      <c r="C94" s="9">
        <v>1.114083398898505</v>
      </c>
      <c r="D94" s="9">
        <v>1.4649221383849735</v>
      </c>
      <c r="E94" s="9">
        <v>1.243680066307501</v>
      </c>
      <c r="F94" s="9">
        <v>1.247976139752876</v>
      </c>
      <c r="G94" s="9">
        <v>1.213340683572216</v>
      </c>
      <c r="H94" s="9">
        <v>1.2320499479708638</v>
      </c>
      <c r="I94" s="9">
        <v>1.3886685552407931</v>
      </c>
      <c r="J94" s="9">
        <v>1.2576798948123356</v>
      </c>
    </row>
    <row r="95" spans="2:10" ht="18.75" hidden="1">
      <c r="B95" s="2">
        <f t="shared" si="3"/>
        <v>40</v>
      </c>
      <c r="C95" s="9">
        <v>1.1669228041139614</v>
      </c>
      <c r="D95" s="9">
        <v>1.523572140720695</v>
      </c>
      <c r="E95" s="9">
        <v>1.2431850789096126</v>
      </c>
      <c r="F95" s="9">
        <v>1.2619704712888493</v>
      </c>
      <c r="G95" s="9">
        <v>1.3110209227230505</v>
      </c>
      <c r="H95" s="9">
        <v>1.258705657978385</v>
      </c>
      <c r="I95" s="9">
        <v>1.4853689567430026</v>
      </c>
      <c r="J95" s="9">
        <v>1.3026463461609268</v>
      </c>
    </row>
    <row r="96" spans="2:10" ht="18.75" hidden="1">
      <c r="B96" s="2">
        <f t="shared" si="3"/>
        <v>41</v>
      </c>
      <c r="C96" s="9">
        <v>1.228103579588728</v>
      </c>
      <c r="D96" s="9">
        <v>1.5212206952303962</v>
      </c>
      <c r="E96" s="9">
        <v>1.2062146892655368</v>
      </c>
      <c r="F96" s="9">
        <v>1.2713453255637193</v>
      </c>
      <c r="G96" s="9">
        <v>1.3280228758169934</v>
      </c>
      <c r="H96" s="9">
        <v>1.2705918242830994</v>
      </c>
      <c r="I96" s="9">
        <v>1.4994033412887828</v>
      </c>
      <c r="J96" s="9">
        <v>1.3205523101433883</v>
      </c>
    </row>
    <row r="97" spans="2:10" ht="18.75" hidden="1">
      <c r="B97" s="2">
        <f t="shared" si="3"/>
        <v>42</v>
      </c>
      <c r="C97" s="9">
        <v>1.1896041696013524</v>
      </c>
      <c r="D97" s="9">
        <v>1.5447836296544784</v>
      </c>
      <c r="E97" s="9">
        <v>1.2065978621452267</v>
      </c>
      <c r="F97" s="9">
        <v>1.2746355685131194</v>
      </c>
      <c r="G97" s="9">
        <v>1.297424737033007</v>
      </c>
      <c r="H97" s="9">
        <v>1.2665745856353592</v>
      </c>
      <c r="I97" s="9">
        <v>1.4237074401008827</v>
      </c>
      <c r="J97" s="9">
        <v>1.3028935724266417</v>
      </c>
    </row>
    <row r="98" spans="2:10" ht="18.75" hidden="1">
      <c r="B98" s="2">
        <f t="shared" si="3"/>
        <v>43</v>
      </c>
      <c r="C98" s="9">
        <v>1.1189530951330686</v>
      </c>
      <c r="D98" s="9">
        <v>1.6171389080856946</v>
      </c>
      <c r="E98" s="9">
        <v>1.299784327821711</v>
      </c>
      <c r="F98" s="9">
        <v>1.334035827186512</v>
      </c>
      <c r="G98" s="9">
        <v>1.3105544097031327</v>
      </c>
      <c r="H98" s="9">
        <v>1.3037581147949042</v>
      </c>
      <c r="I98" s="9">
        <v>1.5244601145879242</v>
      </c>
      <c r="J98" s="9">
        <v>1.3398540022107897</v>
      </c>
    </row>
    <row r="99" spans="2:10" ht="18.75" hidden="1">
      <c r="B99" s="2">
        <f t="shared" si="3"/>
        <v>44</v>
      </c>
      <c r="C99" s="9">
        <v>1.135650623885918</v>
      </c>
      <c r="D99" s="9">
        <v>1.5257676902536716</v>
      </c>
      <c r="E99" s="9">
        <v>1.2144601856375183</v>
      </c>
      <c r="F99" s="9">
        <v>1.2695318741012942</v>
      </c>
      <c r="G99" s="9">
        <v>1.3121493725534998</v>
      </c>
      <c r="H99" s="9">
        <v>1.2737761193094328</v>
      </c>
      <c r="I99" s="9">
        <v>1.4190966266437965</v>
      </c>
      <c r="J99" s="9">
        <v>1.3065265420008954</v>
      </c>
    </row>
    <row r="100" spans="2:10" ht="18.75" hidden="1">
      <c r="B100" s="2">
        <f t="shared" si="3"/>
        <v>45</v>
      </c>
      <c r="C100" s="9">
        <v>1.1690184049079755</v>
      </c>
      <c r="D100" s="9">
        <v>1.5216970479109533</v>
      </c>
      <c r="E100" s="9">
        <v>1.3963388676032353</v>
      </c>
      <c r="F100" s="9">
        <v>1.29130060292851</v>
      </c>
      <c r="G100" s="9">
        <v>1.3014632190819804</v>
      </c>
      <c r="H100" s="9">
        <v>1.2678054429646786</v>
      </c>
      <c r="I100" s="9">
        <v>1.5234812580784145</v>
      </c>
      <c r="J100" s="9">
        <v>1.3393456128994292</v>
      </c>
    </row>
    <row r="101" spans="2:10" ht="18.75" hidden="1">
      <c r="B101" s="2">
        <f t="shared" si="3"/>
        <v>46</v>
      </c>
      <c r="C101" s="9">
        <v>1.1990466798159105</v>
      </c>
      <c r="D101" s="9">
        <v>1.504390243902439</v>
      </c>
      <c r="E101" s="9">
        <v>1.3958868894601542</v>
      </c>
      <c r="F101" s="9">
        <v>1.3423472147106543</v>
      </c>
      <c r="G101" s="9">
        <v>1.3216156977351008</v>
      </c>
      <c r="H101" s="9">
        <v>1.2389086019912292</v>
      </c>
      <c r="I101" s="9">
        <v>1.4706177800100453</v>
      </c>
      <c r="J101" s="9">
        <v>1.347548069086033</v>
      </c>
    </row>
    <row r="102" spans="2:10" ht="18.75" hidden="1">
      <c r="B102" s="2">
        <f t="shared" si="3"/>
        <v>47</v>
      </c>
      <c r="C102" s="9">
        <v>1.1513883605933815</v>
      </c>
      <c r="D102" s="9">
        <v>1.4839506172839507</v>
      </c>
      <c r="E102" s="9">
        <v>1.3525980911983033</v>
      </c>
      <c r="F102" s="9">
        <v>1.320502496376228</v>
      </c>
      <c r="G102" s="9">
        <v>1.3425539977264116</v>
      </c>
      <c r="H102" s="9">
        <v>1.3515503875968993</v>
      </c>
      <c r="I102" s="9">
        <v>1.4964654703643285</v>
      </c>
      <c r="J102" s="9">
        <v>1.350049057015153</v>
      </c>
    </row>
    <row r="103" spans="2:10" ht="18.75" hidden="1">
      <c r="B103" s="2">
        <f t="shared" si="3"/>
        <v>48</v>
      </c>
      <c r="C103" s="9">
        <v>1.0738844184345282</v>
      </c>
      <c r="D103" s="9">
        <v>1.4601063829787233</v>
      </c>
      <c r="E103" s="9">
        <v>1.4253085282740836</v>
      </c>
      <c r="F103" s="9">
        <v>1.324661627702584</v>
      </c>
      <c r="G103" s="9">
        <v>1.33262823902697</v>
      </c>
      <c r="H103" s="9">
        <v>1.3624268227780734</v>
      </c>
      <c r="I103" s="9">
        <v>1.4861300591177808</v>
      </c>
      <c r="J103" s="9">
        <v>1.327666113162656</v>
      </c>
    </row>
    <row r="104" spans="2:10" ht="18.75" hidden="1">
      <c r="B104" s="2">
        <f t="shared" si="3"/>
        <v>49</v>
      </c>
      <c r="C104" s="9">
        <v>1.234684602799491</v>
      </c>
      <c r="D104" s="9">
        <v>1.506474820143885</v>
      </c>
      <c r="E104" s="9">
        <v>1.3770131771595902</v>
      </c>
      <c r="F104" s="9">
        <v>1.3597220123885783</v>
      </c>
      <c r="G104" s="9">
        <v>1.3468371243566328</v>
      </c>
      <c r="H104" s="9">
        <v>1.4087837837837838</v>
      </c>
      <c r="I104" s="9">
        <v>1.4575342465753425</v>
      </c>
      <c r="J104" s="9">
        <v>1.3867752964283115</v>
      </c>
    </row>
    <row r="105" spans="2:10" ht="18.75" hidden="1">
      <c r="B105" s="2">
        <f t="shared" si="3"/>
        <v>50</v>
      </c>
      <c r="C105" s="9">
        <v>1.2727664464234416</v>
      </c>
      <c r="D105" s="9">
        <v>1.5476846057571965</v>
      </c>
      <c r="E105" s="9">
        <v>1.4085500220361393</v>
      </c>
      <c r="F105" s="9">
        <v>1.3271476771347002</v>
      </c>
      <c r="G105" s="9">
        <v>1.292813969106783</v>
      </c>
      <c r="H105" s="9">
        <v>1.4313761467889907</v>
      </c>
      <c r="I105" s="9">
        <v>1.5455847255369928</v>
      </c>
      <c r="J105" s="9">
        <v>1.3909351078433654</v>
      </c>
    </row>
    <row r="106" spans="2:10" ht="18.75" hidden="1">
      <c r="B106" s="2">
        <f t="shared" si="3"/>
        <v>51</v>
      </c>
      <c r="C106" s="9">
        <v>1.2646534214140814</v>
      </c>
      <c r="D106" s="9">
        <v>1.548640826007035</v>
      </c>
      <c r="E106" s="9">
        <v>1.39</v>
      </c>
      <c r="F106" s="9">
        <v>1.374</v>
      </c>
      <c r="G106" s="9">
        <v>1.311</v>
      </c>
      <c r="H106" s="9">
        <v>1.4288986770593783</v>
      </c>
      <c r="I106" s="9">
        <v>1.5410000000000001</v>
      </c>
      <c r="J106" s="9">
        <v>1.3953067994130002</v>
      </c>
    </row>
    <row r="107" spans="2:10" ht="18.75" hidden="1">
      <c r="B107" s="2">
        <f t="shared" si="3"/>
        <v>52</v>
      </c>
      <c r="C107" s="9">
        <v>1.2799976078769242</v>
      </c>
      <c r="D107" s="9">
        <v>1.5539748987814879</v>
      </c>
      <c r="E107" s="9">
        <v>1.3980000000000001</v>
      </c>
      <c r="F107" s="9">
        <v>1.384</v>
      </c>
      <c r="G107" s="9">
        <v>1.316</v>
      </c>
      <c r="H107" s="9">
        <v>1.4350335565607115</v>
      </c>
      <c r="I107" s="9">
        <v>1.5370000000000001</v>
      </c>
      <c r="J107" s="9">
        <v>1.3997656259291609</v>
      </c>
    </row>
    <row r="108" spans="2:10" ht="18.75">
      <c r="B108" s="6">
        <v>1</v>
      </c>
      <c r="C108" s="9"/>
      <c r="D108" s="9"/>
      <c r="E108" s="9"/>
      <c r="F108" s="9"/>
      <c r="G108" s="9"/>
      <c r="H108" s="9"/>
      <c r="I108" s="9"/>
      <c r="J108" s="10"/>
    </row>
    <row r="109" spans="2:10" ht="18.75">
      <c r="B109" s="6">
        <f aca="true" t="shared" si="4" ref="B109:B140">+B108+1</f>
        <v>2</v>
      </c>
      <c r="C109" s="9"/>
      <c r="D109" s="9"/>
      <c r="E109" s="9"/>
      <c r="F109" s="9"/>
      <c r="G109" s="9"/>
      <c r="H109" s="9"/>
      <c r="I109" s="9"/>
      <c r="J109" s="10"/>
    </row>
    <row r="110" spans="2:10" ht="18.75">
      <c r="B110" s="6">
        <f t="shared" si="4"/>
        <v>3</v>
      </c>
      <c r="C110" s="9"/>
      <c r="D110" s="9"/>
      <c r="E110" s="9"/>
      <c r="F110" s="9"/>
      <c r="G110" s="9"/>
      <c r="H110" s="9"/>
      <c r="I110" s="9"/>
      <c r="J110" s="10"/>
    </row>
    <row r="111" spans="2:10" ht="18.75">
      <c r="B111" s="6">
        <f t="shared" si="4"/>
        <v>4</v>
      </c>
      <c r="C111" s="9"/>
      <c r="D111" s="9"/>
      <c r="E111" s="9"/>
      <c r="F111" s="9"/>
      <c r="G111" s="9"/>
      <c r="H111" s="9"/>
      <c r="I111" s="9"/>
      <c r="J111" s="10"/>
    </row>
    <row r="112" spans="2:10" ht="18.75">
      <c r="B112" s="6">
        <f t="shared" si="4"/>
        <v>5</v>
      </c>
      <c r="C112" s="9"/>
      <c r="D112" s="9"/>
      <c r="E112" s="9"/>
      <c r="F112" s="9"/>
      <c r="G112" s="9"/>
      <c r="H112" s="9"/>
      <c r="I112" s="9"/>
      <c r="J112" s="10"/>
    </row>
    <row r="113" spans="2:10" ht="18.75">
      <c r="B113" s="6">
        <f t="shared" si="4"/>
        <v>6</v>
      </c>
      <c r="C113" s="9"/>
      <c r="D113" s="9"/>
      <c r="E113" s="9"/>
      <c r="F113" s="9"/>
      <c r="G113" s="9"/>
      <c r="H113" s="9"/>
      <c r="I113" s="9"/>
      <c r="J113" s="10"/>
    </row>
    <row r="114" spans="2:10" ht="18.75">
      <c r="B114" s="6">
        <f t="shared" si="4"/>
        <v>7</v>
      </c>
      <c r="C114" s="9"/>
      <c r="D114" s="9"/>
      <c r="E114" s="9"/>
      <c r="F114" s="9"/>
      <c r="G114" s="9"/>
      <c r="H114" s="9"/>
      <c r="I114" s="9"/>
      <c r="J114" s="10"/>
    </row>
    <row r="115" spans="2:10" ht="18.75">
      <c r="B115" s="6">
        <f t="shared" si="4"/>
        <v>8</v>
      </c>
      <c r="C115" s="9"/>
      <c r="D115" s="9"/>
      <c r="E115" s="9"/>
      <c r="F115" s="9"/>
      <c r="G115" s="9"/>
      <c r="H115" s="9"/>
      <c r="I115" s="9"/>
      <c r="J115" s="10"/>
    </row>
    <row r="116" spans="1:10" ht="25.5">
      <c r="A116" s="5">
        <v>2</v>
      </c>
      <c r="B116" s="6">
        <f t="shared" si="4"/>
        <v>9</v>
      </c>
      <c r="C116" s="9"/>
      <c r="D116" s="9"/>
      <c r="E116" s="9"/>
      <c r="F116" s="9"/>
      <c r="G116" s="9"/>
      <c r="H116" s="9"/>
      <c r="I116" s="9"/>
      <c r="J116" s="10"/>
    </row>
    <row r="117" spans="1:10" ht="25.5">
      <c r="A117" s="5">
        <v>0</v>
      </c>
      <c r="B117" s="6">
        <f t="shared" si="4"/>
        <v>10</v>
      </c>
      <c r="C117" s="9"/>
      <c r="D117" s="9"/>
      <c r="E117" s="9"/>
      <c r="F117" s="9"/>
      <c r="G117" s="9"/>
      <c r="H117" s="9"/>
      <c r="I117" s="9"/>
      <c r="J117" s="10"/>
    </row>
    <row r="118" spans="1:10" ht="25.5">
      <c r="A118" s="5">
        <v>0</v>
      </c>
      <c r="B118" s="6">
        <f t="shared" si="4"/>
        <v>11</v>
      </c>
      <c r="C118" s="9"/>
      <c r="D118" s="9"/>
      <c r="E118" s="9"/>
      <c r="F118" s="9"/>
      <c r="G118" s="9"/>
      <c r="H118" s="9"/>
      <c r="I118" s="9"/>
      <c r="J118" s="10"/>
    </row>
    <row r="119" spans="1:10" ht="25.5">
      <c r="A119" s="5">
        <v>7</v>
      </c>
      <c r="B119" s="6">
        <f t="shared" si="4"/>
        <v>12</v>
      </c>
      <c r="C119" s="9"/>
      <c r="D119" s="9"/>
      <c r="E119" s="9"/>
      <c r="F119" s="9"/>
      <c r="G119" s="9"/>
      <c r="H119" s="9"/>
      <c r="I119" s="9"/>
      <c r="J119" s="10"/>
    </row>
    <row r="120" spans="2:10" ht="18.75">
      <c r="B120" s="6">
        <f t="shared" si="4"/>
        <v>13</v>
      </c>
      <c r="C120" s="9"/>
      <c r="D120" s="9"/>
      <c r="E120" s="9"/>
      <c r="F120" s="9"/>
      <c r="G120" s="9"/>
      <c r="H120" s="9"/>
      <c r="I120" s="9"/>
      <c r="J120" s="10"/>
    </row>
    <row r="121" spans="2:10" ht="18.75">
      <c r="B121" s="6">
        <f t="shared" si="4"/>
        <v>14</v>
      </c>
      <c r="C121" s="9"/>
      <c r="D121" s="9"/>
      <c r="E121" s="9"/>
      <c r="F121" s="9"/>
      <c r="G121" s="9"/>
      <c r="H121" s="9"/>
      <c r="I121" s="9"/>
      <c r="J121" s="10"/>
    </row>
    <row r="122" spans="2:10" ht="18.75">
      <c r="B122" s="6">
        <f t="shared" si="4"/>
        <v>15</v>
      </c>
      <c r="C122" s="9"/>
      <c r="D122" s="9"/>
      <c r="E122" s="9"/>
      <c r="F122" s="9"/>
      <c r="G122" s="9"/>
      <c r="H122" s="9"/>
      <c r="I122" s="9"/>
      <c r="J122" s="10"/>
    </row>
    <row r="123" spans="2:10" ht="18.75">
      <c r="B123" s="6">
        <f t="shared" si="4"/>
        <v>16</v>
      </c>
      <c r="C123" s="9"/>
      <c r="D123" s="9"/>
      <c r="E123" s="9"/>
      <c r="F123" s="9"/>
      <c r="G123" s="9"/>
      <c r="H123" s="9"/>
      <c r="I123" s="9"/>
      <c r="J123" s="10"/>
    </row>
    <row r="124" spans="2:10" ht="18.75">
      <c r="B124" s="6">
        <f t="shared" si="4"/>
        <v>17</v>
      </c>
      <c r="C124" s="9"/>
      <c r="D124" s="9"/>
      <c r="E124" s="9"/>
      <c r="F124" s="9"/>
      <c r="G124" s="9"/>
      <c r="H124" s="9"/>
      <c r="I124" s="9"/>
      <c r="J124" s="10"/>
    </row>
    <row r="125" spans="2:10" ht="18.75">
      <c r="B125" s="6">
        <f t="shared" si="4"/>
        <v>18</v>
      </c>
      <c r="C125" s="9"/>
      <c r="D125" s="9"/>
      <c r="E125" s="9"/>
      <c r="F125" s="9"/>
      <c r="G125" s="9"/>
      <c r="H125" s="9"/>
      <c r="I125" s="9"/>
      <c r="J125" s="10"/>
    </row>
    <row r="126" spans="2:10" ht="18.75">
      <c r="B126" s="6">
        <f t="shared" si="4"/>
        <v>19</v>
      </c>
      <c r="C126" s="9"/>
      <c r="D126" s="9"/>
      <c r="E126" s="9"/>
      <c r="F126" s="9"/>
      <c r="G126" s="9"/>
      <c r="H126" s="9"/>
      <c r="I126" s="9"/>
      <c r="J126" s="10"/>
    </row>
    <row r="127" spans="2:10" ht="18.75">
      <c r="B127" s="6">
        <f t="shared" si="4"/>
        <v>20</v>
      </c>
      <c r="C127" s="9"/>
      <c r="D127" s="9"/>
      <c r="E127" s="9"/>
      <c r="F127" s="9"/>
      <c r="G127" s="9"/>
      <c r="H127" s="9"/>
      <c r="I127" s="9"/>
      <c r="J127" s="10"/>
    </row>
    <row r="128" spans="2:10" ht="18.75">
      <c r="B128" s="6">
        <f t="shared" si="4"/>
        <v>21</v>
      </c>
      <c r="C128" s="9"/>
      <c r="D128" s="9"/>
      <c r="E128" s="9"/>
      <c r="F128" s="9"/>
      <c r="G128" s="9"/>
      <c r="H128" s="9"/>
      <c r="I128" s="9"/>
      <c r="J128" s="10"/>
    </row>
    <row r="129" spans="2:10" ht="18.75">
      <c r="B129" s="6">
        <f t="shared" si="4"/>
        <v>22</v>
      </c>
      <c r="C129" s="9"/>
      <c r="D129" s="9"/>
      <c r="E129" s="9"/>
      <c r="F129" s="9"/>
      <c r="G129" s="9"/>
      <c r="H129" s="9"/>
      <c r="I129" s="9"/>
      <c r="J129" s="10"/>
    </row>
    <row r="130" spans="2:10" ht="18.75">
      <c r="B130" s="6">
        <f t="shared" si="4"/>
        <v>23</v>
      </c>
      <c r="C130" s="9"/>
      <c r="D130" s="9"/>
      <c r="E130" s="9"/>
      <c r="F130" s="9"/>
      <c r="G130" s="9"/>
      <c r="H130" s="9"/>
      <c r="I130" s="9"/>
      <c r="J130" s="10"/>
    </row>
    <row r="131" spans="2:10" ht="18.75">
      <c r="B131" s="6">
        <f t="shared" si="4"/>
        <v>24</v>
      </c>
      <c r="C131" s="9"/>
      <c r="D131" s="9"/>
      <c r="E131" s="9"/>
      <c r="F131" s="9"/>
      <c r="G131" s="9"/>
      <c r="H131" s="9"/>
      <c r="I131" s="9"/>
      <c r="J131" s="10"/>
    </row>
    <row r="132" spans="2:10" ht="18.75">
      <c r="B132" s="6">
        <f t="shared" si="4"/>
        <v>25</v>
      </c>
      <c r="C132" s="9"/>
      <c r="D132" s="9"/>
      <c r="E132" s="9"/>
      <c r="F132" s="9"/>
      <c r="G132" s="9"/>
      <c r="H132" s="9"/>
      <c r="I132" s="9"/>
      <c r="J132" s="10"/>
    </row>
    <row r="133" spans="2:10" ht="18.75">
      <c r="B133" s="6">
        <f t="shared" si="4"/>
        <v>26</v>
      </c>
      <c r="C133" s="9"/>
      <c r="D133" s="9"/>
      <c r="E133" s="9"/>
      <c r="F133" s="9"/>
      <c r="G133" s="9"/>
      <c r="H133" s="9"/>
      <c r="I133" s="9"/>
      <c r="J133" s="10"/>
    </row>
    <row r="134" spans="2:10" ht="18.75">
      <c r="B134" s="6">
        <f t="shared" si="4"/>
        <v>27</v>
      </c>
      <c r="C134" s="9"/>
      <c r="D134" s="9"/>
      <c r="E134" s="9"/>
      <c r="F134" s="9"/>
      <c r="G134" s="9"/>
      <c r="H134" s="9"/>
      <c r="I134" s="9"/>
      <c r="J134" s="10"/>
    </row>
    <row r="135" spans="2:10" ht="18.75">
      <c r="B135" s="6">
        <f t="shared" si="4"/>
        <v>28</v>
      </c>
      <c r="C135" s="9"/>
      <c r="D135" s="9"/>
      <c r="E135" s="9"/>
      <c r="F135" s="9"/>
      <c r="G135" s="9"/>
      <c r="H135" s="9"/>
      <c r="I135" s="9"/>
      <c r="J135" s="10"/>
    </row>
    <row r="136" spans="2:10" ht="18.75">
      <c r="B136" s="6">
        <f t="shared" si="4"/>
        <v>29</v>
      </c>
      <c r="C136" s="9"/>
      <c r="D136" s="9"/>
      <c r="E136" s="9"/>
      <c r="F136" s="9"/>
      <c r="G136" s="9"/>
      <c r="H136" s="9"/>
      <c r="I136" s="9"/>
      <c r="J136" s="10"/>
    </row>
    <row r="137" spans="2:10" ht="18.75">
      <c r="B137" s="6">
        <f t="shared" si="4"/>
        <v>30</v>
      </c>
      <c r="C137" s="9"/>
      <c r="D137" s="9"/>
      <c r="E137" s="9"/>
      <c r="F137" s="9"/>
      <c r="G137" s="9"/>
      <c r="H137" s="9"/>
      <c r="I137" s="9"/>
      <c r="J137" s="10"/>
    </row>
    <row r="138" spans="2:10" ht="18.75">
      <c r="B138" s="6">
        <f t="shared" si="4"/>
        <v>31</v>
      </c>
      <c r="C138" s="9"/>
      <c r="D138" s="9"/>
      <c r="E138" s="9"/>
      <c r="F138" s="9"/>
      <c r="G138" s="9"/>
      <c r="H138" s="9"/>
      <c r="I138" s="9"/>
      <c r="J138" s="10"/>
    </row>
    <row r="139" spans="2:10" ht="18.75">
      <c r="B139" s="6">
        <f t="shared" si="4"/>
        <v>32</v>
      </c>
      <c r="C139" s="9"/>
      <c r="D139" s="9"/>
      <c r="E139" s="9"/>
      <c r="F139" s="9"/>
      <c r="G139" s="9"/>
      <c r="H139" s="9"/>
      <c r="I139" s="9"/>
      <c r="J139" s="10"/>
    </row>
    <row r="140" spans="2:10" ht="18.75">
      <c r="B140" s="6">
        <f t="shared" si="4"/>
        <v>33</v>
      </c>
      <c r="C140" s="9"/>
      <c r="D140" s="9"/>
      <c r="E140" s="9"/>
      <c r="F140" s="9"/>
      <c r="G140" s="9"/>
      <c r="H140" s="9"/>
      <c r="I140" s="9"/>
      <c r="J140" s="10"/>
    </row>
    <row r="141" spans="2:10" ht="18.75">
      <c r="B141" s="6">
        <f aca="true" t="shared" si="5" ref="B141:B159">+B140+1</f>
        <v>34</v>
      </c>
      <c r="C141" s="9"/>
      <c r="D141" s="9"/>
      <c r="E141" s="9"/>
      <c r="F141" s="9"/>
      <c r="G141" s="9"/>
      <c r="H141" s="9"/>
      <c r="I141" s="9"/>
      <c r="J141" s="10"/>
    </row>
    <row r="142" spans="2:10" ht="18.75">
      <c r="B142" s="6">
        <f t="shared" si="5"/>
        <v>35</v>
      </c>
      <c r="C142" s="9"/>
      <c r="D142" s="9"/>
      <c r="E142" s="9"/>
      <c r="F142" s="9"/>
      <c r="G142" s="9"/>
      <c r="H142" s="9"/>
      <c r="I142" s="9"/>
      <c r="J142" s="10"/>
    </row>
    <row r="143" spans="2:10" ht="18.75">
      <c r="B143" s="6">
        <f t="shared" si="5"/>
        <v>36</v>
      </c>
      <c r="C143" s="9"/>
      <c r="D143" s="9"/>
      <c r="E143" s="9"/>
      <c r="F143" s="9"/>
      <c r="G143" s="9"/>
      <c r="H143" s="9"/>
      <c r="I143" s="9"/>
      <c r="J143" s="10"/>
    </row>
    <row r="144" spans="2:10" ht="18.75">
      <c r="B144" s="6">
        <f t="shared" si="5"/>
        <v>37</v>
      </c>
      <c r="C144" s="9"/>
      <c r="D144" s="9"/>
      <c r="E144" s="9"/>
      <c r="F144" s="9"/>
      <c r="G144" s="9"/>
      <c r="H144" s="9"/>
      <c r="I144" s="9"/>
      <c r="J144" s="10"/>
    </row>
    <row r="145" spans="2:10" ht="18.75">
      <c r="B145" s="6">
        <f t="shared" si="5"/>
        <v>38</v>
      </c>
      <c r="C145" s="9"/>
      <c r="D145" s="9"/>
      <c r="E145" s="9"/>
      <c r="F145" s="9"/>
      <c r="G145" s="9"/>
      <c r="H145" s="9"/>
      <c r="I145" s="9"/>
      <c r="J145" s="10"/>
    </row>
    <row r="146" spans="2:10" ht="18.75">
      <c r="B146" s="6">
        <f t="shared" si="5"/>
        <v>39</v>
      </c>
      <c r="C146" s="9"/>
      <c r="D146" s="9"/>
      <c r="E146" s="9"/>
      <c r="F146" s="9"/>
      <c r="G146" s="9"/>
      <c r="H146" s="9"/>
      <c r="I146" s="9"/>
      <c r="J146" s="10"/>
    </row>
    <row r="147" spans="2:10" ht="18.75">
      <c r="B147" s="6">
        <f t="shared" si="5"/>
        <v>40</v>
      </c>
      <c r="C147" s="9"/>
      <c r="D147" s="9"/>
      <c r="E147" s="9"/>
      <c r="F147" s="9"/>
      <c r="G147" s="9"/>
      <c r="H147" s="9"/>
      <c r="I147" s="9"/>
      <c r="J147" s="10"/>
    </row>
    <row r="148" spans="2:10" ht="18.75">
      <c r="B148" s="6">
        <f t="shared" si="5"/>
        <v>41</v>
      </c>
      <c r="C148" s="9"/>
      <c r="D148" s="9"/>
      <c r="E148" s="9"/>
      <c r="F148" s="9"/>
      <c r="G148" s="9"/>
      <c r="H148" s="9"/>
      <c r="I148" s="9"/>
      <c r="J148" s="10"/>
    </row>
    <row r="149" spans="2:10" ht="18.75">
      <c r="B149" s="6">
        <f t="shared" si="5"/>
        <v>42</v>
      </c>
      <c r="C149" s="9"/>
      <c r="D149" s="9"/>
      <c r="E149" s="9"/>
      <c r="F149" s="9"/>
      <c r="G149" s="9"/>
      <c r="H149" s="9"/>
      <c r="I149" s="9"/>
      <c r="J149" s="10"/>
    </row>
    <row r="150" spans="2:10" ht="18.75">
      <c r="B150" s="6">
        <f t="shared" si="5"/>
        <v>43</v>
      </c>
      <c r="C150" s="9"/>
      <c r="D150" s="9"/>
      <c r="E150" s="9"/>
      <c r="F150" s="9"/>
      <c r="G150" s="9"/>
      <c r="H150" s="9"/>
      <c r="I150" s="9"/>
      <c r="J150" s="10"/>
    </row>
    <row r="151" spans="2:10" ht="18.75">
      <c r="B151" s="6">
        <f t="shared" si="5"/>
        <v>44</v>
      </c>
      <c r="C151" s="9"/>
      <c r="D151" s="9"/>
      <c r="E151" s="9"/>
      <c r="F151" s="9"/>
      <c r="G151" s="9"/>
      <c r="H151" s="9"/>
      <c r="I151" s="9"/>
      <c r="J151" s="10"/>
    </row>
    <row r="152" spans="2:10" ht="18.75">
      <c r="B152" s="6">
        <f t="shared" si="5"/>
        <v>45</v>
      </c>
      <c r="C152" s="9"/>
      <c r="D152" s="9"/>
      <c r="E152" s="9"/>
      <c r="F152" s="9"/>
      <c r="G152" s="9"/>
      <c r="H152" s="9"/>
      <c r="I152" s="9"/>
      <c r="J152" s="10"/>
    </row>
    <row r="153" spans="2:10" ht="18.75">
      <c r="B153" s="6">
        <f t="shared" si="5"/>
        <v>46</v>
      </c>
      <c r="C153" s="9"/>
      <c r="D153" s="9"/>
      <c r="E153" s="9"/>
      <c r="F153" s="9"/>
      <c r="G153" s="9"/>
      <c r="H153" s="9"/>
      <c r="I153" s="9"/>
      <c r="J153" s="10"/>
    </row>
    <row r="154" spans="2:10" ht="18.75">
      <c r="B154" s="6">
        <f t="shared" si="5"/>
        <v>47</v>
      </c>
      <c r="C154" s="9"/>
      <c r="D154" s="9"/>
      <c r="E154" s="9"/>
      <c r="F154" s="9"/>
      <c r="G154" s="9"/>
      <c r="H154" s="9"/>
      <c r="I154" s="9"/>
      <c r="J154" s="10"/>
    </row>
    <row r="155" spans="2:10" ht="18.75">
      <c r="B155" s="6">
        <f t="shared" si="5"/>
        <v>48</v>
      </c>
      <c r="C155" s="9"/>
      <c r="D155" s="9"/>
      <c r="E155" s="9"/>
      <c r="F155" s="9"/>
      <c r="G155" s="9"/>
      <c r="H155" s="9"/>
      <c r="I155" s="9"/>
      <c r="J155" s="10"/>
    </row>
    <row r="156" spans="2:10" ht="18.75">
      <c r="B156" s="6">
        <f t="shared" si="5"/>
        <v>49</v>
      </c>
      <c r="C156" s="9"/>
      <c r="D156" s="9"/>
      <c r="E156" s="9"/>
      <c r="F156" s="9"/>
      <c r="G156" s="9"/>
      <c r="H156" s="9"/>
      <c r="I156" s="9"/>
      <c r="J156" s="10"/>
    </row>
    <row r="157" spans="2:10" ht="18.75">
      <c r="B157" s="6">
        <f t="shared" si="5"/>
        <v>50</v>
      </c>
      <c r="C157" s="9"/>
      <c r="D157" s="9"/>
      <c r="E157" s="9"/>
      <c r="F157" s="9"/>
      <c r="G157" s="9"/>
      <c r="H157" s="9"/>
      <c r="I157" s="9"/>
      <c r="J157" s="10"/>
    </row>
    <row r="158" spans="2:10" ht="18.75">
      <c r="B158" s="6">
        <f t="shared" si="5"/>
        <v>51</v>
      </c>
      <c r="C158" s="9"/>
      <c r="D158" s="9"/>
      <c r="E158" s="9"/>
      <c r="F158" s="9"/>
      <c r="G158" s="9"/>
      <c r="H158" s="9"/>
      <c r="I158" s="9"/>
      <c r="J158" s="10"/>
    </row>
    <row r="159" spans="2:10" ht="18.75">
      <c r="B159" s="6">
        <f t="shared" si="5"/>
        <v>52</v>
      </c>
      <c r="C159" s="9"/>
      <c r="D159" s="9"/>
      <c r="E159" s="9"/>
      <c r="F159" s="9"/>
      <c r="G159" s="9"/>
      <c r="H159" s="9"/>
      <c r="I159" s="9"/>
      <c r="J159" s="10"/>
    </row>
    <row r="160" spans="3:10" ht="12.75">
      <c r="C160" s="8"/>
      <c r="D160" s="8"/>
      <c r="E160" s="8"/>
      <c r="F160" s="8"/>
      <c r="G160" s="8"/>
      <c r="H160" s="8"/>
      <c r="I160" s="8"/>
      <c r="J160" s="8"/>
    </row>
    <row r="161" spans="3:10" ht="12.75">
      <c r="C161" s="8"/>
      <c r="D161" s="8"/>
      <c r="E161" s="8"/>
      <c r="F161" s="8"/>
      <c r="G161" s="8"/>
      <c r="H161" s="8"/>
      <c r="I161" s="8"/>
      <c r="J161" s="8"/>
    </row>
    <row r="162" spans="3:10" ht="12.75">
      <c r="C162" s="8"/>
      <c r="D162" s="8"/>
      <c r="E162" s="8"/>
      <c r="F162" s="8"/>
      <c r="G162" s="8"/>
      <c r="H162" s="8"/>
      <c r="I162" s="8"/>
      <c r="J162" s="8"/>
    </row>
    <row r="163" spans="3:10" ht="12.75">
      <c r="C163" s="8"/>
      <c r="D163" s="8"/>
      <c r="E163" s="8"/>
      <c r="F163" s="8"/>
      <c r="G163" s="8"/>
      <c r="H163" s="8"/>
      <c r="I163" s="8"/>
      <c r="J163" s="8"/>
    </row>
    <row r="164" spans="3:10" ht="12.75">
      <c r="C164" s="8"/>
      <c r="D164" s="8"/>
      <c r="E164" s="8"/>
      <c r="F164" s="8"/>
      <c r="G164" s="8"/>
      <c r="H164" s="8"/>
      <c r="I164" s="8"/>
      <c r="J164" s="8"/>
    </row>
    <row r="165" spans="3:10" ht="12.75">
      <c r="C165" s="8"/>
      <c r="D165" s="8"/>
      <c r="E165" s="8"/>
      <c r="F165" s="8"/>
      <c r="G165" s="8"/>
      <c r="H165" s="8"/>
      <c r="I165" s="8"/>
      <c r="J165" s="8"/>
    </row>
    <row r="166" spans="3:10" ht="12.75">
      <c r="C166" s="8"/>
      <c r="D166" s="8"/>
      <c r="E166" s="8"/>
      <c r="F166" s="8"/>
      <c r="G166" s="8"/>
      <c r="H166" s="8"/>
      <c r="I166" s="8"/>
      <c r="J166" s="8"/>
    </row>
    <row r="167" spans="3:10" ht="12.75">
      <c r="C167" s="8"/>
      <c r="D167" s="8"/>
      <c r="E167" s="8"/>
      <c r="F167" s="8"/>
      <c r="G167" s="8"/>
      <c r="H167" s="8"/>
      <c r="I167" s="8"/>
      <c r="J167" s="8"/>
    </row>
    <row r="168" spans="3:10" ht="12.75">
      <c r="C168" s="8"/>
      <c r="D168" s="8"/>
      <c r="E168" s="8"/>
      <c r="F168" s="8"/>
      <c r="G168" s="8"/>
      <c r="H168" s="8"/>
      <c r="I168" s="8"/>
      <c r="J168" s="8"/>
    </row>
    <row r="169" spans="3:10" ht="12.75">
      <c r="C169" s="8"/>
      <c r="D169" s="8"/>
      <c r="E169" s="8"/>
      <c r="F169" s="8"/>
      <c r="G169" s="8"/>
      <c r="H169" s="8"/>
      <c r="I169" s="8"/>
      <c r="J169" s="8"/>
    </row>
    <row r="170" spans="3:10" ht="12.75">
      <c r="C170" s="8"/>
      <c r="D170" s="8"/>
      <c r="E170" s="8"/>
      <c r="F170" s="8"/>
      <c r="G170" s="8"/>
      <c r="H170" s="8"/>
      <c r="I170" s="8"/>
      <c r="J170" s="8"/>
    </row>
    <row r="171" spans="3:10" ht="12.75">
      <c r="C171" s="8"/>
      <c r="D171" s="8"/>
      <c r="E171" s="8"/>
      <c r="F171" s="8"/>
      <c r="G171" s="8"/>
      <c r="H171" s="8"/>
      <c r="I171" s="8"/>
      <c r="J171" s="8"/>
    </row>
    <row r="172" spans="3:10" ht="12.75">
      <c r="C172" s="8"/>
      <c r="D172" s="8"/>
      <c r="E172" s="8"/>
      <c r="F172" s="8"/>
      <c r="G172" s="8"/>
      <c r="H172" s="8"/>
      <c r="I172" s="8"/>
      <c r="J172" s="8"/>
    </row>
  </sheetData>
  <mergeCells count="1">
    <mergeCell ref="B1:J1"/>
  </mergeCells>
  <printOptions/>
  <pageMargins left="0.25" right="0.25" top="0.18" bottom="0.29" header="0.18" footer="0.29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8:N24"/>
  <sheetViews>
    <sheetView workbookViewId="0" topLeftCell="A2">
      <selection activeCell="L26" sqref="L26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8" width="6.00390625" style="0" customWidth="1"/>
    <col min="9" max="9" width="4.28125" style="0" customWidth="1"/>
    <col min="10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4:14" ht="13.5" thickBot="1"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4:14" ht="23.25" customHeight="1" thickBot="1">
      <c r="D10" s="17"/>
      <c r="E10" s="39" t="s">
        <v>62</v>
      </c>
      <c r="F10" s="40"/>
      <c r="G10" s="40"/>
      <c r="H10" s="41"/>
      <c r="I10" s="18"/>
      <c r="J10" s="18"/>
      <c r="K10" s="18"/>
      <c r="L10" s="18"/>
      <c r="M10" s="18"/>
      <c r="N10" s="19"/>
    </row>
    <row r="11" spans="4:14" ht="13.5" thickBot="1">
      <c r="D11" s="17"/>
      <c r="E11" s="18"/>
      <c r="F11" s="18"/>
      <c r="G11" s="13"/>
      <c r="H11" s="18"/>
      <c r="I11" s="18"/>
      <c r="J11" s="18"/>
      <c r="K11" s="18"/>
      <c r="L11" s="18"/>
      <c r="M11" s="18"/>
      <c r="N11" s="19"/>
    </row>
    <row r="12" spans="4:14" ht="23.25" customHeight="1" thickBot="1">
      <c r="D12" s="17"/>
      <c r="E12" s="39" t="s">
        <v>53</v>
      </c>
      <c r="F12" s="40"/>
      <c r="G12" s="40"/>
      <c r="H12" s="41"/>
      <c r="I12" s="18"/>
      <c r="J12" s="18"/>
      <c r="K12" s="18"/>
      <c r="L12" s="18"/>
      <c r="M12" s="18"/>
      <c r="N12" s="19"/>
    </row>
    <row r="13" spans="4:14" ht="13.5" thickBot="1">
      <c r="D13" s="17"/>
      <c r="E13" s="18"/>
      <c r="F13" s="18"/>
      <c r="G13" s="13"/>
      <c r="H13" s="18"/>
      <c r="I13" s="18"/>
      <c r="J13" s="18"/>
      <c r="K13" s="18"/>
      <c r="L13" s="18"/>
      <c r="M13" s="18"/>
      <c r="N13" s="19"/>
    </row>
    <row r="14" spans="4:14" ht="23.25" customHeight="1" thickBot="1">
      <c r="D14" s="17"/>
      <c r="E14" s="39" t="s">
        <v>83</v>
      </c>
      <c r="F14" s="40"/>
      <c r="G14" s="40"/>
      <c r="H14" s="41"/>
      <c r="I14" s="18"/>
      <c r="J14" s="18"/>
      <c r="K14" s="18"/>
      <c r="L14" s="18"/>
      <c r="M14" s="18"/>
      <c r="N14" s="19"/>
    </row>
    <row r="15" spans="4:14" ht="13.5" thickBot="1">
      <c r="D15" s="17"/>
      <c r="E15" s="18"/>
      <c r="F15" s="18"/>
      <c r="G15" s="13"/>
      <c r="H15" s="18"/>
      <c r="I15" s="18"/>
      <c r="J15" s="18"/>
      <c r="K15" s="18"/>
      <c r="L15" s="18"/>
      <c r="M15" s="18"/>
      <c r="N15" s="19"/>
    </row>
    <row r="16" spans="4:14" ht="23.25" customHeight="1" thickBot="1">
      <c r="D16" s="17"/>
      <c r="E16" s="39" t="s">
        <v>55</v>
      </c>
      <c r="F16" s="40"/>
      <c r="G16" s="40"/>
      <c r="H16" s="41"/>
      <c r="I16" s="18"/>
      <c r="J16" s="39" t="s">
        <v>60</v>
      </c>
      <c r="K16" s="40"/>
      <c r="L16" s="40"/>
      <c r="M16" s="41"/>
      <c r="N16" s="19"/>
    </row>
    <row r="17" spans="4:14" ht="13.5" thickBot="1">
      <c r="D17" s="17"/>
      <c r="E17" s="18"/>
      <c r="F17" s="18"/>
      <c r="G17" s="13"/>
      <c r="H17" s="18"/>
      <c r="I17" s="18"/>
      <c r="J17" s="18"/>
      <c r="K17" s="18"/>
      <c r="L17" s="18"/>
      <c r="M17" s="18"/>
      <c r="N17" s="19"/>
    </row>
    <row r="18" spans="4:14" ht="23.25" customHeight="1" thickBot="1">
      <c r="D18" s="17"/>
      <c r="E18" s="39" t="s">
        <v>56</v>
      </c>
      <c r="F18" s="40"/>
      <c r="G18" s="40"/>
      <c r="H18" s="41"/>
      <c r="I18" s="18"/>
      <c r="J18" s="18"/>
      <c r="K18" s="18"/>
      <c r="L18" s="18"/>
      <c r="M18" s="18"/>
      <c r="N18" s="19"/>
    </row>
    <row r="19" spans="4:14" ht="13.5" thickBot="1">
      <c r="D19" s="17"/>
      <c r="E19" s="18"/>
      <c r="F19" s="18"/>
      <c r="G19" s="13"/>
      <c r="H19" s="18"/>
      <c r="I19" s="18"/>
      <c r="J19" s="18"/>
      <c r="K19" s="18"/>
      <c r="L19" s="18"/>
      <c r="M19" s="18"/>
      <c r="N19" s="19"/>
    </row>
    <row r="20" spans="4:14" ht="23.25" customHeight="1" thickBot="1">
      <c r="D20" s="17"/>
      <c r="E20" s="39" t="s">
        <v>61</v>
      </c>
      <c r="F20" s="40"/>
      <c r="G20" s="40"/>
      <c r="H20" s="41"/>
      <c r="I20" s="18"/>
      <c r="J20" s="18"/>
      <c r="K20" s="18"/>
      <c r="L20" s="18"/>
      <c r="M20" s="18"/>
      <c r="N20" s="19"/>
    </row>
    <row r="21" spans="4:14" ht="12.75"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4:14" ht="13.5" thickBot="1"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4:14" ht="12.7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4:14" ht="12.75">
      <c r="D24" s="42" t="s">
        <v>57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</row>
  </sheetData>
  <mergeCells count="8">
    <mergeCell ref="E10:H10"/>
    <mergeCell ref="E12:H12"/>
    <mergeCell ref="E14:H14"/>
    <mergeCell ref="E16:H16"/>
    <mergeCell ref="J16:M16"/>
    <mergeCell ref="D24:N24"/>
    <mergeCell ref="E18:H18"/>
    <mergeCell ref="E20:H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7:P25"/>
  <sheetViews>
    <sheetView workbookViewId="0" topLeftCell="A13">
      <selection activeCell="E33" sqref="E33"/>
    </sheetView>
  </sheetViews>
  <sheetFormatPr defaultColWidth="9.140625" defaultRowHeight="12.75"/>
  <cols>
    <col min="4" max="4" width="6.57421875" style="0" customWidth="1"/>
    <col min="5" max="5" width="6.00390625" style="0" customWidth="1"/>
    <col min="7" max="7" width="3.140625" style="0" customWidth="1"/>
    <col min="8" max="8" width="6.00390625" style="0" customWidth="1"/>
    <col min="9" max="9" width="4.28125" style="0" customWidth="1"/>
    <col min="10" max="10" width="6.00390625" style="0" customWidth="1"/>
    <col min="15" max="15" width="6.00390625" style="0" customWidth="1"/>
    <col min="16" max="16" width="6.57421875" style="0" customWidth="1"/>
  </cols>
  <sheetData>
    <row r="6" ht="13.5" thickBot="1"/>
    <row r="7" spans="4:16" ht="12.75"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4:16" ht="12.75"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4:16" ht="12.75"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4:16" ht="12.75"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4:16" ht="13.5" thickBot="1"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4:16" ht="43.5" customHeight="1" thickBot="1">
      <c r="D12" s="17"/>
      <c r="E12" s="43" t="s">
        <v>64</v>
      </c>
      <c r="F12" s="44"/>
      <c r="G12" s="44"/>
      <c r="H12" s="44"/>
      <c r="I12" s="44"/>
      <c r="J12" s="44"/>
      <c r="K12" s="45"/>
      <c r="L12" s="25"/>
      <c r="M12" s="25"/>
      <c r="N12" s="25"/>
      <c r="O12" s="25"/>
      <c r="P12" s="19"/>
    </row>
    <row r="13" spans="4:16" ht="13.5" thickBot="1"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4:16" ht="43.5" customHeight="1" thickBot="1">
      <c r="D14" s="17"/>
      <c r="E14" s="43" t="s">
        <v>66</v>
      </c>
      <c r="F14" s="44"/>
      <c r="G14" s="44"/>
      <c r="H14" s="44"/>
      <c r="I14" s="44"/>
      <c r="J14" s="44"/>
      <c r="K14" s="45"/>
      <c r="L14" s="18"/>
      <c r="M14" s="43" t="s">
        <v>68</v>
      </c>
      <c r="N14" s="44"/>
      <c r="O14" s="45"/>
      <c r="P14" s="19"/>
    </row>
    <row r="15" spans="4:16" ht="13.5" thickBot="1"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4:16" ht="43.5" customHeight="1" thickBot="1">
      <c r="D16" s="17"/>
      <c r="E16" s="43" t="s">
        <v>65</v>
      </c>
      <c r="F16" s="44"/>
      <c r="G16" s="44"/>
      <c r="H16" s="44"/>
      <c r="I16" s="44"/>
      <c r="J16" s="44"/>
      <c r="K16" s="45"/>
      <c r="L16" s="18"/>
      <c r="M16" s="18"/>
      <c r="N16" s="18"/>
      <c r="O16" s="18"/>
      <c r="P16" s="19"/>
    </row>
    <row r="17" spans="4:16" ht="13.5" thickBot="1"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4:16" ht="43.5" customHeight="1" thickBot="1">
      <c r="D18" s="17"/>
      <c r="E18" s="43" t="s">
        <v>67</v>
      </c>
      <c r="F18" s="44"/>
      <c r="G18" s="44"/>
      <c r="H18" s="44"/>
      <c r="I18" s="44"/>
      <c r="J18" s="44"/>
      <c r="K18" s="45"/>
      <c r="L18" s="18"/>
      <c r="M18" s="18"/>
      <c r="N18" s="18"/>
      <c r="O18" s="18"/>
      <c r="P18" s="19"/>
    </row>
    <row r="19" spans="4:16" ht="12.75"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4:16" ht="12.75"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  <row r="21" spans="4:16" ht="23.25" customHeight="1">
      <c r="D21" s="17"/>
      <c r="E21" s="26"/>
      <c r="F21" s="26"/>
      <c r="G21" s="26"/>
      <c r="H21" s="26"/>
      <c r="I21" s="18"/>
      <c r="J21" s="18"/>
      <c r="K21" s="18"/>
      <c r="L21" s="18"/>
      <c r="M21" s="18"/>
      <c r="N21" s="18"/>
      <c r="O21" s="18"/>
      <c r="P21" s="19"/>
    </row>
    <row r="22" spans="4:16" ht="12.75"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4:16" ht="13.5" thickBot="1"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4:16" ht="12.7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4:16" ht="12.75">
      <c r="D25" s="42" t="s">
        <v>63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</sheetData>
  <mergeCells count="6">
    <mergeCell ref="D25:P25"/>
    <mergeCell ref="E18:K18"/>
    <mergeCell ref="E12:K12"/>
    <mergeCell ref="E14:K14"/>
    <mergeCell ref="E16:K16"/>
    <mergeCell ref="M14:O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8:N24"/>
  <sheetViews>
    <sheetView workbookViewId="0" topLeftCell="A8">
      <selection activeCell="E31" sqref="E31"/>
    </sheetView>
  </sheetViews>
  <sheetFormatPr defaultColWidth="9.140625" defaultRowHeight="12.75"/>
  <cols>
    <col min="4" max="4" width="6.57421875" style="0" customWidth="1"/>
    <col min="5" max="5" width="6.00390625" style="0" customWidth="1"/>
    <col min="8" max="8" width="6.00390625" style="0" customWidth="1"/>
    <col min="9" max="9" width="3.140625" style="0" customWidth="1"/>
    <col min="10" max="10" width="6.00390625" style="0" customWidth="1"/>
    <col min="13" max="13" width="6.00390625" style="0" customWidth="1"/>
    <col min="14" max="14" width="6.57421875" style="0" customWidth="1"/>
  </cols>
  <sheetData>
    <row r="7" ht="13.5" thickBot="1"/>
    <row r="8" spans="4:14" ht="12.75">
      <c r="D8" s="14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4:14" ht="12.75"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4:14" ht="23.25" customHeight="1">
      <c r="D10" s="17"/>
      <c r="E10" s="46"/>
      <c r="F10" s="46"/>
      <c r="G10" s="46"/>
      <c r="H10" s="46"/>
      <c r="I10" s="18"/>
      <c r="J10" s="18"/>
      <c r="K10" s="18"/>
      <c r="L10" s="18"/>
      <c r="M10" s="18"/>
      <c r="N10" s="19"/>
    </row>
    <row r="11" spans="4:14" ht="13.5" thickBot="1">
      <c r="D11" s="17"/>
      <c r="E11" s="18"/>
      <c r="F11" s="18"/>
      <c r="G11" s="24"/>
      <c r="H11" s="18"/>
      <c r="I11" s="18"/>
      <c r="J11" s="18"/>
      <c r="K11" s="18"/>
      <c r="L11" s="18"/>
      <c r="M11" s="18"/>
      <c r="N11" s="19"/>
    </row>
    <row r="12" spans="4:14" ht="33.75" customHeight="1" thickBot="1">
      <c r="D12" s="17"/>
      <c r="E12" s="39" t="s">
        <v>69</v>
      </c>
      <c r="F12" s="40"/>
      <c r="G12" s="40"/>
      <c r="H12" s="41"/>
      <c r="I12" s="18"/>
      <c r="J12" s="43" t="s">
        <v>115</v>
      </c>
      <c r="K12" s="44"/>
      <c r="L12" s="44"/>
      <c r="M12" s="45"/>
      <c r="N12" s="19"/>
    </row>
    <row r="13" spans="4:14" ht="13.5" thickBot="1">
      <c r="D13" s="17"/>
      <c r="E13" s="18"/>
      <c r="F13" s="18"/>
      <c r="G13" s="13"/>
      <c r="H13" s="18"/>
      <c r="I13" s="18"/>
      <c r="J13" s="18"/>
      <c r="K13" s="18"/>
      <c r="L13" s="18"/>
      <c r="M13" s="18"/>
      <c r="N13" s="19"/>
    </row>
    <row r="14" spans="4:14" ht="23.25" customHeight="1" thickBot="1">
      <c r="D14" s="17"/>
      <c r="E14" s="39" t="s">
        <v>70</v>
      </c>
      <c r="F14" s="40"/>
      <c r="G14" s="40"/>
      <c r="H14" s="41"/>
      <c r="I14" s="18"/>
      <c r="J14" s="18"/>
      <c r="K14" s="18"/>
      <c r="L14" s="18"/>
      <c r="M14" s="18"/>
      <c r="N14" s="19"/>
    </row>
    <row r="15" spans="4:14" ht="13.5" thickBot="1">
      <c r="D15" s="17"/>
      <c r="E15" s="18"/>
      <c r="F15" s="18"/>
      <c r="G15" s="13"/>
      <c r="H15" s="18"/>
      <c r="I15" s="18"/>
      <c r="J15" s="18"/>
      <c r="K15" s="18"/>
      <c r="L15" s="18"/>
      <c r="M15" s="18"/>
      <c r="N15" s="19"/>
    </row>
    <row r="16" spans="4:14" ht="23.25" customHeight="1" thickBot="1">
      <c r="D16" s="17"/>
      <c r="E16" s="39" t="s">
        <v>71</v>
      </c>
      <c r="F16" s="40"/>
      <c r="G16" s="40"/>
      <c r="H16" s="41"/>
      <c r="I16" s="18"/>
      <c r="J16" s="46"/>
      <c r="K16" s="46"/>
      <c r="L16" s="46"/>
      <c r="M16" s="46"/>
      <c r="N16" s="19"/>
    </row>
    <row r="17" spans="4:14" ht="13.5" thickBot="1">
      <c r="D17" s="17"/>
      <c r="E17" s="18"/>
      <c r="F17" s="18"/>
      <c r="G17" s="13"/>
      <c r="H17" s="18"/>
      <c r="I17" s="18"/>
      <c r="J17" s="18"/>
      <c r="K17" s="18"/>
      <c r="L17" s="18"/>
      <c r="M17" s="18"/>
      <c r="N17" s="19"/>
    </row>
    <row r="18" spans="4:14" ht="23.25" customHeight="1" thickBot="1">
      <c r="D18" s="17"/>
      <c r="E18" s="39" t="s">
        <v>72</v>
      </c>
      <c r="F18" s="40"/>
      <c r="G18" s="40"/>
      <c r="H18" s="41"/>
      <c r="I18" s="18"/>
      <c r="J18" s="18"/>
      <c r="K18" s="18"/>
      <c r="L18" s="18"/>
      <c r="M18" s="18"/>
      <c r="N18" s="19"/>
    </row>
    <row r="19" spans="4:14" ht="12.75">
      <c r="D19" s="17"/>
      <c r="E19" s="18"/>
      <c r="F19" s="18"/>
      <c r="G19" s="27"/>
      <c r="H19" s="18"/>
      <c r="I19" s="18"/>
      <c r="J19" s="18"/>
      <c r="K19" s="18"/>
      <c r="L19" s="18"/>
      <c r="M19" s="18"/>
      <c r="N19" s="19"/>
    </row>
    <row r="20" spans="4:14" ht="23.25" customHeight="1">
      <c r="D20" s="17"/>
      <c r="E20" s="46"/>
      <c r="F20" s="46"/>
      <c r="G20" s="46"/>
      <c r="H20" s="46"/>
      <c r="I20" s="18"/>
      <c r="J20" s="18"/>
      <c r="K20" s="18"/>
      <c r="L20" s="18"/>
      <c r="M20" s="18"/>
      <c r="N20" s="19"/>
    </row>
    <row r="21" spans="4:14" ht="12.75"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4:14" ht="13.5" thickBot="1"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4:14" ht="12.7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4:14" ht="27" customHeight="1">
      <c r="D24" s="47" t="s">
        <v>73</v>
      </c>
      <c r="E24" s="47"/>
      <c r="F24" s="47"/>
      <c r="G24" s="47"/>
      <c r="H24" s="47"/>
      <c r="I24" s="47"/>
      <c r="J24" s="28"/>
      <c r="K24" s="28"/>
      <c r="L24" s="28"/>
      <c r="M24" s="28"/>
      <c r="N24" s="28"/>
    </row>
  </sheetData>
  <mergeCells count="9">
    <mergeCell ref="D24:I24"/>
    <mergeCell ref="E16:H16"/>
    <mergeCell ref="J16:M16"/>
    <mergeCell ref="E18:H18"/>
    <mergeCell ref="E20:H20"/>
    <mergeCell ref="J12:M12"/>
    <mergeCell ref="E10:H10"/>
    <mergeCell ref="E12:H12"/>
    <mergeCell ref="E14:H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8:O29"/>
  <sheetViews>
    <sheetView workbookViewId="0" topLeftCell="A13">
      <selection activeCell="E34" sqref="E34"/>
    </sheetView>
  </sheetViews>
  <sheetFormatPr defaultColWidth="9.140625" defaultRowHeight="12.75"/>
  <cols>
    <col min="4" max="4" width="6.57421875" style="0" customWidth="1"/>
    <col min="5" max="5" width="7.7109375" style="0" customWidth="1"/>
    <col min="8" max="8" width="7.8515625" style="0" customWidth="1"/>
    <col min="9" max="10" width="6.00390625" style="0" customWidth="1"/>
    <col min="14" max="14" width="6.00390625" style="0" customWidth="1"/>
    <col min="15" max="15" width="6.57421875" style="0" customWidth="1"/>
  </cols>
  <sheetData>
    <row r="7" ht="13.5" thickBot="1"/>
    <row r="8" spans="4:15" ht="12.75">
      <c r="D8" s="14"/>
      <c r="E8" s="15"/>
      <c r="F8" s="15"/>
      <c r="G8" s="15"/>
      <c r="H8" s="15"/>
      <c r="I8" s="15"/>
      <c r="J8" s="15"/>
      <c r="K8" s="15"/>
      <c r="L8" s="15"/>
      <c r="M8" s="15"/>
      <c r="N8" s="16"/>
      <c r="O8" s="18"/>
    </row>
    <row r="9" spans="4:15" ht="12.75"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18"/>
    </row>
    <row r="10" spans="4:15" ht="23.25" customHeight="1">
      <c r="D10" s="17"/>
      <c r="E10" s="46"/>
      <c r="F10" s="46"/>
      <c r="G10" s="46"/>
      <c r="H10" s="46"/>
      <c r="I10" s="18"/>
      <c r="J10" s="18"/>
      <c r="K10" s="18"/>
      <c r="L10" s="18"/>
      <c r="M10" s="18"/>
      <c r="N10" s="19"/>
      <c r="O10" s="18"/>
    </row>
    <row r="11" spans="4:15" ht="13.5" thickBot="1">
      <c r="D11" s="17"/>
      <c r="E11" s="18"/>
      <c r="F11" s="18"/>
      <c r="G11" s="24"/>
      <c r="H11" s="18"/>
      <c r="I11" s="18"/>
      <c r="J11" s="18"/>
      <c r="K11" s="18"/>
      <c r="L11" s="18"/>
      <c r="M11" s="18"/>
      <c r="N11" s="19"/>
      <c r="O11" s="18"/>
    </row>
    <row r="12" spans="4:15" ht="30" customHeight="1" thickBot="1">
      <c r="D12" s="17"/>
      <c r="E12" s="39" t="s">
        <v>69</v>
      </c>
      <c r="F12" s="40"/>
      <c r="G12" s="40"/>
      <c r="H12" s="41"/>
      <c r="I12" s="18"/>
      <c r="J12" s="43" t="s">
        <v>115</v>
      </c>
      <c r="K12" s="44"/>
      <c r="L12" s="44"/>
      <c r="M12" s="45"/>
      <c r="N12" s="36"/>
      <c r="O12" s="18"/>
    </row>
    <row r="13" spans="4:15" ht="13.5" thickBot="1">
      <c r="D13" s="17"/>
      <c r="E13" s="18"/>
      <c r="F13" s="18"/>
      <c r="G13" s="13"/>
      <c r="H13" s="18"/>
      <c r="I13" s="18"/>
      <c r="J13" s="18"/>
      <c r="K13" s="18"/>
      <c r="L13" s="18"/>
      <c r="M13" s="18"/>
      <c r="N13" s="19"/>
      <c r="O13" s="18"/>
    </row>
    <row r="14" spans="4:15" ht="23.25" customHeight="1" thickBot="1">
      <c r="D14" s="17"/>
      <c r="E14" s="39" t="s">
        <v>70</v>
      </c>
      <c r="F14" s="40"/>
      <c r="G14" s="40"/>
      <c r="H14" s="41"/>
      <c r="I14" s="18"/>
      <c r="J14" s="18"/>
      <c r="K14" s="18"/>
      <c r="L14" s="18"/>
      <c r="M14" s="18"/>
      <c r="N14" s="19"/>
      <c r="O14" s="18"/>
    </row>
    <row r="15" spans="4:15" ht="13.5" thickBot="1">
      <c r="D15" s="17"/>
      <c r="E15" s="18"/>
      <c r="F15" s="18"/>
      <c r="G15" s="13"/>
      <c r="H15" s="18"/>
      <c r="I15" s="18"/>
      <c r="J15" s="18"/>
      <c r="K15" s="18"/>
      <c r="L15" s="18"/>
      <c r="M15" s="18"/>
      <c r="N15" s="19"/>
      <c r="O15" s="18"/>
    </row>
    <row r="16" spans="4:15" ht="23.25" customHeight="1" thickBot="1">
      <c r="D16" s="17"/>
      <c r="E16" s="39" t="s">
        <v>71</v>
      </c>
      <c r="F16" s="40"/>
      <c r="G16" s="40"/>
      <c r="H16" s="41"/>
      <c r="I16" s="18"/>
      <c r="J16" s="46"/>
      <c r="K16" s="46"/>
      <c r="L16" s="46"/>
      <c r="M16" s="46"/>
      <c r="N16" s="48"/>
      <c r="O16" s="18"/>
    </row>
    <row r="17" spans="4:15" ht="13.5" thickBot="1">
      <c r="D17" s="17"/>
      <c r="E17" s="18"/>
      <c r="F17" s="18"/>
      <c r="G17" s="13"/>
      <c r="H17" s="18"/>
      <c r="I17" s="18"/>
      <c r="J17" s="18"/>
      <c r="K17" s="18"/>
      <c r="L17" s="18"/>
      <c r="M17" s="18"/>
      <c r="N17" s="19"/>
      <c r="O17" s="18"/>
    </row>
    <row r="18" spans="4:15" ht="23.25" customHeight="1" thickBot="1">
      <c r="D18" s="17"/>
      <c r="E18" s="39" t="s">
        <v>54</v>
      </c>
      <c r="F18" s="40"/>
      <c r="G18" s="40"/>
      <c r="H18" s="41"/>
      <c r="I18" s="18"/>
      <c r="J18" s="23"/>
      <c r="K18" s="23"/>
      <c r="L18" s="23"/>
      <c r="M18" s="23"/>
      <c r="N18" s="31"/>
      <c r="O18" s="18"/>
    </row>
    <row r="19" spans="4:15" ht="18" customHeight="1">
      <c r="D19" s="17"/>
      <c r="E19" s="18"/>
      <c r="F19" s="18"/>
      <c r="G19" s="27"/>
      <c r="H19" s="18"/>
      <c r="I19" s="18"/>
      <c r="J19" s="18"/>
      <c r="K19" s="18"/>
      <c r="L19" s="18"/>
      <c r="M19" s="18"/>
      <c r="N19" s="19"/>
      <c r="O19" s="18"/>
    </row>
    <row r="20" spans="4:15" ht="16.5" thickBot="1">
      <c r="D20" s="17"/>
      <c r="E20" s="18"/>
      <c r="F20" s="18"/>
      <c r="G20" s="18"/>
      <c r="H20" s="18"/>
      <c r="I20" s="32" t="s">
        <v>78</v>
      </c>
      <c r="J20" s="18"/>
      <c r="K20" s="18"/>
      <c r="L20" s="18"/>
      <c r="M20" s="18"/>
      <c r="N20" s="19"/>
      <c r="O20" s="18"/>
    </row>
    <row r="21" spans="4:15" ht="33.75" customHeight="1" thickBot="1">
      <c r="D21" s="17"/>
      <c r="E21" s="18"/>
      <c r="F21" s="18"/>
      <c r="G21" s="18"/>
      <c r="H21" s="18"/>
      <c r="I21" s="18"/>
      <c r="J21" s="43" t="s">
        <v>75</v>
      </c>
      <c r="K21" s="50"/>
      <c r="L21" s="51"/>
      <c r="M21" s="35"/>
      <c r="N21" s="19"/>
      <c r="O21" s="18"/>
    </row>
    <row r="22" spans="4:15" ht="16.5" customHeight="1" thickBot="1">
      <c r="D22" s="17"/>
      <c r="E22" s="49" t="s">
        <v>77</v>
      </c>
      <c r="F22" s="49"/>
      <c r="G22" s="49"/>
      <c r="H22" s="49"/>
      <c r="I22" s="18"/>
      <c r="J22" s="46"/>
      <c r="K22" s="46"/>
      <c r="L22" s="46"/>
      <c r="M22" s="46"/>
      <c r="N22" s="48"/>
      <c r="O22" s="18"/>
    </row>
    <row r="23" spans="4:15" ht="17.25" customHeight="1" thickBot="1">
      <c r="D23" s="17"/>
      <c r="E23" s="39" t="s">
        <v>72</v>
      </c>
      <c r="F23" s="40"/>
      <c r="G23" s="40"/>
      <c r="H23" s="41"/>
      <c r="I23" s="18"/>
      <c r="J23" s="18"/>
      <c r="K23" s="18"/>
      <c r="L23" s="18"/>
      <c r="M23" s="18"/>
      <c r="N23" s="19"/>
      <c r="O23" s="18"/>
    </row>
    <row r="24" spans="4:15" ht="12.75">
      <c r="D24" s="17"/>
      <c r="E24" s="18"/>
      <c r="F24" s="18"/>
      <c r="G24" s="27"/>
      <c r="H24" s="18"/>
      <c r="I24" s="18"/>
      <c r="J24" s="18"/>
      <c r="K24" s="18"/>
      <c r="L24" s="18"/>
      <c r="M24" s="18"/>
      <c r="N24" s="19"/>
      <c r="O24" s="18"/>
    </row>
    <row r="25" spans="4:15" ht="23.25" customHeight="1">
      <c r="D25" s="17"/>
      <c r="E25" s="46"/>
      <c r="F25" s="46"/>
      <c r="G25" s="46"/>
      <c r="H25" s="46"/>
      <c r="I25" s="18"/>
      <c r="J25" s="18"/>
      <c r="K25" s="18"/>
      <c r="L25" s="18"/>
      <c r="M25" s="18"/>
      <c r="N25" s="19"/>
      <c r="O25" s="18"/>
    </row>
    <row r="26" spans="4:15" ht="12.75"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</row>
    <row r="27" spans="4:15" ht="13.5" thickBot="1"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18"/>
    </row>
    <row r="28" spans="4:15" ht="12.7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4:15" ht="27" customHeight="1">
      <c r="D29" s="47" t="s">
        <v>74</v>
      </c>
      <c r="E29" s="47"/>
      <c r="F29" s="47"/>
      <c r="G29" s="47"/>
      <c r="H29" s="47"/>
      <c r="I29" s="47"/>
      <c r="J29" s="28"/>
      <c r="K29" s="28"/>
      <c r="L29" s="28"/>
      <c r="M29" s="28"/>
      <c r="N29" s="28"/>
      <c r="O29" s="28"/>
    </row>
  </sheetData>
  <mergeCells count="13">
    <mergeCell ref="E10:H10"/>
    <mergeCell ref="E12:H12"/>
    <mergeCell ref="E14:H14"/>
    <mergeCell ref="E16:H16"/>
    <mergeCell ref="D29:I29"/>
    <mergeCell ref="E22:H22"/>
    <mergeCell ref="J22:N22"/>
    <mergeCell ref="J21:L21"/>
    <mergeCell ref="J12:M12"/>
    <mergeCell ref="J16:N16"/>
    <mergeCell ref="E23:H23"/>
    <mergeCell ref="E25:H25"/>
    <mergeCell ref="E18:H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6.421875" style="12" customWidth="1"/>
    <col min="2" max="2" width="6.57421875" style="12" customWidth="1"/>
    <col min="3" max="3" width="6.28125" style="12" customWidth="1"/>
    <col min="4" max="4" width="4.28125" style="12" customWidth="1"/>
    <col min="5" max="5" width="10.57421875" style="12" customWidth="1"/>
    <col min="6" max="6" width="3.57421875" style="12" customWidth="1"/>
    <col min="7" max="9" width="9.140625" style="12" customWidth="1"/>
    <col min="10" max="10" width="5.57421875" style="12" customWidth="1"/>
    <col min="11" max="11" width="5.140625" style="12" customWidth="1"/>
    <col min="12" max="12" width="4.140625" style="12" customWidth="1"/>
    <col min="13" max="13" width="3.421875" style="12" customWidth="1"/>
    <col min="14" max="14" width="3.28125" style="12" customWidth="1"/>
    <col min="15" max="15" width="9.140625" style="12" customWidth="1"/>
    <col min="16" max="16" width="3.421875" style="12" customWidth="1"/>
    <col min="17" max="16384" width="9.140625" style="12" customWidth="1"/>
  </cols>
  <sheetData>
    <row r="1" ht="15.75">
      <c r="H1" s="81" t="s">
        <v>126</v>
      </c>
    </row>
    <row r="4" spans="5:15" ht="12.75"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5:15" ht="12.75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5:15" ht="13.5" thickBo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5:15" ht="24" customHeight="1" thickBot="1">
      <c r="E7" s="56"/>
      <c r="F7" s="56"/>
      <c r="G7" s="57" t="s">
        <v>64</v>
      </c>
      <c r="H7" s="59"/>
      <c r="I7" s="58"/>
      <c r="J7" s="56"/>
      <c r="K7" s="56"/>
      <c r="L7" s="25"/>
      <c r="M7" s="25"/>
      <c r="N7" s="25"/>
      <c r="O7" s="25"/>
    </row>
    <row r="8" spans="5:15" ht="13.5" thickBot="1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22.5" customHeight="1" thickBot="1">
      <c r="B9" s="56"/>
      <c r="C9" s="56"/>
      <c r="D9" s="56"/>
      <c r="E9" s="56"/>
      <c r="F9" s="56"/>
      <c r="G9" s="57" t="s">
        <v>66</v>
      </c>
      <c r="H9" s="59"/>
      <c r="I9" s="58"/>
      <c r="J9" s="56"/>
      <c r="K9" s="56"/>
      <c r="L9" s="18"/>
      <c r="M9" s="47"/>
      <c r="N9" s="47"/>
      <c r="O9" s="47"/>
    </row>
    <row r="10" spans="5:15" ht="13.5" thickBot="1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5:15" ht="22.5" customHeight="1" thickBot="1">
      <c r="E11" s="25"/>
      <c r="F11" s="25"/>
      <c r="G11" s="57" t="s">
        <v>65</v>
      </c>
      <c r="H11" s="59"/>
      <c r="I11" s="58"/>
      <c r="J11" s="25"/>
      <c r="K11" s="25"/>
      <c r="L11" s="18"/>
      <c r="M11" s="18"/>
      <c r="N11" s="18"/>
      <c r="O11" s="18"/>
    </row>
    <row r="12" spans="5:15" ht="13.5" thickBot="1"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ht="24" customHeight="1" thickBot="1">
      <c r="B13" s="53" t="s">
        <v>68</v>
      </c>
      <c r="C13" s="54"/>
      <c r="D13" s="55"/>
      <c r="E13" s="25"/>
      <c r="F13" s="57" t="s">
        <v>116</v>
      </c>
      <c r="G13" s="59"/>
      <c r="H13" s="59"/>
      <c r="I13" s="59"/>
      <c r="J13" s="58"/>
      <c r="K13" s="25"/>
      <c r="L13" s="18"/>
      <c r="M13" s="18"/>
      <c r="N13" s="18"/>
      <c r="O13" s="18"/>
    </row>
    <row r="14" spans="5:15" ht="12.75"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5:15" ht="13.5" thickBot="1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21.75" customHeight="1" thickBot="1">
      <c r="A16" s="53" t="s">
        <v>117</v>
      </c>
      <c r="B16" s="54"/>
      <c r="C16" s="54"/>
      <c r="D16" s="55"/>
      <c r="E16" s="25"/>
      <c r="F16" s="26"/>
      <c r="G16" s="57" t="s">
        <v>69</v>
      </c>
      <c r="H16" s="59"/>
      <c r="I16" s="58"/>
      <c r="J16" s="26"/>
      <c r="K16" s="18"/>
      <c r="L16" s="18"/>
      <c r="M16" s="18"/>
      <c r="N16" s="18"/>
      <c r="O16" s="18"/>
    </row>
    <row r="17" ht="13.5" thickBot="1"/>
    <row r="18" spans="7:9" ht="13.5" thickBot="1">
      <c r="G18" s="60" t="s">
        <v>118</v>
      </c>
      <c r="H18" s="61"/>
      <c r="I18" s="62"/>
    </row>
    <row r="19" ht="13.5" thickBot="1"/>
    <row r="20" spans="7:9" ht="13.5" thickBot="1">
      <c r="G20" s="60" t="s">
        <v>71</v>
      </c>
      <c r="H20" s="61"/>
      <c r="I20" s="62"/>
    </row>
    <row r="21" ht="13.5" thickBot="1"/>
    <row r="22" spans="5:13" ht="13.5" customHeight="1" thickBot="1">
      <c r="E22" s="26"/>
      <c r="F22" s="26"/>
      <c r="G22" s="60" t="s">
        <v>119</v>
      </c>
      <c r="H22" s="61"/>
      <c r="I22" s="62"/>
      <c r="J22" s="46"/>
      <c r="K22" s="46"/>
      <c r="L22" s="46"/>
      <c r="M22" s="46"/>
    </row>
    <row r="23" spans="5:13" ht="16.5" customHeight="1">
      <c r="E23" s="18"/>
      <c r="F23" s="18"/>
      <c r="G23" s="18"/>
      <c r="H23" s="18"/>
      <c r="I23" s="18"/>
      <c r="J23" s="18"/>
      <c r="K23" s="18"/>
      <c r="L23" s="18"/>
      <c r="M23" s="18"/>
    </row>
    <row r="24" ht="12.75">
      <c r="G24" s="18"/>
    </row>
    <row r="26" spans="4:15" ht="16.5" thickBot="1">
      <c r="D26" s="18"/>
      <c r="E26" s="18"/>
      <c r="F26" s="46"/>
      <c r="G26" s="46"/>
      <c r="H26" s="46"/>
      <c r="I26" s="46"/>
      <c r="J26" s="18"/>
      <c r="K26" s="18"/>
      <c r="L26" s="18"/>
      <c r="M26" s="18"/>
      <c r="N26" s="18"/>
      <c r="O26" s="18"/>
    </row>
    <row r="27" spans="4:15" ht="12" customHeight="1" thickBot="1">
      <c r="D27" s="18"/>
      <c r="E27" s="18"/>
      <c r="F27" s="18"/>
      <c r="G27" s="60" t="s">
        <v>80</v>
      </c>
      <c r="H27" s="61"/>
      <c r="I27" s="62"/>
      <c r="J27" s="18"/>
      <c r="K27" s="18"/>
      <c r="L27" s="18"/>
      <c r="M27" s="18"/>
      <c r="N27" s="18"/>
      <c r="O27" s="18"/>
    </row>
    <row r="28" spans="4:15" ht="12.75" customHeight="1" thickBot="1">
      <c r="D28" s="18"/>
      <c r="E28" s="18"/>
      <c r="F28" s="46"/>
      <c r="G28" s="46"/>
      <c r="H28" s="46"/>
      <c r="I28" s="46"/>
      <c r="J28" s="18"/>
      <c r="K28" s="18"/>
      <c r="L28" s="18"/>
      <c r="M28" s="18"/>
      <c r="N28" s="18"/>
      <c r="O28" s="18"/>
    </row>
    <row r="29" spans="4:15" ht="10.5" customHeight="1" thickBot="1">
      <c r="D29" s="18"/>
      <c r="E29" s="18"/>
      <c r="F29" s="18"/>
      <c r="G29" s="60" t="s">
        <v>81</v>
      </c>
      <c r="H29" s="61"/>
      <c r="I29" s="62"/>
      <c r="J29" s="18"/>
      <c r="K29" s="18"/>
      <c r="L29" s="18"/>
      <c r="M29" s="18"/>
      <c r="N29" s="18"/>
      <c r="O29" s="18"/>
    </row>
    <row r="30" spans="4:16" ht="13.5" thickBo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60" t="s">
        <v>104</v>
      </c>
      <c r="P30" s="62"/>
    </row>
    <row r="31" spans="4:16" ht="16.5" thickBot="1">
      <c r="D31" s="18"/>
      <c r="E31" s="18"/>
      <c r="F31" s="26"/>
      <c r="G31" s="26"/>
      <c r="H31" s="26"/>
      <c r="I31" s="26"/>
      <c r="J31" s="71" t="s">
        <v>78</v>
      </c>
      <c r="K31" s="66" t="s">
        <v>79</v>
      </c>
      <c r="L31" s="65"/>
      <c r="M31" s="67"/>
      <c r="N31" s="18"/>
      <c r="O31" s="76"/>
      <c r="P31" s="76"/>
    </row>
    <row r="32" spans="4:16" ht="13.5" thickBot="1">
      <c r="D32" s="18"/>
      <c r="E32" s="18"/>
      <c r="F32" s="18"/>
      <c r="G32" s="18"/>
      <c r="H32" s="18"/>
      <c r="I32" s="18"/>
      <c r="J32" s="18"/>
      <c r="K32" s="68"/>
      <c r="L32" s="69"/>
      <c r="M32" s="70"/>
      <c r="N32" s="18"/>
      <c r="O32" s="60" t="s">
        <v>103</v>
      </c>
      <c r="P32" s="62"/>
    </row>
    <row r="33" spans="4:16" ht="16.5" thickBot="1">
      <c r="D33" s="18"/>
      <c r="E33" s="18"/>
      <c r="F33" s="18"/>
      <c r="G33" s="72" t="s">
        <v>120</v>
      </c>
      <c r="H33" s="18"/>
      <c r="I33" s="18"/>
      <c r="J33" s="33"/>
      <c r="K33" s="18"/>
      <c r="L33" s="18"/>
      <c r="M33" s="18"/>
      <c r="N33" s="18"/>
      <c r="O33" s="76"/>
      <c r="P33" s="76"/>
    </row>
    <row r="34" spans="4:16" ht="12.75" customHeight="1" thickBot="1">
      <c r="D34" s="18"/>
      <c r="E34" s="18"/>
      <c r="F34" s="18"/>
      <c r="G34" s="60" t="s">
        <v>121</v>
      </c>
      <c r="H34" s="61"/>
      <c r="I34" s="62"/>
      <c r="J34" s="18"/>
      <c r="L34" s="64"/>
      <c r="M34" s="64"/>
      <c r="N34" s="18"/>
      <c r="O34" s="66" t="s">
        <v>125</v>
      </c>
      <c r="P34" s="67"/>
    </row>
    <row r="35" spans="4:16" ht="7.5" customHeight="1" thickBot="1">
      <c r="D35" s="18"/>
      <c r="E35" s="18"/>
      <c r="F35" s="63"/>
      <c r="G35" s="63"/>
      <c r="H35" s="63"/>
      <c r="I35" s="63"/>
      <c r="J35" s="18"/>
      <c r="K35" s="26"/>
      <c r="L35" s="26"/>
      <c r="M35" s="26"/>
      <c r="N35" s="26"/>
      <c r="O35" s="74"/>
      <c r="P35" s="75"/>
    </row>
    <row r="36" spans="4:16" ht="12.75" customHeight="1" thickBot="1">
      <c r="D36" s="18"/>
      <c r="E36" s="18"/>
      <c r="F36" s="18"/>
      <c r="G36" s="60" t="s">
        <v>88</v>
      </c>
      <c r="H36" s="61"/>
      <c r="I36" s="62"/>
      <c r="J36" s="18"/>
      <c r="K36" s="18"/>
      <c r="L36" s="18"/>
      <c r="M36" s="18"/>
      <c r="N36" s="18"/>
      <c r="O36" s="68"/>
      <c r="P36" s="70"/>
    </row>
    <row r="37" spans="15:23" ht="7.5" customHeight="1" thickBot="1">
      <c r="O37" s="18"/>
      <c r="P37" s="18"/>
      <c r="Q37" s="18"/>
      <c r="R37" s="18"/>
      <c r="S37" s="18"/>
      <c r="T37" s="18"/>
      <c r="U37" s="18"/>
      <c r="V37" s="18"/>
      <c r="W37" s="18"/>
    </row>
    <row r="38" spans="3:23" ht="12" customHeight="1" thickBot="1">
      <c r="C38" s="60" t="s">
        <v>113</v>
      </c>
      <c r="D38" s="61"/>
      <c r="E38" s="62"/>
      <c r="F38" s="18"/>
      <c r="G38" s="60" t="s">
        <v>92</v>
      </c>
      <c r="H38" s="61"/>
      <c r="I38" s="62"/>
      <c r="J38" s="18"/>
      <c r="O38" s="26"/>
      <c r="P38" s="26"/>
      <c r="Q38" s="26"/>
      <c r="R38" s="26"/>
      <c r="S38" s="18"/>
      <c r="T38" s="26"/>
      <c r="U38" s="26"/>
      <c r="V38" s="26"/>
      <c r="W38" s="26"/>
    </row>
    <row r="39" spans="5:23" ht="5.25" customHeight="1" thickBot="1">
      <c r="E39" s="18"/>
      <c r="F39" s="18"/>
      <c r="G39" s="18"/>
      <c r="H39" s="18"/>
      <c r="I39" s="18"/>
      <c r="J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5:23" ht="12.75" customHeight="1" thickBot="1">
      <c r="E40" s="18"/>
      <c r="F40" s="26"/>
      <c r="G40" s="60" t="s">
        <v>93</v>
      </c>
      <c r="H40" s="61"/>
      <c r="I40" s="62"/>
      <c r="J40" s="18"/>
      <c r="O40" s="26"/>
      <c r="P40" s="26"/>
      <c r="Q40" s="26"/>
      <c r="R40" s="26"/>
      <c r="S40" s="18"/>
      <c r="T40" s="26"/>
      <c r="U40" s="26"/>
      <c r="V40" s="26"/>
      <c r="W40" s="26"/>
    </row>
    <row r="41" spans="3:23" ht="13.5" thickBot="1">
      <c r="C41" s="60" t="s">
        <v>123</v>
      </c>
      <c r="D41" s="61"/>
      <c r="E41" s="62"/>
      <c r="F41" s="18"/>
      <c r="G41" s="18"/>
      <c r="H41" s="18"/>
      <c r="I41" s="18"/>
      <c r="J41" s="18"/>
      <c r="O41" s="60" t="s">
        <v>105</v>
      </c>
      <c r="P41" s="62"/>
      <c r="Q41" s="18"/>
      <c r="R41" s="18"/>
      <c r="S41" s="18"/>
      <c r="T41" s="18"/>
      <c r="U41" s="18"/>
      <c r="V41" s="18"/>
      <c r="W41" s="18"/>
    </row>
    <row r="42" spans="5:23" ht="13.5" customHeight="1" thickBot="1">
      <c r="E42" s="18"/>
      <c r="F42" s="26"/>
      <c r="G42" s="26"/>
      <c r="H42" s="26"/>
      <c r="I42" s="26"/>
      <c r="J42" s="71" t="s">
        <v>78</v>
      </c>
      <c r="K42" s="66" t="s">
        <v>94</v>
      </c>
      <c r="L42" s="65"/>
      <c r="M42" s="67"/>
      <c r="O42" s="76"/>
      <c r="P42" s="76"/>
      <c r="Q42" s="26"/>
      <c r="R42" s="26"/>
      <c r="S42" s="18"/>
      <c r="T42" s="46"/>
      <c r="U42" s="46"/>
      <c r="V42" s="46"/>
      <c r="W42" s="18"/>
    </row>
    <row r="43" spans="3:23" ht="12" customHeight="1" thickBot="1">
      <c r="C43" s="60" t="s">
        <v>110</v>
      </c>
      <c r="D43" s="61"/>
      <c r="E43" s="62"/>
      <c r="F43" s="18"/>
      <c r="G43" s="18"/>
      <c r="H43" s="18"/>
      <c r="I43" s="18"/>
      <c r="J43" s="18"/>
      <c r="K43" s="68"/>
      <c r="L43" s="69"/>
      <c r="M43" s="70"/>
      <c r="O43" s="60" t="s">
        <v>106</v>
      </c>
      <c r="P43" s="62"/>
      <c r="Q43" s="18"/>
      <c r="R43" s="18"/>
      <c r="S43" s="18"/>
      <c r="T43" s="18"/>
      <c r="U43" s="18"/>
      <c r="V43" s="18"/>
      <c r="W43" s="18"/>
    </row>
    <row r="44" spans="5:23" ht="18.75" customHeight="1" thickBot="1">
      <c r="E44" s="18"/>
      <c r="F44" s="26"/>
      <c r="G44" s="72" t="s">
        <v>122</v>
      </c>
      <c r="H44" s="26"/>
      <c r="I44" s="26"/>
      <c r="J44" s="18"/>
      <c r="O44" s="76"/>
      <c r="P44" s="76"/>
      <c r="Q44" s="26"/>
      <c r="R44" s="26"/>
      <c r="S44" s="18"/>
      <c r="T44" s="18"/>
      <c r="U44" s="18"/>
      <c r="V44" s="18"/>
      <c r="W44" s="18"/>
    </row>
    <row r="45" spans="3:23" ht="11.25" customHeight="1" thickBot="1">
      <c r="C45" s="60" t="s">
        <v>109</v>
      </c>
      <c r="D45" s="61"/>
      <c r="E45" s="62"/>
      <c r="F45" s="18"/>
      <c r="G45" s="60" t="s">
        <v>97</v>
      </c>
      <c r="H45" s="61"/>
      <c r="I45" s="62"/>
      <c r="J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5:10" ht="15.75">
      <c r="E46" s="18"/>
      <c r="F46" s="26"/>
      <c r="G46" s="26"/>
      <c r="H46" s="26"/>
      <c r="I46" s="26"/>
      <c r="J46" s="18"/>
    </row>
    <row r="47" spans="1:16" ht="12.75">
      <c r="A47" s="79" t="s">
        <v>128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5:10" ht="12.75">
      <c r="E48" s="18"/>
      <c r="F48" s="18"/>
      <c r="G48" s="18"/>
      <c r="H48" s="18"/>
      <c r="I48" s="18"/>
      <c r="J48" s="18"/>
    </row>
  </sheetData>
  <mergeCells count="34">
    <mergeCell ref="C45:E45"/>
    <mergeCell ref="C43:E43"/>
    <mergeCell ref="C41:E41"/>
    <mergeCell ref="C38:E38"/>
    <mergeCell ref="K42:M43"/>
    <mergeCell ref="O43:P43"/>
    <mergeCell ref="O41:P41"/>
    <mergeCell ref="A47:P47"/>
    <mergeCell ref="G38:I38"/>
    <mergeCell ref="G40:I40"/>
    <mergeCell ref="O30:P30"/>
    <mergeCell ref="O32:P32"/>
    <mergeCell ref="O34:P36"/>
    <mergeCell ref="G7:I7"/>
    <mergeCell ref="G9:I9"/>
    <mergeCell ref="G11:I11"/>
    <mergeCell ref="F13:J13"/>
    <mergeCell ref="G16:I16"/>
    <mergeCell ref="T42:V42"/>
    <mergeCell ref="G45:I45"/>
    <mergeCell ref="G34:I34"/>
    <mergeCell ref="G36:I36"/>
    <mergeCell ref="F26:I26"/>
    <mergeCell ref="F28:I28"/>
    <mergeCell ref="G27:I27"/>
    <mergeCell ref="G29:I29"/>
    <mergeCell ref="J22:M22"/>
    <mergeCell ref="G22:I22"/>
    <mergeCell ref="M9:O9"/>
    <mergeCell ref="A16:D16"/>
    <mergeCell ref="G18:I18"/>
    <mergeCell ref="G20:I20"/>
    <mergeCell ref="B13:D13"/>
    <mergeCell ref="K31:M32"/>
  </mergeCells>
  <printOptions/>
  <pageMargins left="1.57" right="0.94" top="1.57" bottom="1.57" header="0.5" footer="0.5"/>
  <pageSetup horizontalDpi="600" verticalDpi="600" orientation="portrait" scale="78" r:id="rId2"/>
  <rowBreaks count="1" manualBreakCount="1">
    <brk id="47" max="255" man="1"/>
  </rowBreaks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421875" style="12" customWidth="1"/>
    <col min="2" max="2" width="6.57421875" style="12" customWidth="1"/>
    <col min="3" max="3" width="6.28125" style="12" customWidth="1"/>
    <col min="4" max="4" width="4.28125" style="12" customWidth="1"/>
    <col min="5" max="5" width="10.57421875" style="12" customWidth="1"/>
    <col min="6" max="6" width="3.57421875" style="12" customWidth="1"/>
    <col min="7" max="9" width="9.140625" style="12" customWidth="1"/>
    <col min="10" max="10" width="5.57421875" style="12" customWidth="1"/>
    <col min="11" max="11" width="5.140625" style="12" customWidth="1"/>
    <col min="12" max="12" width="4.140625" style="12" customWidth="1"/>
    <col min="13" max="13" width="3.421875" style="12" customWidth="1"/>
    <col min="14" max="14" width="3.28125" style="12" customWidth="1"/>
    <col min="15" max="15" width="9.140625" style="12" customWidth="1"/>
    <col min="16" max="16" width="3.421875" style="12" customWidth="1"/>
    <col min="17" max="16384" width="9.140625" style="12" customWidth="1"/>
  </cols>
  <sheetData>
    <row r="1" spans="1:16" ht="15.75">
      <c r="A1" s="80"/>
      <c r="B1" s="80"/>
      <c r="C1" s="80"/>
      <c r="D1" s="80"/>
      <c r="E1" s="80"/>
      <c r="F1" s="80"/>
      <c r="G1" s="80"/>
      <c r="H1" s="81" t="s">
        <v>127</v>
      </c>
      <c r="I1" s="80"/>
      <c r="J1" s="80"/>
      <c r="K1" s="80"/>
      <c r="L1" s="80"/>
      <c r="M1" s="80"/>
      <c r="N1" s="80"/>
      <c r="O1" s="80"/>
      <c r="P1" s="80"/>
    </row>
    <row r="2" ht="12.75">
      <c r="D2" s="78"/>
    </row>
    <row r="4" spans="5:15" ht="12.75"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5:15" ht="12.75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5:15" ht="13.5" thickBo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5:15" ht="24" customHeight="1" thickBot="1">
      <c r="E7" s="56"/>
      <c r="F7" s="56"/>
      <c r="G7" s="57" t="s">
        <v>64</v>
      </c>
      <c r="H7" s="59"/>
      <c r="I7" s="58"/>
      <c r="J7" s="56"/>
      <c r="K7" s="56"/>
      <c r="L7" s="25"/>
      <c r="M7" s="25"/>
      <c r="N7" s="25"/>
      <c r="O7" s="25"/>
    </row>
    <row r="8" spans="5:15" ht="13.5" thickBot="1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22.5" customHeight="1" thickBot="1">
      <c r="B9" s="56"/>
      <c r="C9" s="56"/>
      <c r="D9" s="56"/>
      <c r="E9" s="56"/>
      <c r="F9" s="56"/>
      <c r="G9" s="57" t="s">
        <v>66</v>
      </c>
      <c r="H9" s="59"/>
      <c r="I9" s="58"/>
      <c r="J9" s="56"/>
      <c r="K9" s="56"/>
      <c r="L9" s="18"/>
      <c r="M9" s="47"/>
      <c r="N9" s="47"/>
      <c r="O9" s="47"/>
    </row>
    <row r="10" spans="5:15" ht="13.5" thickBot="1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5:15" ht="22.5" customHeight="1" thickBot="1">
      <c r="E11" s="25"/>
      <c r="F11" s="25"/>
      <c r="G11" s="57" t="s">
        <v>65</v>
      </c>
      <c r="H11" s="59"/>
      <c r="I11" s="58"/>
      <c r="J11" s="25"/>
      <c r="K11" s="25"/>
      <c r="L11" s="18"/>
      <c r="M11" s="18"/>
      <c r="N11" s="18"/>
      <c r="O11" s="18"/>
    </row>
    <row r="12" spans="5:15" ht="13.5" thickBot="1"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ht="24" customHeight="1" thickBot="1">
      <c r="B13" s="53" t="s">
        <v>68</v>
      </c>
      <c r="C13" s="54"/>
      <c r="D13" s="55"/>
      <c r="E13" s="25"/>
      <c r="F13" s="57" t="s">
        <v>116</v>
      </c>
      <c r="G13" s="59"/>
      <c r="H13" s="59"/>
      <c r="I13" s="59"/>
      <c r="J13" s="58"/>
      <c r="K13" s="25"/>
      <c r="L13" s="18"/>
      <c r="M13" s="18"/>
      <c r="N13" s="18"/>
      <c r="O13" s="18"/>
    </row>
    <row r="14" spans="5:15" ht="12.75"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5:15" ht="13.5" thickBot="1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21.75" customHeight="1" thickBot="1">
      <c r="A16" s="53" t="s">
        <v>117</v>
      </c>
      <c r="B16" s="54"/>
      <c r="C16" s="54"/>
      <c r="D16" s="55"/>
      <c r="E16" s="25"/>
      <c r="F16" s="26"/>
      <c r="G16" s="57" t="s">
        <v>69</v>
      </c>
      <c r="H16" s="59"/>
      <c r="I16" s="58"/>
      <c r="J16" s="26"/>
      <c r="K16" s="18"/>
      <c r="L16" s="18"/>
      <c r="M16" s="18"/>
      <c r="N16" s="18"/>
      <c r="O16" s="18"/>
    </row>
    <row r="17" ht="13.5" thickBot="1"/>
    <row r="18" spans="7:9" ht="13.5" thickBot="1">
      <c r="G18" s="60" t="s">
        <v>118</v>
      </c>
      <c r="H18" s="61"/>
      <c r="I18" s="62"/>
    </row>
    <row r="19" ht="7.5" customHeight="1" thickBot="1"/>
    <row r="20" spans="7:9" ht="13.5" thickBot="1">
      <c r="G20" s="60" t="s">
        <v>71</v>
      </c>
      <c r="H20" s="61"/>
      <c r="I20" s="62"/>
    </row>
    <row r="21" spans="7:9" ht="7.5" customHeight="1" thickBot="1">
      <c r="G21" s="73"/>
      <c r="H21" s="73"/>
      <c r="I21" s="73"/>
    </row>
    <row r="22" spans="7:9" ht="13.5" thickBot="1">
      <c r="G22" s="60" t="s">
        <v>54</v>
      </c>
      <c r="H22" s="61"/>
      <c r="I22" s="62"/>
    </row>
    <row r="23" spans="7:9" ht="13.5" thickBot="1">
      <c r="G23" s="73"/>
      <c r="H23" s="73"/>
      <c r="I23" s="73"/>
    </row>
    <row r="24" spans="7:13" ht="12.75">
      <c r="G24" s="73"/>
      <c r="H24" s="73"/>
      <c r="I24" s="73"/>
      <c r="K24" s="66" t="s">
        <v>75</v>
      </c>
      <c r="L24" s="65"/>
      <c r="M24" s="67"/>
    </row>
    <row r="25" spans="7:13" ht="12" customHeight="1" thickBot="1">
      <c r="G25" s="73"/>
      <c r="H25" s="73"/>
      <c r="I25" s="73"/>
      <c r="K25" s="68"/>
      <c r="L25" s="69"/>
      <c r="M25" s="70"/>
    </row>
    <row r="26" spans="7:9" ht="12.75">
      <c r="G26" s="73"/>
      <c r="H26" s="73"/>
      <c r="I26" s="73"/>
    </row>
    <row r="27" ht="7.5" customHeight="1" thickBot="1"/>
    <row r="28" spans="5:13" ht="13.5" customHeight="1" thickBot="1">
      <c r="E28" s="26"/>
      <c r="F28" s="26"/>
      <c r="G28" s="60" t="s">
        <v>119</v>
      </c>
      <c r="H28" s="61"/>
      <c r="I28" s="62"/>
      <c r="J28" s="77"/>
      <c r="K28" s="26"/>
      <c r="L28" s="26"/>
      <c r="M28" s="26"/>
    </row>
    <row r="29" spans="5:13" ht="16.5" customHeight="1">
      <c r="E29" s="18"/>
      <c r="F29" s="18"/>
      <c r="G29" s="18"/>
      <c r="H29" s="18"/>
      <c r="I29" s="18"/>
      <c r="J29" s="18"/>
      <c r="K29" s="18"/>
      <c r="L29" s="18"/>
      <c r="M29" s="18"/>
    </row>
    <row r="30" ht="12.75">
      <c r="G30" s="18"/>
    </row>
    <row r="32" spans="4:15" ht="16.5" thickBot="1">
      <c r="D32" s="18"/>
      <c r="E32" s="18"/>
      <c r="F32" s="46"/>
      <c r="G32" s="46"/>
      <c r="H32" s="46"/>
      <c r="I32" s="46"/>
      <c r="J32" s="18"/>
      <c r="K32" s="18"/>
      <c r="L32" s="18"/>
      <c r="M32" s="18"/>
      <c r="N32" s="18"/>
      <c r="O32" s="18"/>
    </row>
    <row r="33" spans="4:15" ht="12" customHeight="1" thickBot="1">
      <c r="D33" s="18"/>
      <c r="E33" s="18"/>
      <c r="F33" s="18"/>
      <c r="G33" s="60" t="s">
        <v>80</v>
      </c>
      <c r="H33" s="61"/>
      <c r="I33" s="62"/>
      <c r="J33" s="18"/>
      <c r="K33" s="18"/>
      <c r="L33" s="18"/>
      <c r="M33" s="18"/>
      <c r="N33" s="18"/>
      <c r="O33" s="18"/>
    </row>
    <row r="34" spans="4:15" ht="12.75" customHeight="1" thickBot="1">
      <c r="D34" s="18"/>
      <c r="E34" s="18"/>
      <c r="F34" s="46"/>
      <c r="G34" s="46"/>
      <c r="H34" s="46"/>
      <c r="I34" s="46"/>
      <c r="J34" s="18"/>
      <c r="K34" s="18"/>
      <c r="L34" s="18"/>
      <c r="M34" s="18"/>
      <c r="N34" s="18"/>
      <c r="O34" s="18"/>
    </row>
    <row r="35" spans="4:15" ht="10.5" customHeight="1" thickBot="1">
      <c r="D35" s="18"/>
      <c r="E35" s="18"/>
      <c r="F35" s="18"/>
      <c r="G35" s="60" t="s">
        <v>85</v>
      </c>
      <c r="H35" s="61"/>
      <c r="I35" s="62"/>
      <c r="J35" s="18"/>
      <c r="K35" s="18"/>
      <c r="L35" s="18"/>
      <c r="M35" s="18"/>
      <c r="N35" s="18"/>
      <c r="O35" s="18"/>
    </row>
    <row r="36" spans="4:15" ht="13.5" thickBot="1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4:15" ht="15.75">
      <c r="D37" s="18"/>
      <c r="E37" s="18"/>
      <c r="F37" s="26"/>
      <c r="G37" s="26"/>
      <c r="H37" s="26"/>
      <c r="I37" s="26"/>
      <c r="J37" s="71" t="s">
        <v>78</v>
      </c>
      <c r="K37" s="66" t="s">
        <v>75</v>
      </c>
      <c r="L37" s="65"/>
      <c r="M37" s="67"/>
      <c r="N37" s="18"/>
      <c r="O37" s="18"/>
    </row>
    <row r="38" spans="4:15" ht="13.5" thickBot="1">
      <c r="D38" s="18"/>
      <c r="E38" s="18"/>
      <c r="F38" s="18"/>
      <c r="G38" s="18"/>
      <c r="H38" s="18"/>
      <c r="I38" s="18"/>
      <c r="J38" s="18"/>
      <c r="K38" s="68"/>
      <c r="L38" s="69"/>
      <c r="M38" s="70"/>
      <c r="N38" s="18"/>
      <c r="O38" s="18"/>
    </row>
    <row r="39" spans="4:16" ht="16.5" thickBot="1">
      <c r="D39" s="18"/>
      <c r="E39" s="18"/>
      <c r="F39" s="18"/>
      <c r="G39" s="72" t="s">
        <v>120</v>
      </c>
      <c r="H39" s="18"/>
      <c r="I39" s="18"/>
      <c r="J39" s="33"/>
      <c r="K39" s="18"/>
      <c r="L39" s="18"/>
      <c r="M39" s="18"/>
      <c r="N39" s="18"/>
      <c r="O39" s="60" t="s">
        <v>104</v>
      </c>
      <c r="P39" s="62"/>
    </row>
    <row r="40" spans="4:15" ht="7.5" customHeight="1" thickBot="1">
      <c r="D40" s="18"/>
      <c r="E40" s="18"/>
      <c r="F40" s="63"/>
      <c r="G40" s="63"/>
      <c r="H40" s="63"/>
      <c r="I40" s="63"/>
      <c r="J40" s="18"/>
      <c r="K40" s="26"/>
      <c r="L40" s="26"/>
      <c r="M40" s="26"/>
      <c r="N40" s="26"/>
      <c r="O40" s="18"/>
    </row>
    <row r="41" spans="4:16" ht="12.75" customHeight="1" thickBot="1">
      <c r="D41" s="18"/>
      <c r="E41" s="18"/>
      <c r="F41" s="18"/>
      <c r="G41" s="60" t="s">
        <v>121</v>
      </c>
      <c r="H41" s="61"/>
      <c r="I41" s="62"/>
      <c r="J41" s="18"/>
      <c r="K41" s="18"/>
      <c r="L41" s="18"/>
      <c r="M41" s="18"/>
      <c r="N41" s="18"/>
      <c r="O41" s="60" t="s">
        <v>103</v>
      </c>
      <c r="P41" s="62"/>
    </row>
    <row r="42" spans="4:15" ht="8.25" customHeight="1" thickBot="1">
      <c r="D42" s="18"/>
      <c r="E42" s="18"/>
      <c r="F42" s="26"/>
      <c r="G42" s="26"/>
      <c r="H42" s="26"/>
      <c r="I42" s="26"/>
      <c r="J42" s="18"/>
      <c r="K42" s="18"/>
      <c r="L42" s="18"/>
      <c r="M42" s="18"/>
      <c r="N42" s="18"/>
      <c r="O42" s="18"/>
    </row>
    <row r="43" spans="3:16" ht="12" customHeight="1" thickBot="1">
      <c r="C43" s="60" t="s">
        <v>113</v>
      </c>
      <c r="D43" s="61"/>
      <c r="E43" s="62"/>
      <c r="G43" s="60" t="s">
        <v>89</v>
      </c>
      <c r="H43" s="61"/>
      <c r="I43" s="62"/>
      <c r="O43" s="66" t="s">
        <v>102</v>
      </c>
      <c r="P43" s="67"/>
    </row>
    <row r="44" spans="15:16" ht="6.75" customHeight="1" thickBot="1">
      <c r="O44" s="74"/>
      <c r="P44" s="75"/>
    </row>
    <row r="45" spans="3:16" ht="11.25" customHeight="1" thickBot="1">
      <c r="C45" s="60" t="s">
        <v>123</v>
      </c>
      <c r="D45" s="61"/>
      <c r="E45" s="62"/>
      <c r="G45" s="60" t="s">
        <v>124</v>
      </c>
      <c r="H45" s="61"/>
      <c r="I45" s="62"/>
      <c r="O45" s="68"/>
      <c r="P45" s="70"/>
    </row>
    <row r="46" spans="15:23" ht="7.5" customHeight="1" thickBot="1">
      <c r="O46" s="18"/>
      <c r="P46" s="18"/>
      <c r="Q46" s="18"/>
      <c r="R46" s="18"/>
      <c r="S46" s="18"/>
      <c r="T46" s="18"/>
      <c r="U46" s="18"/>
      <c r="V46" s="18"/>
      <c r="W46" s="18"/>
    </row>
    <row r="47" spans="3:23" ht="12" customHeight="1" thickBot="1">
      <c r="C47" s="60" t="s">
        <v>110</v>
      </c>
      <c r="D47" s="61"/>
      <c r="E47" s="62"/>
      <c r="F47" s="18"/>
      <c r="G47" s="60" t="s">
        <v>92</v>
      </c>
      <c r="H47" s="61"/>
      <c r="I47" s="62"/>
      <c r="J47" s="18"/>
      <c r="O47" s="26"/>
      <c r="P47" s="26"/>
      <c r="Q47" s="26"/>
      <c r="R47" s="26"/>
      <c r="S47" s="18"/>
      <c r="T47" s="26"/>
      <c r="U47" s="26"/>
      <c r="V47" s="26"/>
      <c r="W47" s="26"/>
    </row>
    <row r="48" spans="5:23" ht="9" customHeight="1">
      <c r="E48" s="18"/>
      <c r="F48" s="18"/>
      <c r="G48" s="18"/>
      <c r="H48" s="18"/>
      <c r="I48" s="18"/>
      <c r="J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6:23" ht="13.5" thickBot="1">
      <c r="F49" s="18"/>
      <c r="G49" s="72" t="s">
        <v>78</v>
      </c>
      <c r="H49" s="18"/>
      <c r="I49" s="18"/>
      <c r="J49" s="71" t="s">
        <v>76</v>
      </c>
      <c r="O49" s="76"/>
      <c r="P49" s="76"/>
      <c r="Q49" s="18"/>
      <c r="R49" s="18"/>
      <c r="S49" s="18"/>
      <c r="T49" s="18"/>
      <c r="U49" s="18"/>
      <c r="V49" s="18"/>
      <c r="W49" s="18"/>
    </row>
    <row r="50" spans="3:23" ht="13.5" customHeight="1" thickBot="1">
      <c r="C50" s="60" t="s">
        <v>109</v>
      </c>
      <c r="D50" s="61"/>
      <c r="E50" s="62"/>
      <c r="F50" s="26"/>
      <c r="G50" s="26"/>
      <c r="H50" s="26"/>
      <c r="I50" s="26"/>
      <c r="J50" s="71"/>
      <c r="K50" s="66" t="s">
        <v>99</v>
      </c>
      <c r="L50" s="65"/>
      <c r="M50" s="67"/>
      <c r="O50" s="76"/>
      <c r="P50" s="76"/>
      <c r="Q50" s="26"/>
      <c r="R50" s="26"/>
      <c r="S50" s="18"/>
      <c r="T50" s="46"/>
      <c r="U50" s="46"/>
      <c r="V50" s="46"/>
      <c r="W50" s="18"/>
    </row>
    <row r="51" spans="6:23" ht="12" customHeight="1" thickBot="1">
      <c r="F51" s="18"/>
      <c r="G51" s="18"/>
      <c r="H51" s="18"/>
      <c r="I51" s="18"/>
      <c r="J51" s="18"/>
      <c r="K51" s="68"/>
      <c r="L51" s="69"/>
      <c r="M51" s="70"/>
      <c r="O51" s="76"/>
      <c r="P51" s="76"/>
      <c r="Q51" s="18"/>
      <c r="R51" s="18"/>
      <c r="S51" s="18"/>
      <c r="T51" s="18"/>
      <c r="U51" s="18"/>
      <c r="V51" s="18"/>
      <c r="W51" s="18"/>
    </row>
    <row r="52" spans="5:23" ht="18.75" customHeight="1">
      <c r="E52" s="18"/>
      <c r="F52" s="26"/>
      <c r="G52" s="72"/>
      <c r="H52" s="26"/>
      <c r="I52" s="26"/>
      <c r="J52" s="18"/>
      <c r="O52" s="76"/>
      <c r="P52" s="76"/>
      <c r="Q52" s="26"/>
      <c r="R52" s="26"/>
      <c r="S52" s="18"/>
      <c r="T52" s="18"/>
      <c r="U52" s="18"/>
      <c r="V52" s="18"/>
      <c r="W52" s="18"/>
    </row>
    <row r="53" spans="6:23" ht="11.25" customHeight="1">
      <c r="F53" s="18"/>
      <c r="G53" s="76"/>
      <c r="H53" s="76"/>
      <c r="I53" s="76"/>
      <c r="J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16" ht="12.75">
      <c r="A54" s="79" t="s">
        <v>129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5:10" ht="12.75">
      <c r="E55" s="18"/>
      <c r="F55" s="18"/>
      <c r="G55" s="18"/>
      <c r="H55" s="18"/>
      <c r="I55" s="18"/>
      <c r="J55" s="18"/>
    </row>
    <row r="56" spans="5:10" ht="12.75">
      <c r="E56" s="18"/>
      <c r="F56" s="18"/>
      <c r="G56" s="18"/>
      <c r="H56" s="18"/>
      <c r="I56" s="18"/>
      <c r="J56" s="18"/>
    </row>
  </sheetData>
  <mergeCells count="32">
    <mergeCell ref="K37:M38"/>
    <mergeCell ref="G22:I22"/>
    <mergeCell ref="K24:M25"/>
    <mergeCell ref="O39:P39"/>
    <mergeCell ref="G28:I28"/>
    <mergeCell ref="M9:O9"/>
    <mergeCell ref="A16:D16"/>
    <mergeCell ref="G18:I18"/>
    <mergeCell ref="G20:I20"/>
    <mergeCell ref="B13:D13"/>
    <mergeCell ref="G16:I16"/>
    <mergeCell ref="T50:V50"/>
    <mergeCell ref="G41:I41"/>
    <mergeCell ref="F32:I32"/>
    <mergeCell ref="F34:I34"/>
    <mergeCell ref="G33:I33"/>
    <mergeCell ref="G35:I35"/>
    <mergeCell ref="G7:I7"/>
    <mergeCell ref="G9:I9"/>
    <mergeCell ref="G11:I11"/>
    <mergeCell ref="F13:J13"/>
    <mergeCell ref="G43:I43"/>
    <mergeCell ref="G45:I45"/>
    <mergeCell ref="G47:I47"/>
    <mergeCell ref="K50:M51"/>
    <mergeCell ref="O41:P41"/>
    <mergeCell ref="O43:P45"/>
    <mergeCell ref="A54:P54"/>
    <mergeCell ref="C50:E50"/>
    <mergeCell ref="C47:E47"/>
    <mergeCell ref="C45:E45"/>
    <mergeCell ref="C43:E43"/>
  </mergeCells>
  <printOptions/>
  <pageMargins left="1.57" right="0.94" top="1.57" bottom="1.57" header="0.5" footer="0.5"/>
  <pageSetup horizontalDpi="600" verticalDpi="600" orientation="portrait" scale="7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CPilligua</cp:lastModifiedBy>
  <cp:lastPrinted>2007-09-05T03:58:34Z</cp:lastPrinted>
  <dcterms:created xsi:type="dcterms:W3CDTF">1996-10-14T23:33:28Z</dcterms:created>
  <dcterms:modified xsi:type="dcterms:W3CDTF">2007-09-05T03:59:54Z</dcterms:modified>
  <cp:category/>
  <cp:version/>
  <cp:contentType/>
  <cp:contentStatus/>
</cp:coreProperties>
</file>