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Análisis Costo-Beneficio" sheetId="1" r:id="rId1"/>
  </sheets>
  <definedNames>
    <definedName name="_xlnm.Print_Titles" localSheetId="0">'Análisis Costo-Beneficio'!$4:$6</definedName>
  </definedNames>
  <calcPr fullCalcOnLoad="1"/>
</workbook>
</file>

<file path=xl/comments1.xml><?xml version="1.0" encoding="utf-8"?>
<comments xmlns="http://schemas.openxmlformats.org/spreadsheetml/2006/main">
  <authors>
    <author>mromerol</author>
  </authors>
  <commentList>
    <comment ref="B9" authorId="0">
      <text>
        <r>
          <rPr>
            <b/>
            <sz val="8"/>
            <rFont val="Tahoma"/>
            <family val="0"/>
          </rPr>
          <t>mromerol:</t>
        </r>
        <r>
          <rPr>
            <sz val="8"/>
            <rFont val="Tahoma"/>
            <family val="0"/>
          </rPr>
          <t xml:space="preserve">
el colaborador de sistemas gana $300
300/30/24*4</t>
        </r>
      </text>
    </comment>
    <comment ref="B11" authorId="0">
      <text>
        <r>
          <rPr>
            <b/>
            <sz val="8"/>
            <rFont val="Tahoma"/>
            <family val="0"/>
          </rPr>
          <t>mromerol:</t>
        </r>
        <r>
          <rPr>
            <sz val="8"/>
            <rFont val="Tahoma"/>
            <family val="0"/>
          </rPr>
          <t xml:space="preserve">
267/30*5
</t>
        </r>
      </text>
    </comment>
    <comment ref="B10" authorId="0">
      <text>
        <r>
          <rPr>
            <b/>
            <sz val="8"/>
            <rFont val="Tahoma"/>
            <family val="0"/>
          </rPr>
          <t>mromerol:</t>
        </r>
        <r>
          <rPr>
            <sz val="8"/>
            <rFont val="Tahoma"/>
            <family val="0"/>
          </rPr>
          <t xml:space="preserve">
interviene 1 persona del dpto de Sistemas $800
800/30*2</t>
        </r>
      </text>
    </comment>
    <comment ref="B12" authorId="0">
      <text>
        <r>
          <rPr>
            <b/>
            <sz val="8"/>
            <rFont val="Tahoma"/>
            <family val="0"/>
          </rPr>
          <t>mromero:
la elaboración de un programa es de 3 meses aproximadamente, en la cual intervienen 3 colaboradores del dpto de sistemas.  Sueldo promedio $300</t>
        </r>
      </text>
    </comment>
    <comment ref="D19" authorId="0">
      <text>
        <r>
          <rPr>
            <b/>
            <sz val="8"/>
            <rFont val="Tahoma"/>
            <family val="0"/>
          </rPr>
          <t>mromerol:</t>
        </r>
        <r>
          <rPr>
            <sz val="8"/>
            <rFont val="Tahoma"/>
            <family val="0"/>
          </rPr>
          <t xml:space="preserve">
121 notas de credito emitidas como promedio mensual por error de cajero
121*0.74 (costo por emitir una nc)</t>
        </r>
      </text>
    </comment>
    <comment ref="D33" authorId="0">
      <text>
        <r>
          <rPr>
            <b/>
            <sz val="8"/>
            <rFont val="Tahoma"/>
            <family val="0"/>
          </rPr>
          <t>mromerol:</t>
        </r>
        <r>
          <rPr>
            <sz val="8"/>
            <rFont val="Tahoma"/>
            <family val="0"/>
          </rPr>
          <t xml:space="preserve">
50 nc se emiten por receta mal elaborada o  receta repetida</t>
        </r>
      </text>
    </comment>
    <comment ref="D36" authorId="0">
      <text>
        <r>
          <rPr>
            <b/>
            <sz val="8"/>
            <rFont val="Tahoma"/>
            <family val="0"/>
          </rPr>
          <t>mromerol:</t>
        </r>
        <r>
          <rPr>
            <sz val="8"/>
            <rFont val="Tahoma"/>
            <family val="0"/>
          </rPr>
          <t xml:space="preserve">
7 pacientes  promedio mensual se fugan, costo promedio de hosp por paciente $20.71</t>
        </r>
      </text>
    </comment>
    <comment ref="D73" authorId="0">
      <text>
        <r>
          <rPr>
            <b/>
            <sz val="8"/>
            <rFont val="Tahoma"/>
            <family val="0"/>
          </rPr>
          <t>mromerol:</t>
        </r>
        <r>
          <rPr>
            <sz val="8"/>
            <rFont val="Tahoma"/>
            <family val="0"/>
          </rPr>
          <t xml:space="preserve">
AL DETERMINAR LAS CAUSAS DE SUSPENSION SE TOMAN MEDIDAS CORRECTIVAS EN LAS CAUSAS QUE SE PUEDEN CONTROLAR</t>
        </r>
      </text>
    </comment>
    <comment ref="D89" authorId="0">
      <text>
        <r>
          <rPr>
            <b/>
            <sz val="8"/>
            <rFont val="Tahoma"/>
            <family val="0"/>
          </rPr>
          <t>mromerol:</t>
        </r>
        <r>
          <rPr>
            <sz val="8"/>
            <rFont val="Tahoma"/>
            <family val="0"/>
          </rPr>
          <t xml:space="preserve">
Se incrementa el # de pacientes atendidos en 5%, 125 PACIENTES promedio mensual, es decir se atenderan 6 pacientes mas* $200 costo promedio por radioterapia, * 26 sesiones por paciente</t>
        </r>
      </text>
    </comment>
    <comment ref="D117" authorId="0">
      <text>
        <r>
          <rPr>
            <b/>
            <sz val="8"/>
            <rFont val="Tahoma"/>
            <family val="0"/>
          </rPr>
          <t>mromerol:</t>
        </r>
        <r>
          <rPr>
            <sz val="8"/>
            <rFont val="Tahoma"/>
            <family val="0"/>
          </rPr>
          <t xml:space="preserve">
94 películas dañadas</t>
        </r>
      </text>
    </comment>
    <comment ref="D39" authorId="0">
      <text>
        <r>
          <rPr>
            <b/>
            <sz val="8"/>
            <rFont val="Tahoma"/>
            <family val="0"/>
          </rPr>
          <t>mromerol:</t>
        </r>
        <r>
          <rPr>
            <sz val="8"/>
            <rFont val="Tahoma"/>
            <family val="0"/>
          </rPr>
          <t xml:space="preserve">
65 notas de crédito se emiten por seleccionar mal los productos</t>
        </r>
      </text>
    </comment>
    <comment ref="D90" authorId="0">
      <text>
        <r>
          <rPr>
            <b/>
            <sz val="8"/>
            <rFont val="Tahoma"/>
            <family val="0"/>
          </rPr>
          <t>mromerol:</t>
        </r>
        <r>
          <rPr>
            <sz val="8"/>
            <rFont val="Tahoma"/>
            <family val="0"/>
          </rPr>
          <t xml:space="preserve">
atienden a más pacientes</t>
        </r>
      </text>
    </comment>
    <comment ref="D56" authorId="0">
      <text>
        <r>
          <rPr>
            <b/>
            <sz val="8"/>
            <rFont val="Tahoma"/>
            <family val="0"/>
          </rPr>
          <t>mromerol:</t>
        </r>
        <r>
          <rPr>
            <sz val="8"/>
            <rFont val="Tahoma"/>
            <family val="0"/>
          </rPr>
          <t xml:space="preserve">
Consumo promedio $74694, el consumo disminuye en 10% al existir mayor control</t>
        </r>
      </text>
    </comment>
    <comment ref="E8" authorId="0">
      <text>
        <r>
          <rPr>
            <b/>
            <sz val="8"/>
            <rFont val="Tahoma"/>
            <family val="0"/>
          </rPr>
          <t>mromerol:</t>
        </r>
        <r>
          <rPr>
            <sz val="8"/>
            <rFont val="Tahoma"/>
            <family val="0"/>
          </rPr>
          <t xml:space="preserve">
valores del saldo de: central, pensionado y emergencia</t>
        </r>
      </text>
    </comment>
    <comment ref="D77" authorId="0">
      <text>
        <r>
          <rPr>
            <b/>
            <sz val="8"/>
            <rFont val="Tahoma"/>
            <family val="0"/>
          </rPr>
          <t>mromerol:</t>
        </r>
        <r>
          <rPr>
            <sz val="8"/>
            <rFont val="Tahoma"/>
            <family val="0"/>
          </rPr>
          <t xml:space="preserve">
Este valor no es real!!!!! Es el saldo de suministros</t>
        </r>
      </text>
    </comment>
    <comment ref="D53" authorId="0">
      <text>
        <r>
          <rPr>
            <b/>
            <sz val="8"/>
            <rFont val="Tahoma"/>
            <family val="0"/>
          </rPr>
          <t>mromerol:</t>
        </r>
        <r>
          <rPr>
            <sz val="8"/>
            <rFont val="Tahoma"/>
            <family val="0"/>
          </rPr>
          <t xml:space="preserve">
Si ya se está controlando el consumo, pienso que se está evitando el mal uso de las gasas,,,,</t>
        </r>
      </text>
    </comment>
  </commentList>
</comments>
</file>

<file path=xl/sharedStrings.xml><?xml version="1.0" encoding="utf-8"?>
<sst xmlns="http://schemas.openxmlformats.org/spreadsheetml/2006/main" count="223" uniqueCount="160">
  <si>
    <t>Designar a una persona que se encargue de la revisión (medio tiempo)</t>
  </si>
  <si>
    <t>Ahorro en horas hombre por cada cirugía suspendida ($5.2c/u)</t>
  </si>
  <si>
    <t>Establecer por parte del asistente, registros en una hoja electrónica los movimientos de reactivos y materiales, de tal manera que se puedan identificar fácilmente los saldos al momento de realizar los pedidos al Departamento de Adquisiciones.</t>
  </si>
  <si>
    <t>Establecer un formato de pedido interno, que sirva para controlar la cantidad implementos y materiales entregados a cada tecnólogo. (Apéndice M)</t>
  </si>
  <si>
    <t>Establecer un formato para el registro de las órdenes recibidas, el cual debe ser responsabilidad de la persona encargada de la recepción de muestras y órdenes. (Apéndice N)</t>
  </si>
  <si>
    <t>Establecer hoja de ruta para la entrega de los resultados de los exámenes. (Apéndice O)</t>
  </si>
  <si>
    <t>Solicitar a los proveedores de equipos, que capaciten al asistente acerca de la información que proporcionan los equipos automáticos sobre su producción, de tal manera que pueda establecer y relacionar el consumo real con el teórico.</t>
  </si>
  <si>
    <t>Evitar que los tecnólogos almacenen reactivos y materiales, para lo cual, los despachos que realiza el asistente debe ser a diario.</t>
  </si>
  <si>
    <t>Responsabilizar al Asistente, la realización mensual de informes administrativos, de tal manera que la Administración del Hospital, conozca de la gestión realizada. (Apéndice P)</t>
  </si>
  <si>
    <t>Identificar por parte del Asistente al momento de hacer los pedidos, los productos que son utilizados por cada área.</t>
  </si>
  <si>
    <t>Que el Departamento de Mantenimiento, establezca un programa de mantenimiento preventivo de los equipos, en especial de aquellos que son únicos.</t>
  </si>
  <si>
    <t>Que el Departamento Financiero, realice un estudio costo-beneficio de aquellos equipos cuyos costos de mantenimiento sean altos, para así determinar la posibilidad de reponerlos.</t>
  </si>
  <si>
    <t>Establecer un formato para el registro de las órdenes recibidas. (Apéndice N)</t>
  </si>
  <si>
    <t>Responsabilizar al Asistente, la realización mensual de informes administrativos, de tal manera que la Administración del Hospital, conozca de la gestión realizada. (Apéndice Q)</t>
  </si>
  <si>
    <t>Cambio planteado</t>
  </si>
  <si>
    <t>Costos</t>
  </si>
  <si>
    <t>($)</t>
  </si>
  <si>
    <t>Detalle</t>
  </si>
  <si>
    <t>ANÁLISIS COSTO - BENEFICIO</t>
  </si>
  <si>
    <t>Proceso:  Farmacia</t>
  </si>
  <si>
    <t>Proceso:  Consulta Externa</t>
  </si>
  <si>
    <t>Proceso:  Hospitalización</t>
  </si>
  <si>
    <t>Proceso:  Quirófanos</t>
  </si>
  <si>
    <t>Proceso:  Radioterapia</t>
  </si>
  <si>
    <t>Proceso:  Quimioterapia</t>
  </si>
  <si>
    <t>Proceso:  Laboratorios Clínico – Patológico – Citológico</t>
  </si>
  <si>
    <t>Proceso:  Diagnóstico por Imágenes</t>
  </si>
  <si>
    <t>Beneficios</t>
  </si>
  <si>
    <t>Registrar en el sistema de inventario los despachos el instante que se lo hace, para lo cual se requiere que las personas que trabajan a partir de las 16h00 y días feriados tengan la autorización para hacer dichos registros.</t>
  </si>
  <si>
    <t>Independizar el el sistema de inventario los saldos de Botica y Bodega, ya que al ser manejados por diferentes personas, la responsabilidad debe estar distribuida, además de que permitirá poder despachar en su totalidad las recetas pagadas por los familiares.</t>
  </si>
  <si>
    <t>Establecer niveles mínimos de inventario de medicamentos e insumos en la Botica, con lo que no se producirán retrasos en los despachos de recetas.</t>
  </si>
  <si>
    <t>Enlazar los Sistemas de caja e inventarios, de tal manera que Caja sólo pueda cobrar los medicamentos e insumos  existentes en Botica, de esta manera se logra que las recetas sean despachadas en su totalidad, además se evita trámites de devolución de dinero.</t>
  </si>
  <si>
    <t>Enlazar los Sistemas de caja e inventarios, de tal manera que cuando se realice el cobro de alguna medicina o insumo, éste sea rebajado directamente del inventario disponible de Botica, y cuando sea despachado, del inventario real.</t>
  </si>
  <si>
    <t>Reponer los medicamentos del charol de paro luego que el personal del área solicitante haya tramitado en Auditoria la emisión del comprobante de caja.</t>
  </si>
  <si>
    <t>Enlazar los Sistemas de compra e inventarios, de tal manera que al momento de recibir mercadería de los proveedores, sólo se digite el número de orden de compra y aparezcan los productos de dicha orden (indicando cantidad y costo unitario), evitando así errores de digitación.</t>
  </si>
  <si>
    <t>Establecer políticas para el manejo de inventario, esto permite compras oportunas y evita obsolescencia del inventario.</t>
  </si>
  <si>
    <t>Disponer la revisión diaria por parte del Departamento de Estadísticas, de los nuevos números de historia clínica, de esta  manera se evita duplicidad de documentación.</t>
  </si>
  <si>
    <t>Que el Departamento de Auditoria, haga conciliaciones permanentes de las facturas de consultas médicas recibidas por la recepcionista, las atendidas y las facturadas.</t>
  </si>
  <si>
    <t>Disponer que las recetas sean emitidas solamente a través de las computadoras de los pisos, de esta manera, además de conocer su precio unitario se puede determinar la existencia del medicamento en Botica.</t>
  </si>
  <si>
    <t>Autorizar la salida de los pacientes, sólo cuándo el Asistente emita la certificación de que ha liquidado su cuenta (cancelación o exoneración)</t>
  </si>
  <si>
    <t>Establecer las cantidades y medicamentos necesarios para el charol de paro, de esta manera se logra reducir el nivel de inventario innecesario.</t>
  </si>
  <si>
    <t>Crear y asignar código de inventario a todos aquellos artículos que no lo tienen, de esta manera se logra que los productos cargados a la cuenta sean los que realmente el paciente ha consumido.</t>
  </si>
  <si>
    <t>Disponer que las órdenes de servicios que se emitan a partir de las 21h00 hasta las 07h00, pueden ser atendidas pero el trámite de pago debe quedar pendiente hasta que Servicio Social establezca el descuento.</t>
  </si>
  <si>
    <t>Limitar a tres días laborables, el tiempo de la revisión que hace Auditoria para el trámite de devolución de dinero por algún servicio no prestado.</t>
  </si>
  <si>
    <t>Disponer la utilización del formulario de hoja de ruta de traslado de pacientes, de esta manera se podrá saber con exactitud la ubicación del paciente dentro del hospital.</t>
  </si>
  <si>
    <t>Responsabilizar a los Asistentes de los pisos, la realización mensual de informes administrativos, de tal manera que la Administración del Hospital, conozca de la gestión realizada. (Apéndice C)</t>
  </si>
  <si>
    <t>Establecer que sólo el charol de paro esté disponible en cada piso, eliminando así el stock del piso y el de la supervisora de enfermería.</t>
  </si>
  <si>
    <t>Disponer que la programación de cirugías se haga posterior a la recepción de los comprobantes de pago por derechos de cirugía.</t>
  </si>
  <si>
    <t>Disponer la utilización de un formato para el registro de gasas, de tal manera que se conozcan las cantidades recibidas, utilizadas y devueltas. (Apéndice D)</t>
  </si>
  <si>
    <t>Rediseñar la hoja de gastos de cirugía, de tal manera que se conozca en detalle los productos y cantidades.  Una hoja debe ser utilizadas por el auxiliar del quirófano y otra para el médico anestesiólogo. (Apéndice E)</t>
  </si>
  <si>
    <t>Disponer que el pedido de medicamentos a la Bodega de quirófanos sea sólo a través de la nueva hoja de gastos</t>
  </si>
  <si>
    <t>Disponer que la persona encargada de la bodega, archive durante 6 meses, la nueva hoja de gastos.</t>
  </si>
  <si>
    <t>Establecer una hoja de gastos de post-operatorio., de tal manera que se conozca en detalle los productos y cantidades (Apéndice F)</t>
  </si>
  <si>
    <t>Responsabilizar a los auxiliares de enfermería de quirófanos y de post-operatorio y al médico anestesiólogo, del correcto y completo registro de la hoja de gastos de cirugía y post-operatorio.</t>
  </si>
  <si>
    <t>Responsabilizar al Asistente, la realización mensual de informes administrativos, de tal manera que la Administración del Hospital, conozca de la gestión realizada.  (Apéndice G)</t>
  </si>
  <si>
    <t>Establecer indicadores de consumo de aquellos productos que resulta complicado medir su consumo, de esta manera se facilita el control del correcto uso.  Ejemplo, cantidad de anestésico inhalatorio por hora.</t>
  </si>
  <si>
    <t>Establecer un programa cíclico de toma de inventarios.</t>
  </si>
  <si>
    <t>Restringir el acceso de personas ajenas a la Bodega de quirófanos.</t>
  </si>
  <si>
    <t>Establecer políticas para el manejo de inventario, esto permite abastecimientos oportunos y evita obsolescencia del inventario.</t>
  </si>
  <si>
    <t>Elaborar sólo estadísticas mensuales y no diarias, acerca de las cirugías realizadas, las cuales pueden ser tomadas del informe administrativo propuesto en el apéndice G, de esta manera se evita duplicidad de trabajo para la secretaria.</t>
  </si>
  <si>
    <t>Responsabilizar a la licenciada enfermera de los quirófanos por el correcto uso de las mascarillas, gorros y zapatones estériles.</t>
  </si>
  <si>
    <t>Disponer la utilización de un formato para la recolección y resumen de información acerca de las cirugías suspendidas. (Apéndices H y I)</t>
  </si>
  <si>
    <t>Identificar por parte del Asistente al momento de hacer los pedidos, los productos que son utilizados exclusivamente por éste departamento.</t>
  </si>
  <si>
    <t xml:space="preserve">Disponer que la recepcionista archive ordenadamente (por fechas) las facturas de las consultas médicas. </t>
  </si>
  <si>
    <t>Establecer una hoja de gastos de Radioterapia, de tal manera que se conozca en detalle el consumo por paciente. (Anexo J)</t>
  </si>
  <si>
    <t>Que el Departamento de Auditoria, realice conciliaciones periódicas y sorpresivas de los implementos despachados a este departamento (Fuente Farmacia), los consumidos (Fuente Anexo J) y los existentes en la bodega.</t>
  </si>
  <si>
    <t>Elaborar el cronograma de inicio de los tratamientos luego de recibir las cartillas de programación del Dpto. de Físico-Médica, de esta manera se evita que los tratamientos empiecen con retraso de tiempo.</t>
  </si>
  <si>
    <t>Agrupar (en los productos que lo permitan) la dosis de algunos pacientes de tal manera que se complete la presentación de los medicamentos evitando así desperdicios y encarecimiento de los tratamientos para los pacientes.</t>
  </si>
  <si>
    <t>Establecer un formato para identificar los medicamentos comprados por los pacientes, los sobrantes y los desechos, el cual debe ser responsabilidad del auxiliar de enfermería del área. (Apéndice K)</t>
  </si>
  <si>
    <t>Responsabilizar al Asistente, la realización mensual de informes administrativos, de tal manera que la Administración del Hospital, conozca de la gestión realizada. (Apéndice L)</t>
  </si>
  <si>
    <t>Identificar por parte del Asistente al momento de hacer los pedidos, los productos que son utilizados por cada laboratorio.</t>
  </si>
  <si>
    <t>Capacitación del personal para el uso del sistema de inventarios.</t>
  </si>
  <si>
    <t>Total</t>
  </si>
  <si>
    <t>Costos ($)</t>
  </si>
  <si>
    <t>Beneficios ($)</t>
  </si>
  <si>
    <t>Relación C/B</t>
  </si>
  <si>
    <t>Mejor control del inventario.</t>
  </si>
  <si>
    <t>Crear como centro de costos a Botica en el Sistema de Inventarios.</t>
  </si>
  <si>
    <t>Toma física de inventario.</t>
  </si>
  <si>
    <t>Inventario actualizado en Botica.</t>
  </si>
  <si>
    <t>Mejor control del inventario en Botica.</t>
  </si>
  <si>
    <t>Desarrollar una aplicación dinámica de control y análisis de inventario.</t>
  </si>
  <si>
    <t>Inventario Actualizado en Botica.</t>
  </si>
  <si>
    <t>Re-direccionamiento de actividades.</t>
  </si>
  <si>
    <t xml:space="preserve">Eliminación de errores en digitación. </t>
  </si>
  <si>
    <t>Mejor control del inventario</t>
  </si>
  <si>
    <t>Contratar 1 persona para el departamento I&amp;D. (1 mes de trabajo)</t>
  </si>
  <si>
    <t>Legibilidad en las recetas emitidas.</t>
  </si>
  <si>
    <t>Eliminación de errores de interpretación.</t>
  </si>
  <si>
    <t>Formalizar comunicación</t>
  </si>
  <si>
    <t xml:space="preserve">Evitar que los pacientes egresen del hospital con una deuda. </t>
  </si>
  <si>
    <t>Contratar 1 persona para el departamento I&amp;D. (1 semana de trabajo)</t>
  </si>
  <si>
    <t>Eliminar excesos.</t>
  </si>
  <si>
    <t>Asignar código a los productos que no lo tienen.</t>
  </si>
  <si>
    <t>Disponer que todos lo productos ingresen primero a Farmacia.</t>
  </si>
  <si>
    <t>Eliminación de reclamos de clientes</t>
  </si>
  <si>
    <t>Asignación correcta de funciones.</t>
  </si>
  <si>
    <t>Eliminación de posibles malos usos de autoridad</t>
  </si>
  <si>
    <t>Enviar una comunicación a Auditoria.</t>
  </si>
  <si>
    <t>Eliminación de reclamos de clientes.</t>
  </si>
  <si>
    <t>Facilidad en los controles de servicios facturados y prestados</t>
  </si>
  <si>
    <t>Enviar una comunicación a todo el hospital</t>
  </si>
  <si>
    <t>Formalizar traslados del paciente.</t>
  </si>
  <si>
    <t>Facilidad de ubicación del paciente</t>
  </si>
  <si>
    <t>Enviar una comunicación a los pisos.</t>
  </si>
  <si>
    <t>Creación de un sistema de información gerencial</t>
  </si>
  <si>
    <t>Enviar una comunicación a todo el hospital.</t>
  </si>
  <si>
    <t>Enviar una comunicación a los quirófanos.</t>
  </si>
  <si>
    <t>Reproducir el formato (22 hojas mensuales)</t>
  </si>
  <si>
    <t>Evitar el mal uso de las gasas</t>
  </si>
  <si>
    <t>Reproducir el formato (300 hojas mensuales)</t>
  </si>
  <si>
    <t>Correcto registro de los consumos.</t>
  </si>
  <si>
    <t>Mejor control de los consumos</t>
  </si>
  <si>
    <t>Enviar una comunicación a los quirófanos</t>
  </si>
  <si>
    <t>Mejor control del pedido de medicamentos.</t>
  </si>
  <si>
    <t>Enviar una comunicación a post-operatorio.</t>
  </si>
  <si>
    <t>Enviar una comunicación a quirófanos y post-operatorio</t>
  </si>
  <si>
    <t>Enviar una comunicación al asistente administrativo</t>
  </si>
  <si>
    <t>Creación de un sistema de información gerencial.</t>
  </si>
  <si>
    <t>Enviar comunicación a jefe de cirugía y anestesiología.</t>
  </si>
  <si>
    <t>Creación de sistema de medición de utilización de recursos (protocolos)</t>
  </si>
  <si>
    <t>Enviar comunicación a jefe de Auditoria</t>
  </si>
  <si>
    <t>Enviar una comunicación a encargado de la bodega.</t>
  </si>
  <si>
    <t>Mejor custodia del inventario.</t>
  </si>
  <si>
    <t>Enviar una comunicación a secretaria del quirófano y jefe de estadística</t>
  </si>
  <si>
    <t>Ahorro en horas hombres diaria:</t>
  </si>
  <si>
    <t>Ahorro en el uso de papel y tinta (25 mensual)</t>
  </si>
  <si>
    <t>Mejor control y uso del inventario.</t>
  </si>
  <si>
    <t>Reproducir el formato (10 hojas mensuales)</t>
  </si>
  <si>
    <t>Determinación de las causas de suspensión.</t>
  </si>
  <si>
    <t>Enviar una comunicación al asistente.</t>
  </si>
  <si>
    <t xml:space="preserve">Separar los pedidos de diferentes áreas (4 al mes) </t>
  </si>
  <si>
    <t>Asignación correcta de costos.</t>
  </si>
  <si>
    <t>Facilidad en la conciliación de las facturas y consultas.</t>
  </si>
  <si>
    <t>Enviar una comunicación a jefe de Radioterapia.</t>
  </si>
  <si>
    <t>Reproducir el formato (100 hojas mensuales)</t>
  </si>
  <si>
    <t>Mejor servicio al cliente</t>
  </si>
  <si>
    <t>Ahorro en horas hombres del coordinador de tecnólogo</t>
  </si>
  <si>
    <t>Enviar una comunicación a jefe de Quimioterapia.</t>
  </si>
  <si>
    <t>Abaratamiento a pacientes en la compra de medicamentos</t>
  </si>
  <si>
    <t>Enviar una comunicación a jefe de Quimiterapia.</t>
  </si>
  <si>
    <t>Reproducir el formato (500 hojas mensuales)</t>
  </si>
  <si>
    <t>Enviar una comunicación a jefe de Laboratorios.</t>
  </si>
  <si>
    <t>Reproducir el formato (200 hojas mensuales)</t>
  </si>
  <si>
    <t>Mejor control de las órdenes receptadas.</t>
  </si>
  <si>
    <t>Eliminación de pérdida de órdenes.</t>
  </si>
  <si>
    <t>Enviar una comunicación a laboratorios proveedores</t>
  </si>
  <si>
    <t>Uso de toda la información que proporcionan los equipos.</t>
  </si>
  <si>
    <t>Mayor conocimiento que permite el mejor control de los consumos</t>
  </si>
  <si>
    <t>Reducción de robos.</t>
  </si>
  <si>
    <t>Enviar una comunicación a jefe de mantenimiento.</t>
  </si>
  <si>
    <t>Reducción en películas dañadas.</t>
  </si>
  <si>
    <t>Enviar una comunicación a jefe de Radiología.</t>
  </si>
  <si>
    <r>
      <t xml:space="preserve">Creación de </t>
    </r>
    <r>
      <rPr>
        <b/>
        <sz val="10"/>
        <rFont val="Arial"/>
        <family val="2"/>
      </rPr>
      <t>cuatro</t>
    </r>
    <r>
      <rPr>
        <sz val="10"/>
        <rFont val="Arial"/>
        <family val="2"/>
      </rPr>
      <t xml:space="preserve"> usuarios para el personal encargado.</t>
    </r>
  </si>
  <si>
    <r>
      <t xml:space="preserve">Inventario actualizado </t>
    </r>
    <r>
      <rPr>
        <b/>
        <sz val="10"/>
        <rFont val="Arial"/>
        <family val="2"/>
      </rPr>
      <t>en Botica.</t>
    </r>
  </si>
  <si>
    <r>
      <t xml:space="preserve">Mejor control del inventario </t>
    </r>
    <r>
      <rPr>
        <b/>
        <sz val="10"/>
        <rFont val="Arial"/>
        <family val="2"/>
      </rPr>
      <t>en Botica.</t>
    </r>
  </si>
  <si>
    <t>Disminución de 7% del desabastecimiento.</t>
  </si>
  <si>
    <t>Cobros correctos de los productos.</t>
  </si>
  <si>
    <t>Nota:  Las celdas en blanco de la columna de beneficios ($) corresponden a aquellos "No cuantificables"</t>
  </si>
  <si>
    <t>ANEXO 18</t>
  </si>
</sst>
</file>

<file path=xl/styles.xml><?xml version="1.0" encoding="utf-8"?>
<styleSheet xmlns="http://schemas.openxmlformats.org/spreadsheetml/2006/main">
  <numFmts count="3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/.&quot;\ #,##0;&quot;S/.&quot;\ \-#,##0"/>
    <numFmt numFmtId="181" formatCode="&quot;S/.&quot;\ #,##0;[Red]&quot;S/.&quot;\ \-#,##0"/>
    <numFmt numFmtId="182" formatCode="&quot;S/.&quot;\ #,##0.00;&quot;S/.&quot;\ \-#,##0.00"/>
    <numFmt numFmtId="183" formatCode="&quot;S/.&quot;\ #,##0.00;[Red]&quot;S/.&quot;\ \-#,##0.00"/>
    <numFmt numFmtId="184" formatCode="_ &quot;S/.&quot;\ * #,##0_ ;_ &quot;S/.&quot;\ * \-#,##0_ ;_ &quot;S/.&quot;\ * &quot;-&quot;_ ;_ @_ "/>
    <numFmt numFmtId="185" formatCode="_ &quot;S/.&quot;\ * #,##0.00_ ;_ &quot;S/.&quot;\ * \-#,##0.00_ ;_ &quot;S/.&quot;\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_ &quot;S/.&quot;\ * #,##0.0_ ;_ &quot;S/.&quot;\ * \-#,##0.0_ ;_ &quot;S/.&quot;\ * &quot;-&quot;??_ ;_ @_ "/>
    <numFmt numFmtId="190" formatCode="_ &quot;S/.&quot;\ * #,##0_ ;_ &quot;S/.&quot;\ * \-#,##0_ ;_ &quot;S/.&quot;\ * &quot;-&quot;??_ ;_ @_ "/>
    <numFmt numFmtId="191" formatCode="_ &quot;S/.&quot;\ * #,##0.000_ ;_ &quot;S/.&quot;\ * \-#,##0.000_ ;_ &quot;S/.&quot;\ * &quot;-&quot;??_ ;_ @_ "/>
    <numFmt numFmtId="192" formatCode="_ &quot;S/.&quot;\ * #,##0.0000_ ;_ &quot;S/.&quot;\ * \-#,##0.0000_ ;_ &quot;S/.&quot;\ * &quot;-&quot;??_ ;_ @_ "/>
    <numFmt numFmtId="193" formatCode="0.0"/>
    <numFmt numFmtId="194" formatCode="#,##0.0"/>
  </numFmts>
  <fonts count="7"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89" fontId="0" fillId="0" borderId="1" xfId="19" applyNumberFormat="1" applyFont="1" applyBorder="1" applyAlignment="1">
      <alignment horizontal="center" vertical="center" wrapText="1"/>
    </xf>
    <xf numFmtId="190" fontId="3" fillId="2" borderId="1" xfId="19" applyNumberFormat="1" applyFont="1" applyFill="1" applyBorder="1" applyAlignment="1">
      <alignment horizontal="center" vertical="center" wrapText="1"/>
    </xf>
    <xf numFmtId="190" fontId="0" fillId="0" borderId="2" xfId="19" applyNumberFormat="1" applyFont="1" applyBorder="1" applyAlignment="1">
      <alignment horizontal="center" vertical="center" wrapText="1"/>
    </xf>
    <xf numFmtId="190" fontId="0" fillId="0" borderId="1" xfId="19" applyNumberFormat="1" applyFont="1" applyBorder="1" applyAlignment="1">
      <alignment horizontal="center" vertical="center" wrapText="1"/>
    </xf>
    <xf numFmtId="190" fontId="0" fillId="0" borderId="3" xfId="19" applyNumberFormat="1" applyFont="1" applyBorder="1" applyAlignment="1">
      <alignment horizontal="center" vertical="center" wrapText="1"/>
    </xf>
    <xf numFmtId="190" fontId="3" fillId="0" borderId="1" xfId="19" applyNumberFormat="1" applyFont="1" applyBorder="1" applyAlignment="1">
      <alignment horizontal="center" vertical="center" wrapText="1"/>
    </xf>
    <xf numFmtId="190" fontId="0" fillId="0" borderId="0" xfId="19" applyNumberFormat="1" applyFont="1" applyAlignment="1">
      <alignment horizontal="center" vertical="center" wrapText="1"/>
    </xf>
    <xf numFmtId="190" fontId="0" fillId="0" borderId="1" xfId="19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190" fontId="0" fillId="0" borderId="1" xfId="19" applyNumberFormat="1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185" fontId="0" fillId="0" borderId="1" xfId="19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190" fontId="0" fillId="0" borderId="3" xfId="19" applyNumberFormat="1" applyFont="1" applyFill="1" applyBorder="1" applyAlignment="1">
      <alignment horizontal="center" vertical="center" wrapText="1"/>
    </xf>
    <xf numFmtId="190" fontId="0" fillId="0" borderId="5" xfId="19" applyNumberFormat="1" applyFont="1" applyFill="1" applyBorder="1" applyAlignment="1">
      <alignment horizontal="center" vertical="center" wrapText="1"/>
    </xf>
    <xf numFmtId="190" fontId="0" fillId="0" borderId="4" xfId="19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190" fontId="0" fillId="0" borderId="3" xfId="19" applyNumberFormat="1" applyFont="1" applyBorder="1" applyAlignment="1">
      <alignment horizontal="center" vertical="center" wrapText="1"/>
    </xf>
    <xf numFmtId="190" fontId="0" fillId="0" borderId="4" xfId="19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2"/>
  <sheetViews>
    <sheetView showGridLines="0" tabSelected="1" zoomScaleSheetLayoutView="100" workbookViewId="0" topLeftCell="A1">
      <selection activeCell="A1" sqref="A1:E1"/>
    </sheetView>
  </sheetViews>
  <sheetFormatPr defaultColWidth="11.421875" defaultRowHeight="12.75"/>
  <cols>
    <col min="1" max="1" width="55.140625" style="2" customWidth="1"/>
    <col min="2" max="2" width="29.421875" style="2" customWidth="1"/>
    <col min="3" max="3" width="11.421875" style="20" customWidth="1"/>
    <col min="4" max="4" width="29.421875" style="11" customWidth="1"/>
    <col min="5" max="5" width="13.28125" style="23" customWidth="1"/>
    <col min="6" max="16384" width="11.421875" style="2" customWidth="1"/>
  </cols>
  <sheetData>
    <row r="1" spans="1:9" ht="12.75">
      <c r="A1" s="47" t="s">
        <v>159</v>
      </c>
      <c r="B1" s="47"/>
      <c r="C1" s="47"/>
      <c r="D1" s="47"/>
      <c r="E1" s="47"/>
      <c r="F1" s="1"/>
      <c r="G1" s="1"/>
      <c r="H1" s="1"/>
      <c r="I1" s="1"/>
    </row>
    <row r="2" spans="1:9" ht="12.75">
      <c r="A2" s="47" t="s">
        <v>18</v>
      </c>
      <c r="B2" s="47"/>
      <c r="C2" s="47"/>
      <c r="D2" s="47"/>
      <c r="E2" s="47"/>
      <c r="F2" s="1"/>
      <c r="G2" s="1"/>
      <c r="H2" s="1"/>
      <c r="I2" s="1"/>
    </row>
    <row r="3" ht="12.75"/>
    <row r="4" spans="1:5" s="4" customFormat="1" ht="12.75">
      <c r="A4" s="48" t="s">
        <v>14</v>
      </c>
      <c r="B4" s="48" t="s">
        <v>15</v>
      </c>
      <c r="C4" s="48"/>
      <c r="D4" s="48" t="s">
        <v>27</v>
      </c>
      <c r="E4" s="48"/>
    </row>
    <row r="5" spans="1:5" s="4" customFormat="1" ht="12.75">
      <c r="A5" s="48"/>
      <c r="B5" s="3" t="s">
        <v>17</v>
      </c>
      <c r="C5" s="15" t="s">
        <v>16</v>
      </c>
      <c r="D5" s="3" t="s">
        <v>17</v>
      </c>
      <c r="E5" s="3" t="s">
        <v>16</v>
      </c>
    </row>
    <row r="6" spans="1:5" s="8" customFormat="1" ht="12.75">
      <c r="A6" s="5"/>
      <c r="B6" s="6"/>
      <c r="C6" s="16"/>
      <c r="D6" s="7"/>
      <c r="E6" s="24"/>
    </row>
    <row r="7" spans="1:5" ht="12.75">
      <c r="A7" s="40" t="s">
        <v>19</v>
      </c>
      <c r="B7" s="41"/>
      <c r="C7" s="41"/>
      <c r="D7" s="41"/>
      <c r="E7" s="42"/>
    </row>
    <row r="8" spans="1:5" ht="30" customHeight="1">
      <c r="A8" s="43" t="s">
        <v>28</v>
      </c>
      <c r="B8" s="10" t="s">
        <v>153</v>
      </c>
      <c r="C8" s="17">
        <v>3</v>
      </c>
      <c r="D8" s="10" t="s">
        <v>154</v>
      </c>
      <c r="E8" s="33">
        <f>+(587086.28+98306.82+32425.61)*0.1</f>
        <v>71781.87100000001</v>
      </c>
    </row>
    <row r="9" spans="1:5" ht="30" customHeight="1">
      <c r="A9" s="44"/>
      <c r="B9" s="10" t="s">
        <v>71</v>
      </c>
      <c r="C9" s="17">
        <f>10/24*4</f>
        <v>1.6666666666666667</v>
      </c>
      <c r="D9" s="10" t="s">
        <v>155</v>
      </c>
      <c r="E9" s="34"/>
    </row>
    <row r="10" spans="1:5" ht="38.25">
      <c r="A10" s="43" t="s">
        <v>29</v>
      </c>
      <c r="B10" s="10" t="s">
        <v>77</v>
      </c>
      <c r="C10" s="17">
        <f>26.6666666666667*2</f>
        <v>53.333333333333336</v>
      </c>
      <c r="D10" s="10" t="s">
        <v>79</v>
      </c>
      <c r="E10" s="34"/>
    </row>
    <row r="11" spans="1:5" ht="30" customHeight="1">
      <c r="A11" s="44"/>
      <c r="B11" s="10" t="s">
        <v>78</v>
      </c>
      <c r="C11" s="17">
        <f>8.9*5</f>
        <v>44.5</v>
      </c>
      <c r="D11" s="10" t="s">
        <v>80</v>
      </c>
      <c r="E11" s="35"/>
    </row>
    <row r="12" spans="1:5" ht="38.25">
      <c r="A12" s="9" t="s">
        <v>30</v>
      </c>
      <c r="B12" s="10" t="s">
        <v>81</v>
      </c>
      <c r="C12" s="17">
        <f>300*3*3</f>
        <v>2700</v>
      </c>
      <c r="D12" s="10" t="s">
        <v>156</v>
      </c>
      <c r="E12" s="25">
        <f>6813*0.07</f>
        <v>476.91</v>
      </c>
    </row>
    <row r="13" spans="1:5" ht="33" customHeight="1" hidden="1">
      <c r="A13" s="43" t="s">
        <v>31</v>
      </c>
      <c r="B13" s="10"/>
      <c r="C13" s="17"/>
      <c r="D13" s="10" t="s">
        <v>82</v>
      </c>
      <c r="E13" s="31"/>
    </row>
    <row r="14" spans="1:5" ht="33" customHeight="1" hidden="1">
      <c r="A14" s="44"/>
      <c r="B14" s="10"/>
      <c r="C14" s="17"/>
      <c r="D14" s="10" t="s">
        <v>80</v>
      </c>
      <c r="E14" s="36"/>
    </row>
    <row r="15" spans="1:5" ht="30" customHeight="1" hidden="1">
      <c r="A15" s="43" t="s">
        <v>32</v>
      </c>
      <c r="B15" s="10"/>
      <c r="C15" s="17"/>
      <c r="D15" s="10" t="s">
        <v>82</v>
      </c>
      <c r="E15" s="36"/>
    </row>
    <row r="16" spans="1:5" ht="30" customHeight="1" hidden="1">
      <c r="A16" s="44"/>
      <c r="B16" s="10"/>
      <c r="C16" s="17"/>
      <c r="D16" s="10" t="s">
        <v>80</v>
      </c>
      <c r="E16" s="32"/>
    </row>
    <row r="17" spans="1:5" ht="30" customHeight="1" hidden="1">
      <c r="A17" s="43" t="s">
        <v>33</v>
      </c>
      <c r="B17" s="10"/>
      <c r="C17" s="17"/>
      <c r="D17" s="10" t="s">
        <v>82</v>
      </c>
      <c r="E17" s="27"/>
    </row>
    <row r="18" spans="1:5" ht="30" customHeight="1" hidden="1">
      <c r="A18" s="44"/>
      <c r="B18" s="10"/>
      <c r="C18" s="17"/>
      <c r="D18" s="10" t="s">
        <v>83</v>
      </c>
      <c r="E18" s="27"/>
    </row>
    <row r="19" spans="1:5" ht="36" customHeight="1">
      <c r="A19" s="43" t="s">
        <v>34</v>
      </c>
      <c r="B19" s="10"/>
      <c r="C19" s="17"/>
      <c r="D19" s="10" t="s">
        <v>84</v>
      </c>
      <c r="E19" s="28">
        <f>121*0.74</f>
        <v>89.53999999999999</v>
      </c>
    </row>
    <row r="20" spans="1:5" ht="36" customHeight="1">
      <c r="A20" s="44"/>
      <c r="B20" s="10"/>
      <c r="C20" s="17"/>
      <c r="D20" s="10" t="s">
        <v>85</v>
      </c>
      <c r="E20" s="27"/>
    </row>
    <row r="21" spans="1:5" ht="30" customHeight="1">
      <c r="A21" s="43" t="s">
        <v>35</v>
      </c>
      <c r="B21" s="43" t="s">
        <v>86</v>
      </c>
      <c r="C21" s="45">
        <v>600</v>
      </c>
      <c r="D21" s="10" t="s">
        <v>84</v>
      </c>
      <c r="E21" s="28"/>
    </row>
    <row r="22" spans="1:5" ht="30" customHeight="1">
      <c r="A22" s="44"/>
      <c r="B22" s="44"/>
      <c r="C22" s="46"/>
      <c r="D22" s="10" t="s">
        <v>85</v>
      </c>
      <c r="E22" s="27"/>
    </row>
    <row r="23" spans="1:5" s="8" customFormat="1" ht="12.75">
      <c r="A23" s="5"/>
      <c r="B23" s="6"/>
      <c r="C23" s="16"/>
      <c r="D23" s="7"/>
      <c r="E23" s="24"/>
    </row>
    <row r="24" spans="1:5" ht="30" customHeight="1" hidden="1">
      <c r="A24" s="40" t="s">
        <v>20</v>
      </c>
      <c r="B24" s="41"/>
      <c r="C24" s="41"/>
      <c r="D24" s="41"/>
      <c r="E24" s="42"/>
    </row>
    <row r="25" spans="1:5" ht="30" customHeight="1" hidden="1">
      <c r="A25" s="43" t="s">
        <v>36</v>
      </c>
      <c r="B25" s="10"/>
      <c r="C25" s="17"/>
      <c r="D25" s="10"/>
      <c r="E25" s="27"/>
    </row>
    <row r="26" spans="1:5" ht="30" customHeight="1" hidden="1">
      <c r="A26" s="44"/>
      <c r="B26" s="10"/>
      <c r="C26" s="17"/>
      <c r="D26" s="10"/>
      <c r="E26" s="27"/>
    </row>
    <row r="27" spans="1:5" ht="30" customHeight="1" hidden="1">
      <c r="A27" s="43" t="s">
        <v>37</v>
      </c>
      <c r="B27" s="10"/>
      <c r="C27" s="17"/>
      <c r="D27" s="10"/>
      <c r="E27" s="27"/>
    </row>
    <row r="28" spans="1:5" ht="30" customHeight="1" hidden="1">
      <c r="A28" s="44"/>
      <c r="B28" s="10"/>
      <c r="C28" s="17"/>
      <c r="D28" s="10"/>
      <c r="E28" s="27"/>
    </row>
    <row r="29" spans="1:5" ht="30" customHeight="1" hidden="1">
      <c r="A29" s="43" t="s">
        <v>38</v>
      </c>
      <c r="B29" s="10"/>
      <c r="C29" s="17"/>
      <c r="D29" s="10"/>
      <c r="E29" s="27"/>
    </row>
    <row r="30" spans="1:5" ht="30" customHeight="1" hidden="1">
      <c r="A30" s="44"/>
      <c r="B30" s="10"/>
      <c r="C30" s="17"/>
      <c r="D30" s="10"/>
      <c r="E30" s="27"/>
    </row>
    <row r="31" spans="1:5" s="8" customFormat="1" ht="12.75" hidden="1">
      <c r="A31" s="5"/>
      <c r="B31" s="6"/>
      <c r="C31" s="16"/>
      <c r="D31" s="7"/>
      <c r="E31" s="24"/>
    </row>
    <row r="32" spans="1:5" ht="30" customHeight="1">
      <c r="A32" s="40" t="s">
        <v>21</v>
      </c>
      <c r="B32" s="41"/>
      <c r="C32" s="41"/>
      <c r="D32" s="41"/>
      <c r="E32" s="42"/>
    </row>
    <row r="33" spans="1:5" ht="30" customHeight="1">
      <c r="A33" s="43" t="s">
        <v>38</v>
      </c>
      <c r="B33" s="43" t="s">
        <v>106</v>
      </c>
      <c r="C33" s="45">
        <v>3</v>
      </c>
      <c r="D33" s="10" t="s">
        <v>87</v>
      </c>
      <c r="E33" s="33">
        <f>50*0.74</f>
        <v>37</v>
      </c>
    </row>
    <row r="34" spans="1:5" ht="30" customHeight="1">
      <c r="A34" s="44"/>
      <c r="B34" s="44"/>
      <c r="C34" s="46"/>
      <c r="D34" s="10" t="s">
        <v>88</v>
      </c>
      <c r="E34" s="35"/>
    </row>
    <row r="35" spans="1:5" ht="30" customHeight="1">
      <c r="A35" s="43" t="s">
        <v>39</v>
      </c>
      <c r="B35" s="43" t="s">
        <v>106</v>
      </c>
      <c r="C35" s="45">
        <v>3</v>
      </c>
      <c r="D35" s="10" t="s">
        <v>89</v>
      </c>
      <c r="E35" s="29"/>
    </row>
    <row r="36" spans="1:5" ht="30" customHeight="1">
      <c r="A36" s="44"/>
      <c r="B36" s="44"/>
      <c r="C36" s="46"/>
      <c r="D36" s="10" t="s">
        <v>90</v>
      </c>
      <c r="E36" s="25">
        <f>7*20.71</f>
        <v>144.97</v>
      </c>
    </row>
    <row r="37" spans="1:5" ht="30" customHeight="1">
      <c r="A37" s="43" t="s">
        <v>40</v>
      </c>
      <c r="B37" s="43" t="s">
        <v>91</v>
      </c>
      <c r="C37" s="45">
        <v>150</v>
      </c>
      <c r="D37" s="10" t="s">
        <v>92</v>
      </c>
      <c r="E37" s="31"/>
    </row>
    <row r="38" spans="1:5" ht="30" customHeight="1">
      <c r="A38" s="44"/>
      <c r="B38" s="44"/>
      <c r="C38" s="46"/>
      <c r="D38" s="10" t="s">
        <v>85</v>
      </c>
      <c r="E38" s="32"/>
    </row>
    <row r="39" spans="1:5" ht="30" customHeight="1">
      <c r="A39" s="43" t="s">
        <v>41</v>
      </c>
      <c r="B39" s="10" t="s">
        <v>93</v>
      </c>
      <c r="C39" s="17">
        <f>8.9*5</f>
        <v>44.5</v>
      </c>
      <c r="D39" s="10" t="s">
        <v>157</v>
      </c>
      <c r="E39" s="25">
        <f>65*0.74</f>
        <v>48.1</v>
      </c>
    </row>
    <row r="40" spans="1:5" ht="30" customHeight="1">
      <c r="A40" s="44"/>
      <c r="B40" s="10" t="s">
        <v>94</v>
      </c>
      <c r="C40" s="17">
        <v>4</v>
      </c>
      <c r="D40" s="10" t="s">
        <v>95</v>
      </c>
      <c r="E40" s="25">
        <f>121*0.74</f>
        <v>89.53999999999999</v>
      </c>
    </row>
    <row r="41" spans="1:5" ht="30" customHeight="1">
      <c r="A41" s="43" t="s">
        <v>42</v>
      </c>
      <c r="B41" s="43" t="s">
        <v>106</v>
      </c>
      <c r="C41" s="45">
        <v>3</v>
      </c>
      <c r="D41" s="10" t="s">
        <v>96</v>
      </c>
      <c r="E41" s="31"/>
    </row>
    <row r="42" spans="1:5" ht="30" customHeight="1">
      <c r="A42" s="44"/>
      <c r="B42" s="44"/>
      <c r="C42" s="46"/>
      <c r="D42" s="10" t="s">
        <v>97</v>
      </c>
      <c r="E42" s="32"/>
    </row>
    <row r="43" spans="1:5" ht="30" customHeight="1">
      <c r="A43" s="43" t="s">
        <v>43</v>
      </c>
      <c r="B43" s="10" t="s">
        <v>98</v>
      </c>
      <c r="C43" s="17">
        <v>0.6</v>
      </c>
      <c r="D43" s="10" t="s">
        <v>99</v>
      </c>
      <c r="E43" s="25">
        <v>90</v>
      </c>
    </row>
    <row r="44" spans="1:5" ht="38.25">
      <c r="A44" s="44"/>
      <c r="B44" s="10" t="s">
        <v>0</v>
      </c>
      <c r="C44" s="17">
        <v>80</v>
      </c>
      <c r="D44" s="10" t="s">
        <v>100</v>
      </c>
      <c r="E44" s="27"/>
    </row>
    <row r="45" spans="1:5" ht="30" customHeight="1">
      <c r="A45" s="43" t="s">
        <v>44</v>
      </c>
      <c r="B45" s="43" t="s">
        <v>101</v>
      </c>
      <c r="C45" s="45">
        <v>3</v>
      </c>
      <c r="D45" s="10" t="s">
        <v>102</v>
      </c>
      <c r="E45" s="31"/>
    </row>
    <row r="46" spans="1:5" ht="30" customHeight="1">
      <c r="A46" s="44"/>
      <c r="B46" s="44"/>
      <c r="C46" s="46"/>
      <c r="D46" s="10" t="s">
        <v>103</v>
      </c>
      <c r="E46" s="32"/>
    </row>
    <row r="47" spans="1:5" ht="51">
      <c r="A47" s="9" t="s">
        <v>45</v>
      </c>
      <c r="B47" s="9" t="s">
        <v>104</v>
      </c>
      <c r="C47" s="18">
        <v>0.8</v>
      </c>
      <c r="D47" s="9" t="s">
        <v>105</v>
      </c>
      <c r="E47" s="26"/>
    </row>
    <row r="48" spans="1:5" ht="30" customHeight="1" hidden="1">
      <c r="A48" s="43" t="s">
        <v>46</v>
      </c>
      <c r="B48" s="10"/>
      <c r="C48" s="17"/>
      <c r="D48" s="10"/>
      <c r="E48" s="27"/>
    </row>
    <row r="49" spans="1:5" ht="30" customHeight="1" hidden="1">
      <c r="A49" s="44"/>
      <c r="B49" s="10"/>
      <c r="C49" s="17"/>
      <c r="D49" s="10"/>
      <c r="E49" s="27"/>
    </row>
    <row r="50" spans="1:5" s="8" customFormat="1" ht="12.75">
      <c r="A50" s="5"/>
      <c r="B50" s="6"/>
      <c r="C50" s="16"/>
      <c r="D50" s="7"/>
      <c r="E50" s="24"/>
    </row>
    <row r="51" spans="1:5" ht="30" customHeight="1">
      <c r="A51" s="40" t="s">
        <v>22</v>
      </c>
      <c r="B51" s="41"/>
      <c r="C51" s="41"/>
      <c r="D51" s="41"/>
      <c r="E51" s="42"/>
    </row>
    <row r="52" spans="1:5" ht="30" customHeight="1">
      <c r="A52" s="9" t="s">
        <v>47</v>
      </c>
      <c r="B52" s="10" t="s">
        <v>106</v>
      </c>
      <c r="C52" s="17">
        <v>3</v>
      </c>
      <c r="D52" s="10" t="s">
        <v>1</v>
      </c>
      <c r="E52" s="21">
        <v>5.2</v>
      </c>
    </row>
    <row r="53" spans="1:5" ht="30" customHeight="1">
      <c r="A53" s="43" t="s">
        <v>48</v>
      </c>
      <c r="B53" s="10" t="s">
        <v>107</v>
      </c>
      <c r="C53" s="17">
        <v>0.6</v>
      </c>
      <c r="D53" s="43" t="s">
        <v>109</v>
      </c>
      <c r="E53" s="31"/>
    </row>
    <row r="54" spans="1:5" ht="30" customHeight="1">
      <c r="A54" s="44"/>
      <c r="B54" s="10" t="s">
        <v>108</v>
      </c>
      <c r="C54" s="14">
        <v>0.44</v>
      </c>
      <c r="D54" s="44"/>
      <c r="E54" s="32"/>
    </row>
    <row r="55" spans="1:5" ht="30" customHeight="1">
      <c r="A55" s="43" t="s">
        <v>49</v>
      </c>
      <c r="B55" s="10" t="s">
        <v>107</v>
      </c>
      <c r="C55" s="17">
        <v>0.6</v>
      </c>
      <c r="D55" s="10" t="s">
        <v>111</v>
      </c>
      <c r="E55" s="27"/>
    </row>
    <row r="56" spans="1:5" ht="30" customHeight="1">
      <c r="A56" s="44"/>
      <c r="B56" s="10" t="s">
        <v>110</v>
      </c>
      <c r="C56" s="17">
        <v>6</v>
      </c>
      <c r="D56" s="10" t="s">
        <v>112</v>
      </c>
      <c r="E56" s="33">
        <f>74694*0.1</f>
        <v>7469.400000000001</v>
      </c>
    </row>
    <row r="57" spans="1:5" ht="29.25" customHeight="1">
      <c r="A57" s="9" t="s">
        <v>50</v>
      </c>
      <c r="B57" s="10" t="s">
        <v>113</v>
      </c>
      <c r="C57" s="17">
        <v>0.6</v>
      </c>
      <c r="D57" s="10" t="s">
        <v>114</v>
      </c>
      <c r="E57" s="35"/>
    </row>
    <row r="58" spans="1:5" ht="30" customHeight="1" hidden="1">
      <c r="A58" s="43" t="s">
        <v>51</v>
      </c>
      <c r="B58" s="10"/>
      <c r="C58" s="17"/>
      <c r="D58" s="10"/>
      <c r="E58" s="27"/>
    </row>
    <row r="59" spans="1:5" ht="30" customHeight="1" hidden="1">
      <c r="A59" s="44"/>
      <c r="B59" s="10"/>
      <c r="C59" s="17"/>
      <c r="D59" s="10"/>
      <c r="E59" s="27"/>
    </row>
    <row r="60" spans="1:5" ht="30" customHeight="1">
      <c r="A60" s="43" t="s">
        <v>52</v>
      </c>
      <c r="B60" s="10" t="s">
        <v>115</v>
      </c>
      <c r="C60" s="17">
        <v>0.6</v>
      </c>
      <c r="D60" s="10" t="s">
        <v>111</v>
      </c>
      <c r="E60" s="27"/>
    </row>
    <row r="61" spans="1:5" ht="30" customHeight="1">
      <c r="A61" s="44"/>
      <c r="B61" s="10" t="s">
        <v>110</v>
      </c>
      <c r="C61" s="17">
        <v>6</v>
      </c>
      <c r="D61" s="10" t="s">
        <v>112</v>
      </c>
      <c r="E61" s="27"/>
    </row>
    <row r="62" spans="1:5" ht="51">
      <c r="A62" s="9" t="s">
        <v>53</v>
      </c>
      <c r="B62" s="10" t="s">
        <v>116</v>
      </c>
      <c r="C62" s="17">
        <v>1.2</v>
      </c>
      <c r="D62" s="10" t="s">
        <v>112</v>
      </c>
      <c r="E62" s="27"/>
    </row>
    <row r="63" spans="1:5" ht="51" customHeight="1">
      <c r="A63" s="9" t="s">
        <v>54</v>
      </c>
      <c r="B63" s="10" t="s">
        <v>117</v>
      </c>
      <c r="C63" s="17">
        <v>0.5</v>
      </c>
      <c r="D63" s="10" t="s">
        <v>118</v>
      </c>
      <c r="E63" s="27"/>
    </row>
    <row r="64" spans="1:5" ht="53.25" customHeight="1">
      <c r="A64" s="9" t="s">
        <v>55</v>
      </c>
      <c r="B64" s="10" t="s">
        <v>119</v>
      </c>
      <c r="C64" s="17">
        <v>0.5</v>
      </c>
      <c r="D64" s="10" t="s">
        <v>120</v>
      </c>
      <c r="E64" s="27"/>
    </row>
    <row r="65" spans="1:5" ht="30" customHeight="1">
      <c r="A65" s="9" t="s">
        <v>56</v>
      </c>
      <c r="B65" s="10" t="s">
        <v>121</v>
      </c>
      <c r="C65" s="17">
        <v>0.5</v>
      </c>
      <c r="D65" s="10" t="s">
        <v>76</v>
      </c>
      <c r="E65" s="33">
        <f>+(47782.18+17184.76+52664.14)*0.1</f>
        <v>11763.108</v>
      </c>
    </row>
    <row r="66" spans="1:5" ht="30" customHeight="1">
      <c r="A66" s="9" t="s">
        <v>57</v>
      </c>
      <c r="B66" s="10" t="s">
        <v>122</v>
      </c>
      <c r="C66" s="17">
        <v>0.5</v>
      </c>
      <c r="D66" s="10" t="s">
        <v>123</v>
      </c>
      <c r="E66" s="35"/>
    </row>
    <row r="67" spans="1:5" ht="30" customHeight="1" hidden="1">
      <c r="A67" s="43" t="s">
        <v>58</v>
      </c>
      <c r="B67" s="10"/>
      <c r="C67" s="17"/>
      <c r="D67" s="10"/>
      <c r="E67" s="27"/>
    </row>
    <row r="68" spans="1:5" ht="30" customHeight="1" hidden="1">
      <c r="A68" s="44"/>
      <c r="B68" s="10"/>
      <c r="C68" s="17"/>
      <c r="D68" s="10"/>
      <c r="E68" s="27"/>
    </row>
    <row r="69" spans="1:5" ht="30" customHeight="1">
      <c r="A69" s="43" t="s">
        <v>59</v>
      </c>
      <c r="B69" s="43" t="s">
        <v>124</v>
      </c>
      <c r="C69" s="45">
        <v>0.5</v>
      </c>
      <c r="D69" s="10" t="s">
        <v>125</v>
      </c>
      <c r="E69" s="21">
        <v>2.05</v>
      </c>
    </row>
    <row r="70" spans="1:5" ht="30" customHeight="1">
      <c r="A70" s="44"/>
      <c r="B70" s="44"/>
      <c r="C70" s="46"/>
      <c r="D70" s="10" t="s">
        <v>126</v>
      </c>
      <c r="E70" s="21">
        <v>1.5</v>
      </c>
    </row>
    <row r="71" spans="1:5" ht="30" customHeight="1">
      <c r="A71" s="9" t="s">
        <v>60</v>
      </c>
      <c r="B71" s="10" t="s">
        <v>117</v>
      </c>
      <c r="C71" s="17">
        <v>0.5</v>
      </c>
      <c r="D71" s="10" t="s">
        <v>127</v>
      </c>
      <c r="E71" s="25"/>
    </row>
    <row r="72" spans="1:5" ht="30" customHeight="1">
      <c r="A72" s="43" t="s">
        <v>61</v>
      </c>
      <c r="B72" s="10" t="s">
        <v>107</v>
      </c>
      <c r="C72" s="17">
        <v>0.6</v>
      </c>
      <c r="D72" s="10" t="s">
        <v>118</v>
      </c>
      <c r="E72" s="25"/>
    </row>
    <row r="73" spans="1:5" ht="30" customHeight="1">
      <c r="A73" s="44"/>
      <c r="B73" s="10" t="s">
        <v>128</v>
      </c>
      <c r="C73" s="14">
        <v>0.2</v>
      </c>
      <c r="D73" s="10" t="s">
        <v>129</v>
      </c>
      <c r="E73" s="25">
        <v>1278</v>
      </c>
    </row>
    <row r="74" spans="1:5" s="8" customFormat="1" ht="12.75">
      <c r="A74" s="5"/>
      <c r="B74" s="6"/>
      <c r="C74" s="16"/>
      <c r="D74" s="7"/>
      <c r="E74" s="24"/>
    </row>
    <row r="75" spans="1:5" ht="30" customHeight="1">
      <c r="A75" s="40" t="s">
        <v>23</v>
      </c>
      <c r="B75" s="41"/>
      <c r="C75" s="41"/>
      <c r="D75" s="41"/>
      <c r="E75" s="42"/>
    </row>
    <row r="76" spans="1:5" ht="30" customHeight="1">
      <c r="A76" s="43" t="s">
        <v>62</v>
      </c>
      <c r="B76" s="10" t="s">
        <v>130</v>
      </c>
      <c r="C76" s="17">
        <v>0.5</v>
      </c>
      <c r="D76" s="10" t="s">
        <v>132</v>
      </c>
      <c r="E76" s="27"/>
    </row>
    <row r="77" spans="1:5" ht="30" customHeight="1">
      <c r="A77" s="44"/>
      <c r="B77" s="10" t="s">
        <v>131</v>
      </c>
      <c r="C77" s="17">
        <v>1</v>
      </c>
      <c r="D77" s="10" t="s">
        <v>76</v>
      </c>
      <c r="E77" s="25">
        <f>319452.69*0.1</f>
        <v>31945.269</v>
      </c>
    </row>
    <row r="78" spans="1:5" ht="30" customHeight="1">
      <c r="A78" s="9" t="s">
        <v>63</v>
      </c>
      <c r="B78" s="10" t="s">
        <v>130</v>
      </c>
      <c r="C78" s="17">
        <v>0.5</v>
      </c>
      <c r="D78" s="10" t="s">
        <v>133</v>
      </c>
      <c r="E78" s="27"/>
    </row>
    <row r="79" spans="1:5" ht="30" customHeight="1" hidden="1">
      <c r="A79" s="43" t="s">
        <v>37</v>
      </c>
      <c r="B79" s="10"/>
      <c r="C79" s="17"/>
      <c r="D79" s="10"/>
      <c r="E79" s="27"/>
    </row>
    <row r="80" spans="1:5" ht="30" customHeight="1" hidden="1">
      <c r="A80" s="44"/>
      <c r="B80" s="10"/>
      <c r="C80" s="17"/>
      <c r="D80" s="10"/>
      <c r="E80" s="27"/>
    </row>
    <row r="81" spans="1:5" ht="30" customHeight="1">
      <c r="A81" s="43" t="s">
        <v>64</v>
      </c>
      <c r="B81" s="10" t="s">
        <v>134</v>
      </c>
      <c r="C81" s="17">
        <v>0.5</v>
      </c>
      <c r="D81" s="10" t="s">
        <v>111</v>
      </c>
      <c r="E81" s="27"/>
    </row>
    <row r="82" spans="1:5" ht="30" customHeight="1">
      <c r="A82" s="44"/>
      <c r="B82" s="10" t="s">
        <v>135</v>
      </c>
      <c r="C82" s="17">
        <v>2</v>
      </c>
      <c r="D82" s="10" t="s">
        <v>112</v>
      </c>
      <c r="E82" s="27"/>
    </row>
    <row r="83" spans="1:5" ht="30" customHeight="1" hidden="1">
      <c r="A83" s="43" t="s">
        <v>56</v>
      </c>
      <c r="B83" s="10"/>
      <c r="C83" s="45"/>
      <c r="D83" s="10"/>
      <c r="E83" s="27"/>
    </row>
    <row r="84" spans="1:5" ht="30" customHeight="1" hidden="1">
      <c r="A84" s="44"/>
      <c r="B84" s="10"/>
      <c r="C84" s="46"/>
      <c r="D84" s="10"/>
      <c r="E84" s="27"/>
    </row>
    <row r="85" spans="1:5" ht="30" customHeight="1" hidden="1">
      <c r="A85" s="43" t="s">
        <v>58</v>
      </c>
      <c r="B85" s="10"/>
      <c r="C85" s="17"/>
      <c r="D85" s="10"/>
      <c r="E85" s="27"/>
    </row>
    <row r="86" spans="1:5" ht="30" customHeight="1" hidden="1">
      <c r="A86" s="44"/>
      <c r="B86" s="10"/>
      <c r="C86" s="17"/>
      <c r="D86" s="10"/>
      <c r="E86" s="27"/>
    </row>
    <row r="87" spans="1:5" ht="30" customHeight="1" hidden="1">
      <c r="A87" s="43" t="s">
        <v>65</v>
      </c>
      <c r="B87" s="10"/>
      <c r="C87" s="17"/>
      <c r="D87" s="10"/>
      <c r="E87" s="27"/>
    </row>
    <row r="88" spans="1:5" ht="30" customHeight="1" hidden="1">
      <c r="A88" s="44"/>
      <c r="B88" s="10"/>
      <c r="C88" s="17"/>
      <c r="D88" s="10"/>
      <c r="E88" s="27"/>
    </row>
    <row r="89" spans="1:5" ht="30" customHeight="1">
      <c r="A89" s="43" t="s">
        <v>66</v>
      </c>
      <c r="B89" s="43" t="s">
        <v>134</v>
      </c>
      <c r="C89" s="45">
        <v>1</v>
      </c>
      <c r="D89" s="10" t="s">
        <v>136</v>
      </c>
      <c r="E89" s="33">
        <f>6*200*26</f>
        <v>31200</v>
      </c>
    </row>
    <row r="90" spans="1:5" ht="30" customHeight="1">
      <c r="A90" s="44"/>
      <c r="B90" s="44"/>
      <c r="C90" s="46"/>
      <c r="D90" s="10" t="s">
        <v>137</v>
      </c>
      <c r="E90" s="35"/>
    </row>
    <row r="91" spans="1:5" s="8" customFormat="1" ht="12.75">
      <c r="A91" s="5"/>
      <c r="B91" s="6"/>
      <c r="C91" s="16"/>
      <c r="D91" s="7"/>
      <c r="E91" s="24"/>
    </row>
    <row r="92" spans="1:5" ht="30" customHeight="1">
      <c r="A92" s="40" t="s">
        <v>24</v>
      </c>
      <c r="B92" s="41"/>
      <c r="C92" s="41"/>
      <c r="D92" s="41"/>
      <c r="E92" s="42"/>
    </row>
    <row r="93" spans="1:5" ht="63.75">
      <c r="A93" s="9" t="s">
        <v>67</v>
      </c>
      <c r="B93" s="10" t="s">
        <v>138</v>
      </c>
      <c r="C93" s="17">
        <v>0.5</v>
      </c>
      <c r="D93" s="10" t="s">
        <v>139</v>
      </c>
      <c r="E93" s="27"/>
    </row>
    <row r="94" spans="1:5" ht="30" customHeight="1">
      <c r="A94" s="43" t="s">
        <v>68</v>
      </c>
      <c r="B94" s="10" t="s">
        <v>140</v>
      </c>
      <c r="C94" s="17">
        <v>0.5</v>
      </c>
      <c r="D94" s="10" t="s">
        <v>111</v>
      </c>
      <c r="E94" s="27"/>
    </row>
    <row r="95" spans="1:5" ht="30" customHeight="1">
      <c r="A95" s="44"/>
      <c r="B95" s="10" t="s">
        <v>141</v>
      </c>
      <c r="C95" s="17">
        <v>10</v>
      </c>
      <c r="D95" s="10" t="s">
        <v>112</v>
      </c>
      <c r="E95" s="27"/>
    </row>
    <row r="96" spans="1:5" ht="30" customHeight="1">
      <c r="A96" s="9" t="s">
        <v>69</v>
      </c>
      <c r="B96" s="10" t="s">
        <v>117</v>
      </c>
      <c r="C96" s="17">
        <v>0.5</v>
      </c>
      <c r="D96" s="10" t="s">
        <v>118</v>
      </c>
      <c r="E96" s="27"/>
    </row>
    <row r="97" spans="1:5" s="8" customFormat="1" ht="12.75">
      <c r="A97" s="5"/>
      <c r="B97" s="6"/>
      <c r="C97" s="16"/>
      <c r="D97" s="7"/>
      <c r="E97" s="24"/>
    </row>
    <row r="98" spans="1:5" ht="30" customHeight="1">
      <c r="A98" s="40" t="s">
        <v>25</v>
      </c>
      <c r="B98" s="41"/>
      <c r="C98" s="41"/>
      <c r="D98" s="41"/>
      <c r="E98" s="42"/>
    </row>
    <row r="99" spans="1:5" ht="30" customHeight="1">
      <c r="A99" s="43" t="s">
        <v>70</v>
      </c>
      <c r="B99" s="10" t="s">
        <v>130</v>
      </c>
      <c r="C99" s="17">
        <v>0.5</v>
      </c>
      <c r="D99" s="10" t="s">
        <v>132</v>
      </c>
      <c r="E99" s="27"/>
    </row>
    <row r="100" spans="1:5" ht="30" customHeight="1">
      <c r="A100" s="44"/>
      <c r="B100" s="10" t="s">
        <v>131</v>
      </c>
      <c r="C100" s="17">
        <v>1</v>
      </c>
      <c r="D100" s="10" t="s">
        <v>76</v>
      </c>
      <c r="E100" s="25">
        <f>5122.55*0.1</f>
        <v>512.255</v>
      </c>
    </row>
    <row r="101" spans="1:5" ht="63.75">
      <c r="A101" s="9" t="s">
        <v>2</v>
      </c>
      <c r="B101" s="10" t="s">
        <v>130</v>
      </c>
      <c r="C101" s="17">
        <v>0.5</v>
      </c>
      <c r="D101" s="10" t="s">
        <v>112</v>
      </c>
      <c r="E101" s="27"/>
    </row>
    <row r="102" spans="1:5" ht="30" customHeight="1">
      <c r="A102" s="43" t="s">
        <v>3</v>
      </c>
      <c r="B102" s="10" t="s">
        <v>142</v>
      </c>
      <c r="C102" s="17">
        <v>0.5</v>
      </c>
      <c r="D102" s="10" t="s">
        <v>111</v>
      </c>
      <c r="E102" s="27"/>
    </row>
    <row r="103" spans="1:5" ht="30" customHeight="1">
      <c r="A103" s="44"/>
      <c r="B103" s="10" t="s">
        <v>143</v>
      </c>
      <c r="C103" s="17">
        <v>4</v>
      </c>
      <c r="D103" s="10" t="s">
        <v>112</v>
      </c>
      <c r="E103" s="27"/>
    </row>
    <row r="104" spans="1:5" ht="30" customHeight="1">
      <c r="A104" s="43" t="s">
        <v>4</v>
      </c>
      <c r="B104" s="10" t="s">
        <v>142</v>
      </c>
      <c r="C104" s="17">
        <v>0.5</v>
      </c>
      <c r="D104" s="10" t="s">
        <v>144</v>
      </c>
      <c r="E104" s="27"/>
    </row>
    <row r="105" spans="1:5" ht="30" customHeight="1">
      <c r="A105" s="44"/>
      <c r="B105" s="10" t="s">
        <v>135</v>
      </c>
      <c r="C105" s="17">
        <v>2</v>
      </c>
      <c r="D105" s="10" t="s">
        <v>145</v>
      </c>
      <c r="E105" s="27"/>
    </row>
    <row r="106" spans="1:5" ht="30" customHeight="1">
      <c r="A106" s="43" t="s">
        <v>5</v>
      </c>
      <c r="B106" s="10" t="s">
        <v>142</v>
      </c>
      <c r="C106" s="17">
        <v>0.5</v>
      </c>
      <c r="D106" s="10" t="s">
        <v>144</v>
      </c>
      <c r="E106" s="27"/>
    </row>
    <row r="107" spans="1:5" ht="30" customHeight="1">
      <c r="A107" s="44"/>
      <c r="B107" s="10" t="s">
        <v>135</v>
      </c>
      <c r="C107" s="17">
        <v>2</v>
      </c>
      <c r="D107" s="10" t="s">
        <v>145</v>
      </c>
      <c r="E107" s="27"/>
    </row>
    <row r="108" spans="1:5" ht="30" customHeight="1">
      <c r="A108" s="43" t="s">
        <v>6</v>
      </c>
      <c r="B108" s="43" t="s">
        <v>146</v>
      </c>
      <c r="C108" s="45">
        <v>4</v>
      </c>
      <c r="D108" s="10" t="s">
        <v>147</v>
      </c>
      <c r="E108" s="27"/>
    </row>
    <row r="109" spans="1:5" ht="30" customHeight="1">
      <c r="A109" s="44"/>
      <c r="B109" s="44"/>
      <c r="C109" s="46"/>
      <c r="D109" s="10" t="s">
        <v>148</v>
      </c>
      <c r="E109" s="27"/>
    </row>
    <row r="110" spans="1:5" ht="30" customHeight="1">
      <c r="A110" s="43" t="s">
        <v>7</v>
      </c>
      <c r="B110" s="43" t="s">
        <v>106</v>
      </c>
      <c r="C110" s="45">
        <v>3</v>
      </c>
      <c r="D110" s="10" t="s">
        <v>149</v>
      </c>
      <c r="E110" s="27"/>
    </row>
    <row r="111" spans="1:5" ht="30" customHeight="1">
      <c r="A111" s="44"/>
      <c r="B111" s="44"/>
      <c r="C111" s="46"/>
      <c r="D111" s="10" t="s">
        <v>112</v>
      </c>
      <c r="E111" s="27"/>
    </row>
    <row r="112" spans="1:5" ht="51">
      <c r="A112" s="9" t="s">
        <v>8</v>
      </c>
      <c r="B112" s="10" t="s">
        <v>117</v>
      </c>
      <c r="C112" s="17">
        <v>0.5</v>
      </c>
      <c r="D112" s="10" t="s">
        <v>118</v>
      </c>
      <c r="E112" s="27"/>
    </row>
    <row r="113" spans="1:5" s="8" customFormat="1" ht="30" customHeight="1">
      <c r="A113" s="5"/>
      <c r="B113" s="6"/>
      <c r="C113" s="16"/>
      <c r="D113" s="7"/>
      <c r="E113" s="24"/>
    </row>
    <row r="114" spans="1:5" ht="30" customHeight="1">
      <c r="A114" s="40" t="s">
        <v>26</v>
      </c>
      <c r="B114" s="41"/>
      <c r="C114" s="41"/>
      <c r="D114" s="41"/>
      <c r="E114" s="42"/>
    </row>
    <row r="115" spans="1:5" ht="30" customHeight="1">
      <c r="A115" s="43" t="s">
        <v>9</v>
      </c>
      <c r="B115" s="10" t="s">
        <v>130</v>
      </c>
      <c r="C115" s="17">
        <v>0.5</v>
      </c>
      <c r="D115" s="10" t="s">
        <v>132</v>
      </c>
      <c r="E115" s="27"/>
    </row>
    <row r="116" spans="1:5" ht="30" customHeight="1">
      <c r="A116" s="44"/>
      <c r="B116" s="10" t="s">
        <v>131</v>
      </c>
      <c r="C116" s="17">
        <v>1</v>
      </c>
      <c r="D116" s="10" t="s">
        <v>76</v>
      </c>
      <c r="E116" s="25">
        <f>10745.85*0.1</f>
        <v>1074.585</v>
      </c>
    </row>
    <row r="117" spans="1:5" ht="38.25">
      <c r="A117" s="9" t="s">
        <v>10</v>
      </c>
      <c r="B117" s="10" t="s">
        <v>150</v>
      </c>
      <c r="C117" s="17">
        <v>0.5</v>
      </c>
      <c r="D117" s="10" t="s">
        <v>151</v>
      </c>
      <c r="E117" s="25">
        <v>86.32</v>
      </c>
    </row>
    <row r="118" spans="1:5" ht="30" customHeight="1" hidden="1">
      <c r="A118" s="43" t="s">
        <v>11</v>
      </c>
      <c r="B118" s="10"/>
      <c r="C118" s="17"/>
      <c r="D118" s="10"/>
      <c r="E118" s="27"/>
    </row>
    <row r="119" spans="1:5" ht="30" customHeight="1" hidden="1">
      <c r="A119" s="44"/>
      <c r="B119" s="10"/>
      <c r="C119" s="17"/>
      <c r="D119" s="10"/>
      <c r="E119" s="27"/>
    </row>
    <row r="120" spans="1:5" ht="30" customHeight="1">
      <c r="A120" s="43" t="s">
        <v>3</v>
      </c>
      <c r="B120" s="10" t="s">
        <v>152</v>
      </c>
      <c r="C120" s="17">
        <v>0.5</v>
      </c>
      <c r="D120" s="10" t="s">
        <v>111</v>
      </c>
      <c r="E120" s="27"/>
    </row>
    <row r="121" spans="1:5" ht="30" customHeight="1">
      <c r="A121" s="44"/>
      <c r="B121" s="10" t="s">
        <v>143</v>
      </c>
      <c r="C121" s="17">
        <v>4</v>
      </c>
      <c r="D121" s="10" t="s">
        <v>112</v>
      </c>
      <c r="E121" s="27"/>
    </row>
    <row r="122" spans="1:5" ht="30" customHeight="1">
      <c r="A122" s="43" t="s">
        <v>12</v>
      </c>
      <c r="B122" s="10" t="s">
        <v>152</v>
      </c>
      <c r="C122" s="17">
        <v>0.5</v>
      </c>
      <c r="D122" s="10" t="s">
        <v>144</v>
      </c>
      <c r="E122" s="27"/>
    </row>
    <row r="123" spans="1:5" ht="30" customHeight="1">
      <c r="A123" s="44"/>
      <c r="B123" s="10" t="s">
        <v>135</v>
      </c>
      <c r="C123" s="17">
        <v>2</v>
      </c>
      <c r="D123" s="10" t="s">
        <v>145</v>
      </c>
      <c r="E123" s="27"/>
    </row>
    <row r="124" spans="1:5" ht="30" customHeight="1" hidden="1">
      <c r="A124" s="43" t="s">
        <v>13</v>
      </c>
      <c r="B124" s="10"/>
      <c r="C124" s="17"/>
      <c r="D124" s="10"/>
      <c r="E124" s="27"/>
    </row>
    <row r="125" spans="1:5" ht="30" customHeight="1" hidden="1">
      <c r="A125" s="44"/>
      <c r="B125" s="10"/>
      <c r="C125" s="17"/>
      <c r="D125" s="10"/>
      <c r="E125" s="27"/>
    </row>
    <row r="126" ht="12.75"/>
    <row r="127" ht="12.75"/>
    <row r="128" spans="1:5" s="4" customFormat="1" ht="12.75">
      <c r="A128" s="12" t="s">
        <v>72</v>
      </c>
      <c r="B128" s="12" t="s">
        <v>73</v>
      </c>
      <c r="C128" s="19">
        <f>SUM(C8:C124)</f>
        <v>3762.2399999999993</v>
      </c>
      <c r="D128" s="13" t="s">
        <v>74</v>
      </c>
      <c r="E128" s="22">
        <f>SUM(E8:E124)</f>
        <v>158095.618</v>
      </c>
    </row>
    <row r="129" ht="12.75"/>
    <row r="130" spans="1:5" ht="12.75">
      <c r="A130" s="3" t="s">
        <v>75</v>
      </c>
      <c r="B130" s="37">
        <f>+E128/C128</f>
        <v>42.021672726886116</v>
      </c>
      <c r="C130" s="38"/>
      <c r="D130" s="38"/>
      <c r="E130" s="39"/>
    </row>
    <row r="131" ht="12.75"/>
    <row r="132" ht="12.75">
      <c r="A132" s="30" t="s">
        <v>158</v>
      </c>
    </row>
    <row r="179" ht="12.75"/>
    <row r="180" ht="12.75"/>
    <row r="181" ht="12.75"/>
  </sheetData>
  <mergeCells count="90">
    <mergeCell ref="C41:C42"/>
    <mergeCell ref="B45:B46"/>
    <mergeCell ref="C45:C46"/>
    <mergeCell ref="B37:B38"/>
    <mergeCell ref="C37:C38"/>
    <mergeCell ref="D53:D54"/>
    <mergeCell ref="E53:E54"/>
    <mergeCell ref="B69:B70"/>
    <mergeCell ref="C69:C70"/>
    <mergeCell ref="C83:C84"/>
    <mergeCell ref="B41:B42"/>
    <mergeCell ref="A122:A123"/>
    <mergeCell ref="A124:A125"/>
    <mergeCell ref="A115:A116"/>
    <mergeCell ref="A118:A119"/>
    <mergeCell ref="A120:A121"/>
    <mergeCell ref="A106:A107"/>
    <mergeCell ref="A108:A109"/>
    <mergeCell ref="A110:A111"/>
    <mergeCell ref="B21:B22"/>
    <mergeCell ref="C21:C22"/>
    <mergeCell ref="B33:B34"/>
    <mergeCell ref="B35:B36"/>
    <mergeCell ref="C33:C34"/>
    <mergeCell ref="C35:C36"/>
    <mergeCell ref="C108:C109"/>
    <mergeCell ref="B110:B111"/>
    <mergeCell ref="C110:C111"/>
    <mergeCell ref="A99:A100"/>
    <mergeCell ref="A102:A103"/>
    <mergeCell ref="A104:A105"/>
    <mergeCell ref="B108:B109"/>
    <mergeCell ref="A87:A88"/>
    <mergeCell ref="B89:B90"/>
    <mergeCell ref="A89:A90"/>
    <mergeCell ref="A94:A95"/>
    <mergeCell ref="A72:A73"/>
    <mergeCell ref="A76:A77"/>
    <mergeCell ref="A83:A84"/>
    <mergeCell ref="A85:A86"/>
    <mergeCell ref="A43:A44"/>
    <mergeCell ref="A45:A46"/>
    <mergeCell ref="A48:A49"/>
    <mergeCell ref="A114:E114"/>
    <mergeCell ref="A67:A68"/>
    <mergeCell ref="A58:A59"/>
    <mergeCell ref="A60:A61"/>
    <mergeCell ref="A53:A54"/>
    <mergeCell ref="A55:A56"/>
    <mergeCell ref="A79:A80"/>
    <mergeCell ref="A10:A11"/>
    <mergeCell ref="A13:A14"/>
    <mergeCell ref="A15:A16"/>
    <mergeCell ref="A17:A18"/>
    <mergeCell ref="A41:A42"/>
    <mergeCell ref="A19:A20"/>
    <mergeCell ref="A21:A22"/>
    <mergeCell ref="A25:A26"/>
    <mergeCell ref="A27:A28"/>
    <mergeCell ref="A7:E7"/>
    <mergeCell ref="A24:E24"/>
    <mergeCell ref="A32:E32"/>
    <mergeCell ref="A51:E51"/>
    <mergeCell ref="A8:A9"/>
    <mergeCell ref="A29:A30"/>
    <mergeCell ref="A33:A34"/>
    <mergeCell ref="A35:A36"/>
    <mergeCell ref="A37:A38"/>
    <mergeCell ref="A39:A40"/>
    <mergeCell ref="A1:E1"/>
    <mergeCell ref="A2:E2"/>
    <mergeCell ref="B4:C4"/>
    <mergeCell ref="D4:E4"/>
    <mergeCell ref="A4:A5"/>
    <mergeCell ref="E89:E90"/>
    <mergeCell ref="E56:E57"/>
    <mergeCell ref="E65:E66"/>
    <mergeCell ref="B130:E130"/>
    <mergeCell ref="A75:E75"/>
    <mergeCell ref="A92:E92"/>
    <mergeCell ref="A98:E98"/>
    <mergeCell ref="A81:A82"/>
    <mergeCell ref="C89:C90"/>
    <mergeCell ref="A69:A70"/>
    <mergeCell ref="E41:E42"/>
    <mergeCell ref="E45:E46"/>
    <mergeCell ref="E8:E11"/>
    <mergeCell ref="E13:E16"/>
    <mergeCell ref="E37:E38"/>
    <mergeCell ref="E33:E34"/>
  </mergeCells>
  <printOptions horizontalCentered="1"/>
  <pageMargins left="0.5905511811023623" right="0.5905511811023623" top="0.5905511811023623" bottom="0.5905511811023623" header="0" footer="0"/>
  <pageSetup horizontalDpi="120" verticalDpi="120" orientation="landscape" paperSize="9" scale="93" r:id="rId3"/>
  <rowBreaks count="4" manualBreakCount="4">
    <brk id="36" max="255" man="1"/>
    <brk id="82" max="255" man="1"/>
    <brk id="97" max="255" man="1"/>
    <brk id="111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Adrián Huerta Pisco</dc:creator>
  <cp:keywords/>
  <dc:description/>
  <cp:lastModifiedBy>Ahuerta</cp:lastModifiedBy>
  <cp:lastPrinted>2005-12-14T22:05:21Z</cp:lastPrinted>
  <dcterms:created xsi:type="dcterms:W3CDTF">2005-11-23T22:07:07Z</dcterms:created>
  <dcterms:modified xsi:type="dcterms:W3CDTF">2005-12-14T22:05:22Z</dcterms:modified>
  <cp:category/>
  <cp:version/>
  <cp:contentType/>
  <cp:contentStatus/>
</cp:coreProperties>
</file>