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Cuadro General Español" sheetId="1" r:id="rId1"/>
    <sheet name="Entrada Datos" sheetId="2" r:id="rId2"/>
    <sheet name="Cuadro calculos" sheetId="3" r:id="rId3"/>
    <sheet name="Hoja1" sheetId="4" r:id="rId4"/>
  </sheets>
  <definedNames/>
  <calcPr fullCalcOnLoad="1"/>
</workbook>
</file>

<file path=xl/sharedStrings.xml><?xml version="1.0" encoding="utf-8"?>
<sst xmlns="http://schemas.openxmlformats.org/spreadsheetml/2006/main" count="240" uniqueCount="158">
  <si>
    <t>N.</t>
  </si>
  <si>
    <t>A: Items</t>
  </si>
  <si>
    <t>B: Formulas</t>
  </si>
  <si>
    <t>Tipo de unidad</t>
  </si>
  <si>
    <t>Datos</t>
  </si>
  <si>
    <t>2.</t>
  </si>
  <si>
    <t>Origen – destino</t>
  </si>
  <si>
    <t>3.</t>
  </si>
  <si>
    <t>Posible duracion de navegación (horas/dias)</t>
  </si>
  <si>
    <t>4.</t>
  </si>
  <si>
    <t>Tonelaje transportado por unidad</t>
  </si>
  <si>
    <t>5.</t>
  </si>
  <si>
    <t>6.</t>
  </si>
  <si>
    <t>Numeros de barcazas por unidad</t>
  </si>
  <si>
    <t>7.</t>
  </si>
  <si>
    <t>Poder de la propulsión (HP)</t>
  </si>
  <si>
    <t>Datos o evaluacion</t>
  </si>
  <si>
    <t>8.</t>
  </si>
  <si>
    <t>Distancia (km)</t>
  </si>
  <si>
    <t>9.</t>
  </si>
  <si>
    <t>Valor de inversion del empuje</t>
  </si>
  <si>
    <t>10.</t>
  </si>
  <si>
    <t>Valor de inversion  de la barcaza(s)</t>
  </si>
  <si>
    <t>11.</t>
  </si>
  <si>
    <t>Tiempo de duracion del empuje</t>
  </si>
  <si>
    <t>Evaluacion</t>
  </si>
  <si>
    <t>12.</t>
  </si>
  <si>
    <t>Tiempo de duracion de la barcaza</t>
  </si>
  <si>
    <t>13.</t>
  </si>
  <si>
    <t>Costo de liberación del empuje por año</t>
  </si>
  <si>
    <t>14.</t>
  </si>
  <si>
    <t>Costo de la liberación de la barcaza(s) por año</t>
  </si>
  <si>
    <t>15.</t>
  </si>
  <si>
    <t>Sueldos de la tripulacion de navegación por año</t>
  </si>
  <si>
    <t>16.</t>
  </si>
  <si>
    <t>Seguro del  empujador por año</t>
  </si>
  <si>
    <t>17.</t>
  </si>
  <si>
    <t>Seguro de la barcaza por año</t>
  </si>
  <si>
    <t>18.</t>
  </si>
  <si>
    <t>Costos de arreglos por año</t>
  </si>
  <si>
    <t>B13 + B14 + B15 + B16 + B17</t>
  </si>
  <si>
    <t>19.</t>
  </si>
  <si>
    <t>Velocidad de navegación en contra de la corriente (km/h)</t>
  </si>
  <si>
    <t>20.</t>
  </si>
  <si>
    <t>Velocidad de navegación con la corriente (km/h)</t>
  </si>
  <si>
    <t>21.</t>
  </si>
  <si>
    <t>Tiempo de navegación en contra de la corriente (dias)</t>
  </si>
  <si>
    <t>B8 / (B19 x B3)</t>
  </si>
  <si>
    <t>22.</t>
  </si>
  <si>
    <t>Tiempo de navegación con la corriente (dias)</t>
  </si>
  <si>
    <t>B8 / (B20 x B3)</t>
  </si>
  <si>
    <t>23.</t>
  </si>
  <si>
    <t>Waiting-round time (dias)</t>
  </si>
  <si>
    <t>24.</t>
  </si>
  <si>
    <t>Turn-round time (dias)</t>
  </si>
  <si>
    <t>B21+ B22 + B23</t>
  </si>
  <si>
    <t>25.</t>
  </si>
  <si>
    <t>Tiempo posible de navegación (meses/año)</t>
  </si>
  <si>
    <t>26.</t>
  </si>
  <si>
    <t>Numeros de turn-round por año</t>
  </si>
  <si>
    <t>30.5 x B25 / B24</t>
  </si>
  <si>
    <t>27.</t>
  </si>
  <si>
    <t>Costo fijo por turn-round</t>
  </si>
  <si>
    <t>B18 / B26</t>
  </si>
  <si>
    <t>28.</t>
  </si>
  <si>
    <t>Costo fijo por tonelada</t>
  </si>
  <si>
    <t>B27 / B4</t>
  </si>
  <si>
    <t>29.</t>
  </si>
  <si>
    <t>Capacidad de transporte anual por unidad (toneladas)</t>
  </si>
  <si>
    <t>B4 x B26</t>
  </si>
  <si>
    <t>30.</t>
  </si>
  <si>
    <t>Numero necesario de empujadores</t>
  </si>
  <si>
    <t>B5 / B29</t>
  </si>
  <si>
    <t>31.</t>
  </si>
  <si>
    <t>Numero necesario de barcazas</t>
  </si>
  <si>
    <t>B30 x B6</t>
  </si>
  <si>
    <t>32.</t>
  </si>
  <si>
    <t>Costo de combustible por litro</t>
  </si>
  <si>
    <t>33.</t>
  </si>
  <si>
    <t>Costo de combustible y aceite por año</t>
  </si>
  <si>
    <t>a x B3 x B7 x B26 x B32 (B21 + B22)</t>
  </si>
  <si>
    <t>34.</t>
  </si>
  <si>
    <t>Costo de mantenimiento de los empujadores por año</t>
  </si>
  <si>
    <t>b x B9</t>
  </si>
  <si>
    <t>35.</t>
  </si>
  <si>
    <t>Costo de mantenimiento de las barcazas por año</t>
  </si>
  <si>
    <t>c x B10</t>
  </si>
  <si>
    <t>36.</t>
  </si>
  <si>
    <t>Costo del seguro de carga por toneladas km.</t>
  </si>
  <si>
    <t>37.</t>
  </si>
  <si>
    <t>Costo del seguro de carga por año</t>
  </si>
  <si>
    <t>B36 x B4 x B26 x B8</t>
  </si>
  <si>
    <t>38.</t>
  </si>
  <si>
    <t>Costos variables por año</t>
  </si>
  <si>
    <t>B33 + B34 + B35 + B37</t>
  </si>
  <si>
    <t>39.</t>
  </si>
  <si>
    <t>Costos generales por año</t>
  </si>
  <si>
    <t>(B18 + B38) x d</t>
  </si>
  <si>
    <t>40.</t>
  </si>
  <si>
    <t>Costos totales por año y por unidad</t>
  </si>
  <si>
    <t>B18 + B38 + B39</t>
  </si>
  <si>
    <t>41.</t>
  </si>
  <si>
    <t>Costos totales por turn-round</t>
  </si>
  <si>
    <t>B40 / B26</t>
  </si>
  <si>
    <t>42.</t>
  </si>
  <si>
    <t>Costos totales por toneladas</t>
  </si>
  <si>
    <t>B41 / B4</t>
  </si>
  <si>
    <t>43.</t>
  </si>
  <si>
    <t>Costos totales por toneladas km.</t>
  </si>
  <si>
    <t>B42 / B8</t>
  </si>
  <si>
    <t>Items</t>
  </si>
  <si>
    <t>Formulas</t>
  </si>
  <si>
    <t xml:space="preserve"> </t>
  </si>
  <si>
    <t>b. Porcentaje de costo del empujador</t>
  </si>
  <si>
    <t>c. Porcentaje de costo de la barcaza</t>
  </si>
  <si>
    <t>d. Porcentaje de costo de la transportación (costos fijo + variables)</t>
  </si>
  <si>
    <t>a. Consumo de combustible y aceite en litros por HP y por hora</t>
  </si>
  <si>
    <t>Chata 1</t>
  </si>
  <si>
    <t>Chata 2</t>
  </si>
  <si>
    <t>Comboio 2</t>
  </si>
  <si>
    <t>Comboio 1</t>
  </si>
  <si>
    <t>Rota 1</t>
  </si>
  <si>
    <t>Posible duracion de navegación (horas/dia)</t>
  </si>
  <si>
    <t>Tonelaje transportado por unidad (TEUs)</t>
  </si>
  <si>
    <t>Tonelaje transportado por año  (TEUs)</t>
  </si>
  <si>
    <t>Valor de inversion del empujador (USD$)</t>
  </si>
  <si>
    <t>rota 1</t>
  </si>
  <si>
    <t>Tiempo de duracion del empujador (Años)</t>
  </si>
  <si>
    <t>Tiempo de duracion de la barcaza (Años)</t>
  </si>
  <si>
    <t>Costo de liberación del empujador por año (USD$)</t>
  </si>
  <si>
    <t>Costo de la liberación de la barcaza(s) por año  (USD$)</t>
  </si>
  <si>
    <t>Costo fijo por tonelada   TEU</t>
  </si>
  <si>
    <t>Capacidad de transporte anual por unidad (TEUs)</t>
  </si>
  <si>
    <t>Tonelaje transportado por año   (TEUs)</t>
  </si>
  <si>
    <t>Costo del seguro de carga por TEU- km.</t>
  </si>
  <si>
    <t>Costos totales por TEU- km.</t>
  </si>
  <si>
    <t>Costos totales por TEU</t>
  </si>
  <si>
    <t>D14 + D15 + D16 + D17 + D18</t>
  </si>
  <si>
    <t>D9 / (D20 x D4)</t>
  </si>
  <si>
    <t>D9 / (D21 x D4)</t>
  </si>
  <si>
    <t>30.5 x D26 / D25</t>
  </si>
  <si>
    <t>D19 / D27</t>
  </si>
  <si>
    <t>D28 / D5</t>
  </si>
  <si>
    <t>D5 x D27</t>
  </si>
  <si>
    <t>D6 / D30</t>
  </si>
  <si>
    <t>D31 x D7</t>
  </si>
  <si>
    <t>a x B4 x B8 x B30 x B33 (B22 + B23)</t>
  </si>
  <si>
    <t>b x D10</t>
  </si>
  <si>
    <t>c x D11</t>
  </si>
  <si>
    <t>D37 x D25 x D27 x D9</t>
  </si>
  <si>
    <t>D34 + D35 + D36 + D38</t>
  </si>
  <si>
    <t>(D19 + D39) x d</t>
  </si>
  <si>
    <t>D19 + D39 + D40</t>
  </si>
  <si>
    <t>D41 / D27</t>
  </si>
  <si>
    <t>D42 / D5</t>
  </si>
  <si>
    <t>D43 / D9</t>
  </si>
  <si>
    <t>Barco 1</t>
  </si>
  <si>
    <t>Comboy 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</si>
</sst>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27" fillId="0" borderId="11" xfId="0" applyFont="1" applyBorder="1" applyAlignment="1">
      <alignment horizontal="left" vertical="top" wrapText="1"/>
    </xf>
    <xf numFmtId="0" fontId="28" fillId="0" borderId="13" xfId="0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29" fillId="0" borderId="0" xfId="0" applyFont="1" applyFill="1" applyBorder="1" applyAlignment="1">
      <alignment vertical="top" wrapText="1"/>
    </xf>
    <xf numFmtId="0" fontId="7" fillId="0" borderId="0" xfId="0" applyFont="1" applyAlignment="1">
      <alignment horizontal="left" vertical="center" wrapText="1" inden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A2" sqref="A2:IV2"/>
    </sheetView>
  </sheetViews>
  <sheetFormatPr defaultColWidth="11.421875" defaultRowHeight="12.75"/>
  <cols>
    <col min="1" max="1" width="3.421875" style="0" customWidth="1"/>
    <col min="2" max="2" width="44.8515625" style="0" customWidth="1"/>
    <col min="3" max="3" width="22.8515625" style="0" customWidth="1"/>
  </cols>
  <sheetData>
    <row r="1" spans="1:5" ht="13.5" customHeight="1">
      <c r="A1" s="9" t="s">
        <v>0</v>
      </c>
      <c r="B1" s="15" t="s">
        <v>1</v>
      </c>
      <c r="C1" s="16" t="s">
        <v>2</v>
      </c>
      <c r="D1" s="17" t="s">
        <v>156</v>
      </c>
      <c r="E1" s="17" t="s">
        <v>157</v>
      </c>
    </row>
    <row r="2" spans="1:5" ht="18" customHeight="1">
      <c r="A2" s="10" t="s">
        <v>5</v>
      </c>
      <c r="B2" s="11" t="s">
        <v>6</v>
      </c>
      <c r="C2" s="10" t="s">
        <v>4</v>
      </c>
      <c r="D2" t="s">
        <v>121</v>
      </c>
      <c r="E2" s="8" t="s">
        <v>126</v>
      </c>
    </row>
    <row r="3" spans="1:5" ht="18" customHeight="1">
      <c r="A3" s="10" t="s">
        <v>7</v>
      </c>
      <c r="B3" s="11" t="s">
        <v>8</v>
      </c>
      <c r="C3" s="10" t="s">
        <v>4</v>
      </c>
      <c r="D3">
        <v>24</v>
      </c>
      <c r="E3">
        <v>24</v>
      </c>
    </row>
    <row r="4" spans="1:5" ht="18" customHeight="1">
      <c r="A4" s="10" t="s">
        <v>9</v>
      </c>
      <c r="B4" s="11" t="s">
        <v>10</v>
      </c>
      <c r="C4" s="10" t="s">
        <v>4</v>
      </c>
      <c r="D4">
        <v>100</v>
      </c>
      <c r="E4">
        <v>300</v>
      </c>
    </row>
    <row r="5" spans="1:5" ht="18" customHeight="1">
      <c r="A5" s="10" t="s">
        <v>11</v>
      </c>
      <c r="B5" s="11" t="s">
        <v>133</v>
      </c>
      <c r="C5" s="10" t="s">
        <v>4</v>
      </c>
      <c r="D5">
        <v>32000</v>
      </c>
      <c r="E5">
        <v>10000</v>
      </c>
    </row>
    <row r="6" spans="1:5" ht="18" customHeight="1">
      <c r="A6" s="10" t="s">
        <v>12</v>
      </c>
      <c r="B6" s="11" t="s">
        <v>13</v>
      </c>
      <c r="C6" s="10" t="s">
        <v>4</v>
      </c>
      <c r="D6">
        <v>1</v>
      </c>
      <c r="E6">
        <v>3</v>
      </c>
    </row>
    <row r="7" spans="1:5" ht="18" customHeight="1">
      <c r="A7" s="10" t="s">
        <v>14</v>
      </c>
      <c r="B7" s="11" t="s">
        <v>15</v>
      </c>
      <c r="C7" s="10" t="s">
        <v>16</v>
      </c>
      <c r="D7">
        <v>400</v>
      </c>
      <c r="E7">
        <v>1300</v>
      </c>
    </row>
    <row r="8" spans="1:5" ht="18" customHeight="1">
      <c r="A8" s="10" t="s">
        <v>17</v>
      </c>
      <c r="B8" s="11" t="s">
        <v>18</v>
      </c>
      <c r="C8" s="10" t="s">
        <v>4</v>
      </c>
      <c r="D8">
        <v>2500</v>
      </c>
      <c r="E8">
        <v>2500</v>
      </c>
    </row>
    <row r="9" spans="1:5" ht="18" customHeight="1">
      <c r="A9" s="10" t="s">
        <v>19</v>
      </c>
      <c r="B9" s="11" t="s">
        <v>20</v>
      </c>
      <c r="C9" s="10" t="s">
        <v>16</v>
      </c>
      <c r="D9">
        <v>0</v>
      </c>
      <c r="E9">
        <v>250000</v>
      </c>
    </row>
    <row r="10" spans="1:5" ht="18" customHeight="1">
      <c r="A10" s="10" t="s">
        <v>21</v>
      </c>
      <c r="B10" s="11" t="s">
        <v>22</v>
      </c>
      <c r="C10" s="10" t="s">
        <v>16</v>
      </c>
      <c r="D10">
        <v>22000</v>
      </c>
      <c r="E10">
        <v>420000</v>
      </c>
    </row>
    <row r="11" spans="1:5" ht="18" customHeight="1">
      <c r="A11" s="10" t="s">
        <v>23</v>
      </c>
      <c r="B11" s="11" t="s">
        <v>127</v>
      </c>
      <c r="C11" s="10" t="s">
        <v>25</v>
      </c>
      <c r="D11">
        <v>0</v>
      </c>
      <c r="E11">
        <v>15</v>
      </c>
    </row>
    <row r="12" spans="1:5" ht="18" customHeight="1">
      <c r="A12" s="10" t="s">
        <v>26</v>
      </c>
      <c r="B12" s="11" t="s">
        <v>128</v>
      </c>
      <c r="C12" s="10" t="s">
        <v>25</v>
      </c>
      <c r="D12">
        <v>15</v>
      </c>
      <c r="E12">
        <v>15</v>
      </c>
    </row>
    <row r="13" spans="1:5" ht="18" customHeight="1">
      <c r="A13" s="10" t="s">
        <v>28</v>
      </c>
      <c r="B13" s="11" t="s">
        <v>129</v>
      </c>
      <c r="C13" s="10" t="s">
        <v>25</v>
      </c>
      <c r="D13">
        <v>0</v>
      </c>
      <c r="E13">
        <v>300</v>
      </c>
    </row>
    <row r="14" spans="1:5" ht="18" customHeight="1">
      <c r="A14" s="10" t="s">
        <v>30</v>
      </c>
      <c r="B14" s="11" t="s">
        <v>130</v>
      </c>
      <c r="C14" s="10" t="s">
        <v>25</v>
      </c>
      <c r="D14">
        <v>100</v>
      </c>
      <c r="E14">
        <v>300</v>
      </c>
    </row>
    <row r="15" spans="1:5" ht="18" customHeight="1">
      <c r="A15" s="10" t="s">
        <v>32</v>
      </c>
      <c r="B15" s="11" t="s">
        <v>33</v>
      </c>
      <c r="C15" s="10" t="s">
        <v>4</v>
      </c>
      <c r="D15">
        <v>150000</v>
      </c>
      <c r="E15">
        <v>200000</v>
      </c>
    </row>
    <row r="16" spans="1:5" ht="18" customHeight="1">
      <c r="A16" s="10" t="s">
        <v>34</v>
      </c>
      <c r="B16" s="11" t="s">
        <v>35</v>
      </c>
      <c r="C16" s="10" t="s">
        <v>16</v>
      </c>
      <c r="D16">
        <v>0</v>
      </c>
      <c r="E16">
        <v>2500</v>
      </c>
    </row>
    <row r="17" spans="1:5" ht="18" customHeight="1">
      <c r="A17" s="10" t="s">
        <v>36</v>
      </c>
      <c r="B17" s="11" t="s">
        <v>37</v>
      </c>
      <c r="C17" s="10" t="s">
        <v>16</v>
      </c>
      <c r="D17">
        <v>2200</v>
      </c>
      <c r="E17">
        <v>4200</v>
      </c>
    </row>
    <row r="18" spans="1:5" ht="18" customHeight="1">
      <c r="A18" s="10" t="s">
        <v>38</v>
      </c>
      <c r="B18" s="11" t="s">
        <v>39</v>
      </c>
      <c r="C18" s="14" t="s">
        <v>137</v>
      </c>
      <c r="D18">
        <f>D13+D14+D15+D16+D17</f>
        <v>152300</v>
      </c>
      <c r="E18">
        <f>E13+E14+E15+E16+E17</f>
        <v>207300</v>
      </c>
    </row>
    <row r="19" spans="1:5" ht="18" customHeight="1">
      <c r="A19" s="10" t="s">
        <v>41</v>
      </c>
      <c r="B19" s="11" t="s">
        <v>42</v>
      </c>
      <c r="C19" s="10" t="s">
        <v>16</v>
      </c>
      <c r="D19">
        <v>8</v>
      </c>
      <c r="E19">
        <v>5</v>
      </c>
    </row>
    <row r="20" spans="1:5" ht="18" customHeight="1">
      <c r="A20" s="10" t="s">
        <v>43</v>
      </c>
      <c r="B20" s="11" t="s">
        <v>44</v>
      </c>
      <c r="C20" s="10" t="s">
        <v>16</v>
      </c>
      <c r="D20">
        <v>20</v>
      </c>
      <c r="E20">
        <v>15</v>
      </c>
    </row>
    <row r="21" spans="1:5" ht="18" customHeight="1">
      <c r="A21" s="10" t="s">
        <v>45</v>
      </c>
      <c r="B21" s="11" t="s">
        <v>46</v>
      </c>
      <c r="C21" s="10" t="s">
        <v>138</v>
      </c>
      <c r="D21">
        <f>D8/(D19*D3)</f>
        <v>13.020833333333334</v>
      </c>
      <c r="E21">
        <f>E8/(E19*E3)</f>
        <v>20.833333333333332</v>
      </c>
    </row>
    <row r="22" spans="1:5" ht="18" customHeight="1">
      <c r="A22" s="10" t="s">
        <v>48</v>
      </c>
      <c r="B22" s="11" t="s">
        <v>49</v>
      </c>
      <c r="C22" s="10" t="s">
        <v>139</v>
      </c>
      <c r="D22">
        <f>D8/(D20*D3)</f>
        <v>5.208333333333333</v>
      </c>
      <c r="E22">
        <f>E8/(E20*E3)</f>
        <v>6.944444444444445</v>
      </c>
    </row>
    <row r="23" spans="1:5" ht="18" customHeight="1">
      <c r="A23" s="10" t="s">
        <v>51</v>
      </c>
      <c r="B23" s="11" t="s">
        <v>52</v>
      </c>
      <c r="C23" s="10" t="s">
        <v>25</v>
      </c>
      <c r="D23">
        <v>0.6</v>
      </c>
      <c r="E23">
        <v>0.6</v>
      </c>
    </row>
    <row r="24" spans="1:5" ht="18" customHeight="1">
      <c r="A24" s="10" t="s">
        <v>53</v>
      </c>
      <c r="B24" s="11" t="s">
        <v>54</v>
      </c>
      <c r="C24" s="10" t="s">
        <v>55</v>
      </c>
      <c r="D24" s="8">
        <v>1.2</v>
      </c>
      <c r="E24" s="8">
        <v>1.2</v>
      </c>
    </row>
    <row r="25" spans="1:5" ht="18" customHeight="1">
      <c r="A25" s="10" t="s">
        <v>56</v>
      </c>
      <c r="B25" s="11" t="s">
        <v>57</v>
      </c>
      <c r="C25" s="10" t="s">
        <v>4</v>
      </c>
      <c r="D25">
        <v>12.5</v>
      </c>
      <c r="E25">
        <v>12.5</v>
      </c>
    </row>
    <row r="26" spans="1:5" ht="18" customHeight="1">
      <c r="A26" s="10" t="s">
        <v>58</v>
      </c>
      <c r="B26" s="11" t="s">
        <v>59</v>
      </c>
      <c r="C26" s="10" t="s">
        <v>140</v>
      </c>
      <c r="D26">
        <f>30.5*D25/D24</f>
        <v>317.70833333333337</v>
      </c>
      <c r="E26">
        <f>30.5*E25/E24</f>
        <v>317.70833333333337</v>
      </c>
    </row>
    <row r="27" spans="1:5" ht="18" customHeight="1">
      <c r="A27" s="10" t="s">
        <v>61</v>
      </c>
      <c r="B27" s="11" t="s">
        <v>62</v>
      </c>
      <c r="C27" s="10" t="s">
        <v>141</v>
      </c>
      <c r="D27">
        <f>D18/D26</f>
        <v>479.37049180327864</v>
      </c>
      <c r="E27">
        <f>E18/E26</f>
        <v>652.4852459016392</v>
      </c>
    </row>
    <row r="28" spans="1:5" ht="18" customHeight="1">
      <c r="A28" s="10" t="s">
        <v>64</v>
      </c>
      <c r="B28" s="11" t="s">
        <v>131</v>
      </c>
      <c r="C28" s="10" t="s">
        <v>142</v>
      </c>
      <c r="D28">
        <f>D27/D4</f>
        <v>4.793704918032787</v>
      </c>
      <c r="E28">
        <f>E27/E4</f>
        <v>2.174950819672131</v>
      </c>
    </row>
    <row r="29" spans="1:5" ht="18" customHeight="1">
      <c r="A29" s="10" t="s">
        <v>67</v>
      </c>
      <c r="B29" s="11" t="s">
        <v>132</v>
      </c>
      <c r="C29" s="10" t="s">
        <v>143</v>
      </c>
      <c r="D29">
        <f>D4*D26</f>
        <v>31770.833333333336</v>
      </c>
      <c r="E29">
        <f>E4*E26</f>
        <v>95312.50000000001</v>
      </c>
    </row>
    <row r="30" spans="1:5" ht="18" customHeight="1">
      <c r="A30" s="10" t="s">
        <v>70</v>
      </c>
      <c r="B30" s="11" t="s">
        <v>71</v>
      </c>
      <c r="C30" s="10" t="s">
        <v>144</v>
      </c>
      <c r="D30">
        <f>D5/D29</f>
        <v>1.0072131147540984</v>
      </c>
      <c r="E30">
        <f>E5/E29</f>
        <v>0.10491803278688523</v>
      </c>
    </row>
    <row r="31" spans="1:5" ht="18" customHeight="1">
      <c r="A31" s="10" t="s">
        <v>73</v>
      </c>
      <c r="B31" s="11" t="s">
        <v>74</v>
      </c>
      <c r="C31" s="10" t="s">
        <v>145</v>
      </c>
      <c r="D31">
        <f>D30*D6</f>
        <v>1.0072131147540984</v>
      </c>
      <c r="E31">
        <f>E30*E6</f>
        <v>0.3147540983606557</v>
      </c>
    </row>
    <row r="32" spans="1:5" ht="18" customHeight="1">
      <c r="A32" s="10" t="s">
        <v>76</v>
      </c>
      <c r="B32" s="11" t="s">
        <v>77</v>
      </c>
      <c r="C32" s="10" t="s">
        <v>4</v>
      </c>
      <c r="D32">
        <v>0.45</v>
      </c>
      <c r="E32">
        <v>0.45</v>
      </c>
    </row>
    <row r="33" spans="1:5" ht="25.5" customHeight="1">
      <c r="A33" s="10" t="s">
        <v>78</v>
      </c>
      <c r="B33" s="11" t="s">
        <v>79</v>
      </c>
      <c r="C33" s="10" t="s">
        <v>146</v>
      </c>
      <c r="D33">
        <f>D44*D3*D7*D29*D32*(D21+D22)</f>
        <v>3077402.34375</v>
      </c>
      <c r="E33">
        <f>E44*E3*E7*E29*E32*(E21+E22)</f>
        <v>0</v>
      </c>
    </row>
    <row r="34" spans="1:5" ht="18" customHeight="1">
      <c r="A34" s="10" t="s">
        <v>81</v>
      </c>
      <c r="B34" s="11" t="s">
        <v>82</v>
      </c>
      <c r="C34" s="10" t="s">
        <v>147</v>
      </c>
      <c r="D34">
        <f>D45*D9</f>
        <v>0</v>
      </c>
      <c r="E34">
        <f>E45*E9</f>
        <v>0</v>
      </c>
    </row>
    <row r="35" spans="1:5" ht="18" customHeight="1">
      <c r="A35" s="10" t="s">
        <v>84</v>
      </c>
      <c r="B35" s="11" t="s">
        <v>85</v>
      </c>
      <c r="C35" s="10" t="s">
        <v>148</v>
      </c>
      <c r="D35">
        <f>D46*D10</f>
        <v>1100</v>
      </c>
      <c r="E35">
        <f>E46*E10</f>
        <v>0</v>
      </c>
    </row>
    <row r="36" spans="1:5" ht="18" customHeight="1">
      <c r="A36" s="10" t="s">
        <v>87</v>
      </c>
      <c r="B36" s="11" t="s">
        <v>134</v>
      </c>
      <c r="C36" s="10" t="s">
        <v>4</v>
      </c>
      <c r="D36">
        <v>0.0032</v>
      </c>
      <c r="E36">
        <v>0.0032</v>
      </c>
    </row>
    <row r="37" spans="1:5" ht="18" customHeight="1">
      <c r="A37" s="10" t="s">
        <v>89</v>
      </c>
      <c r="B37" s="11" t="s">
        <v>90</v>
      </c>
      <c r="C37" s="10" t="s">
        <v>149</v>
      </c>
      <c r="D37">
        <f>D36*D24*D26*D8</f>
        <v>3050.0000000000005</v>
      </c>
      <c r="E37">
        <f>E36*E24*E26*E8</f>
        <v>3050.0000000000005</v>
      </c>
    </row>
    <row r="38" spans="1:5" ht="18" customHeight="1">
      <c r="A38" s="10" t="s">
        <v>92</v>
      </c>
      <c r="B38" s="11" t="s">
        <v>93</v>
      </c>
      <c r="C38" s="10" t="s">
        <v>150</v>
      </c>
      <c r="D38">
        <f>D33+D34+D35+D37</f>
        <v>3081552.34375</v>
      </c>
      <c r="E38">
        <f>E33+E34+E35+E37</f>
        <v>3050.0000000000005</v>
      </c>
    </row>
    <row r="39" spans="1:5" ht="18" customHeight="1">
      <c r="A39" s="10" t="s">
        <v>95</v>
      </c>
      <c r="B39" s="11" t="s">
        <v>96</v>
      </c>
      <c r="C39" s="10" t="s">
        <v>151</v>
      </c>
      <c r="D39">
        <f>(D18+D38)*D47</f>
        <v>194031.140625</v>
      </c>
      <c r="E39">
        <f>(E18+E38)*E47</f>
        <v>0</v>
      </c>
    </row>
    <row r="40" spans="1:5" ht="18" customHeight="1">
      <c r="A40" s="10" t="s">
        <v>98</v>
      </c>
      <c r="B40" s="11" t="s">
        <v>99</v>
      </c>
      <c r="C40" s="10" t="s">
        <v>152</v>
      </c>
      <c r="D40">
        <f>D18+D38+D39</f>
        <v>3427883.484375</v>
      </c>
      <c r="E40">
        <f>E18+E38+E39</f>
        <v>210350</v>
      </c>
    </row>
    <row r="41" spans="1:5" ht="18" customHeight="1">
      <c r="A41" s="10" t="s">
        <v>101</v>
      </c>
      <c r="B41" s="11" t="s">
        <v>102</v>
      </c>
      <c r="C41" s="10" t="s">
        <v>153</v>
      </c>
      <c r="D41">
        <f>D40/D26</f>
        <v>10789.403754098359</v>
      </c>
      <c r="E41">
        <f>E40/E26</f>
        <v>662.0852459016393</v>
      </c>
    </row>
    <row r="42" spans="1:5" ht="18" customHeight="1">
      <c r="A42" s="10" t="s">
        <v>104</v>
      </c>
      <c r="B42" s="11" t="s">
        <v>136</v>
      </c>
      <c r="C42" s="10" t="s">
        <v>154</v>
      </c>
      <c r="D42">
        <f>D41/D4</f>
        <v>107.89403754098359</v>
      </c>
      <c r="E42">
        <f>E41/E4</f>
        <v>2.206950819672131</v>
      </c>
    </row>
    <row r="43" spans="1:5" ht="18" customHeight="1">
      <c r="A43" s="12" t="s">
        <v>107</v>
      </c>
      <c r="B43" s="13" t="s">
        <v>135</v>
      </c>
      <c r="C43" s="12" t="s">
        <v>155</v>
      </c>
      <c r="D43">
        <f>D42/D8</f>
        <v>0.04315761501639344</v>
      </c>
      <c r="E43">
        <f>E42/E8</f>
        <v>0.0008827803278688524</v>
      </c>
    </row>
    <row r="44" spans="2:4" ht="18" customHeight="1">
      <c r="B44" s="18" t="s">
        <v>116</v>
      </c>
      <c r="C44" s="19"/>
      <c r="D44">
        <v>0.00123</v>
      </c>
    </row>
    <row r="45" spans="2:4" ht="18" customHeight="1">
      <c r="B45" s="18" t="s">
        <v>113</v>
      </c>
      <c r="C45" s="19"/>
      <c r="D45">
        <v>0.07</v>
      </c>
    </row>
    <row r="46" spans="2:4" ht="18" customHeight="1">
      <c r="B46" s="18" t="s">
        <v>114</v>
      </c>
      <c r="C46" s="19"/>
      <c r="D46">
        <v>0.05</v>
      </c>
    </row>
    <row r="47" spans="2:4" ht="18" customHeight="1">
      <c r="B47" s="18" t="s">
        <v>115</v>
      </c>
      <c r="C47" s="19"/>
      <c r="D47">
        <v>0.06</v>
      </c>
    </row>
  </sheetData>
  <sheetProtection/>
  <mergeCells count="4">
    <mergeCell ref="B44:C44"/>
    <mergeCell ref="B45:C45"/>
    <mergeCell ref="B46:C46"/>
    <mergeCell ref="B47:C47"/>
  </mergeCells>
  <printOptions gridLines="1"/>
  <pageMargins left="1.57" right="0.75" top="0.79" bottom="1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I47"/>
  <sheetViews>
    <sheetView zoomScalePageLayoutView="0" workbookViewId="0" topLeftCell="C7">
      <selection activeCell="H21" sqref="H21"/>
    </sheetView>
  </sheetViews>
  <sheetFormatPr defaultColWidth="11.421875" defaultRowHeight="12.75"/>
  <cols>
    <col min="3" max="3" width="3.7109375" style="0" customWidth="1"/>
    <col min="4" max="4" width="60.7109375" style="0" customWidth="1"/>
    <col min="5" max="5" width="24.28125" style="0" customWidth="1"/>
  </cols>
  <sheetData>
    <row r="1" ht="18" customHeight="1"/>
    <row r="2" ht="18" customHeight="1"/>
    <row r="3" spans="3:9" ht="18" customHeight="1">
      <c r="C3" s="2" t="s">
        <v>0</v>
      </c>
      <c r="D3" s="5" t="s">
        <v>1</v>
      </c>
      <c r="E3" s="2" t="s">
        <v>2</v>
      </c>
      <c r="F3" s="7" t="s">
        <v>117</v>
      </c>
      <c r="G3" s="7" t="s">
        <v>118</v>
      </c>
      <c r="H3" s="7" t="s">
        <v>120</v>
      </c>
      <c r="I3" s="7" t="s">
        <v>119</v>
      </c>
    </row>
    <row r="4" spans="3:5" ht="18" customHeight="1">
      <c r="C4" s="3">
        <v>1</v>
      </c>
      <c r="D4" s="1" t="s">
        <v>3</v>
      </c>
      <c r="E4" s="3" t="s">
        <v>4</v>
      </c>
    </row>
    <row r="5" spans="3:8" ht="18" customHeight="1">
      <c r="C5" s="3">
        <v>2</v>
      </c>
      <c r="D5" s="1" t="s">
        <v>6</v>
      </c>
      <c r="E5" s="3" t="s">
        <v>4</v>
      </c>
      <c r="F5" t="s">
        <v>121</v>
      </c>
      <c r="H5" s="8" t="s">
        <v>126</v>
      </c>
    </row>
    <row r="6" spans="3:8" ht="18" customHeight="1">
      <c r="C6" s="3">
        <f>C5+1</f>
        <v>3</v>
      </c>
      <c r="D6" s="1" t="s">
        <v>122</v>
      </c>
      <c r="E6" s="3" t="s">
        <v>4</v>
      </c>
      <c r="F6">
        <v>24</v>
      </c>
      <c r="H6">
        <v>24</v>
      </c>
    </row>
    <row r="7" spans="3:8" ht="18" customHeight="1">
      <c r="C7" s="3">
        <f aca="true" t="shared" si="0" ref="C7:C41">C6+1</f>
        <v>4</v>
      </c>
      <c r="D7" s="1" t="s">
        <v>123</v>
      </c>
      <c r="E7" s="3" t="s">
        <v>4</v>
      </c>
      <c r="F7">
        <v>100</v>
      </c>
      <c r="H7">
        <v>300</v>
      </c>
    </row>
    <row r="8" spans="3:8" ht="18" customHeight="1">
      <c r="C8" s="3">
        <f t="shared" si="0"/>
        <v>5</v>
      </c>
      <c r="D8" s="1" t="s">
        <v>124</v>
      </c>
      <c r="E8" s="3" t="s">
        <v>4</v>
      </c>
      <c r="F8">
        <v>3500</v>
      </c>
      <c r="H8">
        <v>10000</v>
      </c>
    </row>
    <row r="9" spans="3:8" ht="18" customHeight="1">
      <c r="C9" s="3">
        <f t="shared" si="0"/>
        <v>6</v>
      </c>
      <c r="D9" s="1" t="s">
        <v>13</v>
      </c>
      <c r="E9" s="3" t="s">
        <v>4</v>
      </c>
      <c r="F9">
        <v>1</v>
      </c>
      <c r="H9">
        <v>3</v>
      </c>
    </row>
    <row r="10" spans="3:8" ht="18" customHeight="1">
      <c r="C10" s="3">
        <f t="shared" si="0"/>
        <v>7</v>
      </c>
      <c r="D10" s="1" t="s">
        <v>15</v>
      </c>
      <c r="E10" s="3" t="s">
        <v>4</v>
      </c>
      <c r="F10">
        <v>400</v>
      </c>
      <c r="H10">
        <v>1300</v>
      </c>
    </row>
    <row r="11" spans="3:8" ht="18" customHeight="1">
      <c r="C11" s="3">
        <f t="shared" si="0"/>
        <v>8</v>
      </c>
      <c r="D11" s="1" t="s">
        <v>18</v>
      </c>
      <c r="E11" s="3" t="s">
        <v>4</v>
      </c>
      <c r="F11">
        <v>2500</v>
      </c>
      <c r="H11">
        <v>2500</v>
      </c>
    </row>
    <row r="12" spans="3:8" ht="18" customHeight="1">
      <c r="C12" s="3">
        <f t="shared" si="0"/>
        <v>9</v>
      </c>
      <c r="D12" s="1" t="s">
        <v>125</v>
      </c>
      <c r="E12" s="3" t="s">
        <v>4</v>
      </c>
      <c r="F12">
        <v>0</v>
      </c>
      <c r="H12">
        <v>250000</v>
      </c>
    </row>
    <row r="13" spans="3:8" ht="18" customHeight="1">
      <c r="C13" s="3">
        <f t="shared" si="0"/>
        <v>10</v>
      </c>
      <c r="D13" s="1" t="s">
        <v>22</v>
      </c>
      <c r="E13" s="3" t="s">
        <v>4</v>
      </c>
      <c r="F13">
        <v>22000</v>
      </c>
      <c r="H13">
        <v>420000</v>
      </c>
    </row>
    <row r="14" spans="3:8" ht="18" customHeight="1">
      <c r="C14" s="3">
        <f t="shared" si="0"/>
        <v>11</v>
      </c>
      <c r="D14" s="1" t="s">
        <v>33</v>
      </c>
      <c r="E14" s="3" t="s">
        <v>4</v>
      </c>
      <c r="F14">
        <v>150000</v>
      </c>
      <c r="H14">
        <v>200000</v>
      </c>
    </row>
    <row r="15" spans="3:8" ht="18" customHeight="1">
      <c r="C15" s="3">
        <f t="shared" si="0"/>
        <v>12</v>
      </c>
      <c r="D15" s="1" t="s">
        <v>35</v>
      </c>
      <c r="E15" s="3" t="s">
        <v>4</v>
      </c>
      <c r="F15">
        <v>0</v>
      </c>
      <c r="H15">
        <v>2500</v>
      </c>
    </row>
    <row r="16" spans="3:8" ht="18" customHeight="1">
      <c r="C16" s="3">
        <f t="shared" si="0"/>
        <v>13</v>
      </c>
      <c r="D16" s="1" t="s">
        <v>37</v>
      </c>
      <c r="E16" s="3" t="s">
        <v>4</v>
      </c>
      <c r="F16">
        <v>2200</v>
      </c>
      <c r="H16">
        <v>4200</v>
      </c>
    </row>
    <row r="17" spans="3:7" ht="18" customHeight="1">
      <c r="C17" s="3">
        <f>C16+1</f>
        <v>14</v>
      </c>
      <c r="D17" s="1" t="s">
        <v>39</v>
      </c>
      <c r="E17" s="3" t="s">
        <v>40</v>
      </c>
      <c r="G17" t="s">
        <v>112</v>
      </c>
    </row>
    <row r="18" spans="3:5" ht="18" customHeight="1">
      <c r="C18" s="3">
        <f t="shared" si="0"/>
        <v>15</v>
      </c>
      <c r="D18" s="1" t="s">
        <v>42</v>
      </c>
      <c r="E18" s="3" t="s">
        <v>4</v>
      </c>
    </row>
    <row r="19" spans="3:5" ht="18" customHeight="1">
      <c r="C19" s="3">
        <f t="shared" si="0"/>
        <v>16</v>
      </c>
      <c r="D19" s="1" t="s">
        <v>44</v>
      </c>
      <c r="E19" s="3" t="s">
        <v>4</v>
      </c>
    </row>
    <row r="20" spans="3:5" ht="18" customHeight="1">
      <c r="C20" s="3">
        <f t="shared" si="0"/>
        <v>17</v>
      </c>
      <c r="D20" s="1" t="s">
        <v>46</v>
      </c>
      <c r="E20" s="3" t="s">
        <v>47</v>
      </c>
    </row>
    <row r="21" spans="3:5" ht="18" customHeight="1">
      <c r="C21" s="3">
        <f t="shared" si="0"/>
        <v>18</v>
      </c>
      <c r="D21" s="1" t="s">
        <v>49</v>
      </c>
      <c r="E21" s="3" t="s">
        <v>50</v>
      </c>
    </row>
    <row r="22" spans="3:5" ht="18" customHeight="1">
      <c r="C22" s="3">
        <f t="shared" si="0"/>
        <v>19</v>
      </c>
      <c r="D22" s="1" t="s">
        <v>54</v>
      </c>
      <c r="E22" s="3" t="s">
        <v>55</v>
      </c>
    </row>
    <row r="23" spans="3:5" ht="18" customHeight="1">
      <c r="C23" s="3">
        <f t="shared" si="0"/>
        <v>20</v>
      </c>
      <c r="D23" s="1" t="s">
        <v>57</v>
      </c>
      <c r="E23" s="3" t="s">
        <v>4</v>
      </c>
    </row>
    <row r="24" spans="3:5" ht="18" customHeight="1">
      <c r="C24" s="3">
        <f t="shared" si="0"/>
        <v>21</v>
      </c>
      <c r="D24" s="1" t="s">
        <v>59</v>
      </c>
      <c r="E24" s="3" t="s">
        <v>60</v>
      </c>
    </row>
    <row r="25" spans="3:5" ht="18" customHeight="1">
      <c r="C25" s="3">
        <f t="shared" si="0"/>
        <v>22</v>
      </c>
      <c r="D25" s="1" t="s">
        <v>62</v>
      </c>
      <c r="E25" s="3" t="s">
        <v>63</v>
      </c>
    </row>
    <row r="26" spans="3:5" ht="18" customHeight="1">
      <c r="C26" s="3">
        <f t="shared" si="0"/>
        <v>23</v>
      </c>
      <c r="D26" s="1" t="s">
        <v>65</v>
      </c>
      <c r="E26" s="3" t="s">
        <v>66</v>
      </c>
    </row>
    <row r="27" spans="3:5" ht="18" customHeight="1">
      <c r="C27" s="3">
        <f t="shared" si="0"/>
        <v>24</v>
      </c>
      <c r="D27" s="1" t="s">
        <v>68</v>
      </c>
      <c r="E27" s="3" t="s">
        <v>69</v>
      </c>
    </row>
    <row r="28" spans="3:5" ht="18" customHeight="1">
      <c r="C28" s="3">
        <f t="shared" si="0"/>
        <v>25</v>
      </c>
      <c r="D28" s="1" t="s">
        <v>71</v>
      </c>
      <c r="E28" s="3" t="s">
        <v>72</v>
      </c>
    </row>
    <row r="29" spans="3:5" ht="18" customHeight="1">
      <c r="C29" s="3">
        <f t="shared" si="0"/>
        <v>26</v>
      </c>
      <c r="D29" s="1" t="s">
        <v>74</v>
      </c>
      <c r="E29" s="3" t="s">
        <v>75</v>
      </c>
    </row>
    <row r="30" spans="3:5" ht="18" customHeight="1">
      <c r="C30" s="3">
        <f t="shared" si="0"/>
        <v>27</v>
      </c>
      <c r="D30" s="1" t="s">
        <v>77</v>
      </c>
      <c r="E30" s="3" t="s">
        <v>4</v>
      </c>
    </row>
    <row r="31" spans="3:5" ht="18" customHeight="1">
      <c r="C31" s="3">
        <f t="shared" si="0"/>
        <v>28</v>
      </c>
      <c r="D31" s="1" t="s">
        <v>79</v>
      </c>
      <c r="E31" s="3" t="s">
        <v>80</v>
      </c>
    </row>
    <row r="32" spans="3:5" ht="18" customHeight="1">
      <c r="C32" s="3">
        <f t="shared" si="0"/>
        <v>29</v>
      </c>
      <c r="D32" s="1" t="s">
        <v>82</v>
      </c>
      <c r="E32" s="3" t="s">
        <v>83</v>
      </c>
    </row>
    <row r="33" spans="3:5" ht="18" customHeight="1">
      <c r="C33" s="3">
        <f t="shared" si="0"/>
        <v>30</v>
      </c>
      <c r="D33" s="1" t="s">
        <v>85</v>
      </c>
      <c r="E33" s="3" t="s">
        <v>86</v>
      </c>
    </row>
    <row r="34" spans="3:5" ht="18" customHeight="1">
      <c r="C34" s="3">
        <f t="shared" si="0"/>
        <v>31</v>
      </c>
      <c r="D34" s="1" t="s">
        <v>88</v>
      </c>
      <c r="E34" s="3" t="s">
        <v>4</v>
      </c>
    </row>
    <row r="35" spans="3:5" ht="18" customHeight="1">
      <c r="C35" s="3">
        <f t="shared" si="0"/>
        <v>32</v>
      </c>
      <c r="D35" s="1" t="s">
        <v>90</v>
      </c>
      <c r="E35" s="3" t="s">
        <v>91</v>
      </c>
    </row>
    <row r="36" spans="3:5" ht="18" customHeight="1">
      <c r="C36" s="3">
        <f t="shared" si="0"/>
        <v>33</v>
      </c>
      <c r="D36" s="1" t="s">
        <v>93</v>
      </c>
      <c r="E36" s="3" t="s">
        <v>94</v>
      </c>
    </row>
    <row r="37" spans="3:5" ht="18" customHeight="1">
      <c r="C37" s="3">
        <f t="shared" si="0"/>
        <v>34</v>
      </c>
      <c r="D37" s="1" t="s">
        <v>96</v>
      </c>
      <c r="E37" s="3" t="s">
        <v>97</v>
      </c>
    </row>
    <row r="38" spans="3:5" ht="18" customHeight="1">
      <c r="C38" s="3">
        <f t="shared" si="0"/>
        <v>35</v>
      </c>
      <c r="D38" s="1" t="s">
        <v>99</v>
      </c>
      <c r="E38" s="3" t="s">
        <v>100</v>
      </c>
    </row>
    <row r="39" spans="3:5" ht="18" customHeight="1">
      <c r="C39" s="3">
        <f t="shared" si="0"/>
        <v>36</v>
      </c>
      <c r="D39" s="1" t="s">
        <v>102</v>
      </c>
      <c r="E39" s="3" t="s">
        <v>103</v>
      </c>
    </row>
    <row r="40" spans="3:5" ht="18" customHeight="1">
      <c r="C40" s="3">
        <f t="shared" si="0"/>
        <v>37</v>
      </c>
      <c r="D40" s="1" t="s">
        <v>105</v>
      </c>
      <c r="E40" s="3" t="s">
        <v>106</v>
      </c>
    </row>
    <row r="41" spans="3:5" ht="18" customHeight="1">
      <c r="C41" s="3">
        <f t="shared" si="0"/>
        <v>38</v>
      </c>
      <c r="D41" s="6" t="s">
        <v>108</v>
      </c>
      <c r="E41" s="4" t="s">
        <v>109</v>
      </c>
    </row>
    <row r="42" ht="18" customHeight="1"/>
    <row r="44" spans="4:5" ht="18">
      <c r="D44" s="20" t="s">
        <v>116</v>
      </c>
      <c r="E44" s="21"/>
    </row>
    <row r="45" spans="4:5" ht="18">
      <c r="D45" s="20" t="s">
        <v>113</v>
      </c>
      <c r="E45" s="21"/>
    </row>
    <row r="46" spans="4:5" ht="18">
      <c r="D46" s="20" t="s">
        <v>114</v>
      </c>
      <c r="E46" s="21"/>
    </row>
    <row r="47" spans="4:5" ht="18">
      <c r="D47" s="20" t="s">
        <v>115</v>
      </c>
      <c r="E47" s="21"/>
    </row>
  </sheetData>
  <sheetProtection/>
  <mergeCells count="4">
    <mergeCell ref="D44:E44"/>
    <mergeCell ref="D45:E45"/>
    <mergeCell ref="D46:E46"/>
    <mergeCell ref="D47:E47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E9"/>
  <sheetViews>
    <sheetView zoomScalePageLayoutView="0" workbookViewId="0" topLeftCell="A1">
      <selection activeCell="D12" sqref="D12"/>
    </sheetView>
  </sheetViews>
  <sheetFormatPr defaultColWidth="11.421875" defaultRowHeight="12.75"/>
  <cols>
    <col min="3" max="3" width="4.7109375" style="0" customWidth="1"/>
    <col min="4" max="4" width="52.140625" style="0" customWidth="1"/>
    <col min="5" max="5" width="21.8515625" style="0" customWidth="1"/>
  </cols>
  <sheetData>
    <row r="1" ht="18" customHeight="1"/>
    <row r="2" ht="18" customHeight="1"/>
    <row r="3" ht="18" customHeight="1"/>
    <row r="4" spans="3:5" ht="18" customHeight="1">
      <c r="C4" s="2" t="s">
        <v>0</v>
      </c>
      <c r="D4" s="5" t="s">
        <v>110</v>
      </c>
      <c r="E4" s="2" t="s">
        <v>111</v>
      </c>
    </row>
    <row r="5" spans="3:5" ht="18" customHeight="1">
      <c r="C5" s="3">
        <v>1</v>
      </c>
      <c r="D5" s="1" t="s">
        <v>24</v>
      </c>
      <c r="E5" s="3" t="s">
        <v>25</v>
      </c>
    </row>
    <row r="6" spans="3:5" ht="18" customHeight="1">
      <c r="C6" s="3">
        <v>2</v>
      </c>
      <c r="D6" s="1" t="s">
        <v>27</v>
      </c>
      <c r="E6" s="3" t="s">
        <v>25</v>
      </c>
    </row>
    <row r="7" spans="3:5" ht="18" customHeight="1">
      <c r="C7" s="3">
        <v>3</v>
      </c>
      <c r="D7" s="1" t="s">
        <v>29</v>
      </c>
      <c r="E7" s="3" t="s">
        <v>25</v>
      </c>
    </row>
    <row r="8" spans="3:5" ht="18" customHeight="1">
      <c r="C8" s="3">
        <v>4</v>
      </c>
      <c r="D8" s="1" t="s">
        <v>31</v>
      </c>
      <c r="E8" s="3" t="s">
        <v>25</v>
      </c>
    </row>
    <row r="9" spans="3:5" ht="18" customHeight="1">
      <c r="C9" s="4">
        <v>5</v>
      </c>
      <c r="D9" s="6" t="s">
        <v>52</v>
      </c>
      <c r="E9" s="4" t="s">
        <v>25</v>
      </c>
    </row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Owner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Washinton Martinez</dc:creator>
  <cp:keywords/>
  <dc:description/>
  <cp:lastModifiedBy>windowsxp</cp:lastModifiedBy>
  <cp:lastPrinted>2009-03-03T14:01:55Z</cp:lastPrinted>
  <dcterms:created xsi:type="dcterms:W3CDTF">2008-05-01T19:28:18Z</dcterms:created>
  <dcterms:modified xsi:type="dcterms:W3CDTF">2009-03-03T14:01:56Z</dcterms:modified>
  <cp:category/>
  <cp:version/>
  <cp:contentType/>
  <cp:contentStatus/>
</cp:coreProperties>
</file>