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120" windowWidth="4365" windowHeight="3855" tabRatio="870" firstSheet="1" activeTab="1"/>
  </bookViews>
  <sheets>
    <sheet name="CONSULTA (2)" sheetId="1" r:id="rId1"/>
    <sheet name="CONSULTA" sheetId="2" r:id="rId2"/>
  </sheets>
  <definedNames>
    <definedName name="_xlnm.Print_Area" localSheetId="1">'CONSULTA'!$A$1:$G$71</definedName>
    <definedName name="_xlnm.Print_Area" localSheetId="0">'CONSULTA (2)'!$A$17:$G$61</definedName>
    <definedName name="_xlnm.Print_Titles" localSheetId="1">'CONSULTA'!$1:$14</definedName>
    <definedName name="_xlnm.Print_Titles" localSheetId="0">'CONSULTA (2)'!$3:$19</definedName>
  </definedNames>
  <calcPr fullCalcOnLoad="1"/>
</workbook>
</file>

<file path=xl/sharedStrings.xml><?xml version="1.0" encoding="utf-8"?>
<sst xmlns="http://schemas.openxmlformats.org/spreadsheetml/2006/main" count="218" uniqueCount="129">
  <si>
    <t>PROPONENTE</t>
  </si>
  <si>
    <t>OBRA:</t>
  </si>
  <si>
    <t>ITEM</t>
  </si>
  <si>
    <t>FECHA:</t>
  </si>
  <si>
    <t>m3</t>
  </si>
  <si>
    <t>m2</t>
  </si>
  <si>
    <t>u</t>
  </si>
  <si>
    <t>ml</t>
  </si>
  <si>
    <t xml:space="preserve">SON:  </t>
  </si>
  <si>
    <t>PROPONNTE:</t>
  </si>
  <si>
    <t xml:space="preserve"> </t>
  </si>
  <si>
    <t>LIMPIEZA FINAL Y DESALOJO</t>
  </si>
  <si>
    <t>ML</t>
  </si>
  <si>
    <t xml:space="preserve">OFERTA, MONTO DE LA COTIZACION, ANALISIS DE PRECIOS UNITARIOS </t>
  </si>
  <si>
    <t>Y CRONOGRAMA DE AVANCE DE OBRA</t>
  </si>
  <si>
    <t xml:space="preserve">El presupuesto total incluye gastos del oferente, relacionado con equipos herramientas, transporte de personal, asi como </t>
  </si>
  <si>
    <t>COSTO TOTAL DE LA OFERTA</t>
  </si>
  <si>
    <t xml:space="preserve">la mano de obra requerida para la ejecucion de los trabajos de tal forma que PETROCOMERCIAL no esta obligado bajo ninguna </t>
  </si>
  <si>
    <t xml:space="preserve"> circunstancia a reconocer pago adicional alguno.</t>
  </si>
  <si>
    <t>IVA 12%</t>
  </si>
  <si>
    <t>GARANTIA TECNICA</t>
  </si>
  <si>
    <t>PLAZO ESTIMADO</t>
  </si>
  <si>
    <t>1 AÑO</t>
  </si>
  <si>
    <t>SUB TOTAL U.S.$</t>
  </si>
  <si>
    <t>GLOBAL</t>
  </si>
  <si>
    <t>VALOR UNITARIO</t>
  </si>
  <si>
    <t>VALOR                TOTAL</t>
  </si>
  <si>
    <t>M2</t>
  </si>
  <si>
    <t>M3</t>
  </si>
  <si>
    <t xml:space="preserve">El monto total del servicio para realizar INVITACION A COTIZAR LA PROTECCION DE LADERA EN EL TERMINAL </t>
  </si>
  <si>
    <t>Dolares Americanos  de conformidad con el desglose de precios unitarios que a continuacion se detallan:</t>
  </si>
  <si>
    <t>ANEXO # 02</t>
  </si>
  <si>
    <t>BARBASQUILLO MANTA,asciende a U.S 58,742,94</t>
  </si>
  <si>
    <t>CINCUENTA Y OCHO MIL SETECIENTOS CUARENTA Y DOS, 94/100 USD INCLUIDO I.V.A.</t>
  </si>
  <si>
    <t>45 DÍAS</t>
  </si>
  <si>
    <t>U</t>
  </si>
  <si>
    <t>CANT</t>
  </si>
  <si>
    <t>DESCRIPCION RUBRO</t>
  </si>
  <si>
    <t>global</t>
  </si>
  <si>
    <t>cemento</t>
  </si>
  <si>
    <t>costo</t>
  </si>
  <si>
    <t>costo m3</t>
  </si>
  <si>
    <t>cantidad requerid de</t>
  </si>
  <si>
    <t>total</t>
  </si>
  <si>
    <t>saco costo</t>
  </si>
  <si>
    <t>saco unida</t>
  </si>
  <si>
    <t>unidad</t>
  </si>
  <si>
    <t>piedram3</t>
  </si>
  <si>
    <t>arena m3</t>
  </si>
  <si>
    <t>mano de obra</t>
  </si>
  <si>
    <t>sin hierro</t>
  </si>
  <si>
    <t>REPLANTEO Y NIVELACIÓN</t>
  </si>
  <si>
    <t>LIMPIEZA Y DESBROCE GENERAL</t>
  </si>
  <si>
    <t>DESMONTE DE PARED DE MALLA PERIMETRAL</t>
  </si>
  <si>
    <t xml:space="preserve">DEMOLICIÓN DE MURO DE CERRAMIENTO PERIMETRAL EXISTENTE </t>
  </si>
  <si>
    <t>CONTRAPISO DE HORMIGON ARMADO de 210kg/cm2(e=10cm, acero Φ8mm)</t>
  </si>
  <si>
    <t>PARED PERIMETRAL DE MALLA PLASTIFICADA (h=2.40mt, libre de muro)</t>
  </si>
  <si>
    <t>REJILLAS DE CANAL DE AALL</t>
  </si>
  <si>
    <t>ESTRUCTURA METALICA DE CUBIERTA (PARA EDIFICACIÓN DE GUARDIAN)</t>
  </si>
  <si>
    <t>CUBIERTA DE ETERNIT (PARA EDIFICACIÓN DE GUARDIAN)</t>
  </si>
  <si>
    <t>EDIFICACIÓNES</t>
  </si>
  <si>
    <t>ENLUCIDO DE PAREDES INTERIORES Y EXTERIORES (LAS 2 EDIFICACIONES)</t>
  </si>
  <si>
    <t xml:space="preserve">PINTURA DE PAREDES INTERIORES Y EXTERIORES (LAS 2 EDIFICACIONES) </t>
  </si>
  <si>
    <t>DESMONTE DE CISTERNA ACTUAL</t>
  </si>
  <si>
    <t>ENLUCIDO DE TUMBADO EN EL EXTERIOR DE LA EDIFICACIÓN (EDIFICIACIÓN DE GUARDIAN)</t>
  </si>
  <si>
    <t>TUMBADO DE YESO EN EDIFICACIÓN DE GUARDIAN</t>
  </si>
  <si>
    <t>INSTALACIÓN DE NUEVA CERAMICA EN BAÑO Y COCINA (EDIFICACIÓN DE GUARDIAN)</t>
  </si>
  <si>
    <t>SACADA DE CERAMICA EN BAÑO Y COCINA (EDIFICIÓN DE GUARDIAN)(baño=piso y paredes, cocina=mezon y pared)</t>
  </si>
  <si>
    <t>REPARACIÓN Y PINTADA DE PUERTAS METALICAS (EDIFICACIÓN DE TRANSMICIÓN)</t>
  </si>
  <si>
    <t>IMPERMIEBILIZACIÓN DE LOSA DE CUBIERTA (PARA EDIFICACION DE TRANSMICIÓN)</t>
  </si>
  <si>
    <t>ENLUCIDO DE TUMBADO EN EDIFICION DE TRANSMICIÓN</t>
  </si>
  <si>
    <t>VENTANAS DE ALUMINIO Y VIDRIO (VIDRIO DE 4MM)</t>
  </si>
  <si>
    <t>PUNTO DE LUZ</t>
  </si>
  <si>
    <t>TOMASCORRIENTES DE 110 V</t>
  </si>
  <si>
    <t>TOMASCORRIENTES DE 220 V</t>
  </si>
  <si>
    <t>EXACAVACIÓN Y DESALOJO GENERAL</t>
  </si>
  <si>
    <t>RELLENO COMPACTADO (general)</t>
  </si>
  <si>
    <t>MURO DE CERRAMIENTO PERIMTRAL</t>
  </si>
  <si>
    <t>CAJAS DE REGISTRO AASS, AALL</t>
  </si>
  <si>
    <t>PUNTOS DE AGUA</t>
  </si>
  <si>
    <t>CUBIERTAS</t>
  </si>
  <si>
    <t>REVESTIMIENTOS, ENLUCIDOS, Y PINTURA</t>
  </si>
  <si>
    <t>ALUMINIO, VIDRIO, Y CERRAJERIA</t>
  </si>
  <si>
    <t>INSTALACIONES ELECTRICAS</t>
  </si>
  <si>
    <t>INSTALACIONES SANITARIAS</t>
  </si>
  <si>
    <t>CISTERNA (DE 9M3 DE AGUA)</t>
  </si>
  <si>
    <t>CIMENTACIÓN</t>
  </si>
  <si>
    <t>PLINTOS</t>
  </si>
  <si>
    <t>RIOSTRAS</t>
  </si>
  <si>
    <t>ESTRUCTURA</t>
  </si>
  <si>
    <t>PILARES</t>
  </si>
  <si>
    <t>VIGAS</t>
  </si>
  <si>
    <t>MAMPOSTERIA</t>
  </si>
  <si>
    <t>PAREDES EXTERIORES</t>
  </si>
  <si>
    <t>PAREDES INTERIORES</t>
  </si>
  <si>
    <t>ENLUCIDOS INTERIORES</t>
  </si>
  <si>
    <t>ENLUCIDOS EXETRIORES</t>
  </si>
  <si>
    <t>ESTRUCTURA METALICA DE CUBIERTA</t>
  </si>
  <si>
    <t>CUBIERTA</t>
  </si>
  <si>
    <t>REVESTIMIENTOS, Y PINTURA</t>
  </si>
  <si>
    <t>PINTURA DE PAREDES INTERIORES Y EXTERIORES</t>
  </si>
  <si>
    <t>ACOMETIDA</t>
  </si>
  <si>
    <t>PANEL DE BREAK´S</t>
  </si>
  <si>
    <t>MURO DE PIEDRA</t>
  </si>
  <si>
    <t>CERAMICA EN BAÑOS</t>
  </si>
  <si>
    <t>PISOS</t>
  </si>
  <si>
    <t>CONTRAPISO DE HORMIGON</t>
  </si>
  <si>
    <t>TUBERIAS DE PVC DE 2¨</t>
  </si>
  <si>
    <t>TUBERIAS DE PVC DE 4¨</t>
  </si>
  <si>
    <t>TUBERIAS DE AGUA POTABLE 1/2</t>
  </si>
  <si>
    <t>TUBERIAS DE AGUA POTABLE 3/4</t>
  </si>
  <si>
    <t>CAJAS DE REGISTRO AASS, AALL 60X60</t>
  </si>
  <si>
    <t>POZO SEPTICO</t>
  </si>
  <si>
    <t>INODOROS DE TANQUE BAJO</t>
  </si>
  <si>
    <t>PUNTO DE AASS</t>
  </si>
  <si>
    <t>PAREDES divisorias de baños</t>
  </si>
  <si>
    <t>PISOS  DE ceramica</t>
  </si>
  <si>
    <t>CUBIERTA DE zinc</t>
  </si>
  <si>
    <t>CISTERNA (DE 10M3 DE AGUA….1.5X3X2 interior)</t>
  </si>
  <si>
    <t>CERRAJERIA (puertas), y rejas de ventanas</t>
  </si>
  <si>
    <t>REJAS DE VENTANAS</t>
  </si>
  <si>
    <t>PUERTA DE 100 CM</t>
  </si>
  <si>
    <t>90 DÍAS a 120 dias laborables</t>
  </si>
  <si>
    <t>Grupo Tesis</t>
  </si>
  <si>
    <t>Propuesta</t>
  </si>
  <si>
    <t>Baterias sanitarias y Duchas en San clemente</t>
  </si>
  <si>
    <t>URINARIO DE PARED</t>
  </si>
  <si>
    <t>LAVAMANOS</t>
  </si>
  <si>
    <t>ANEXO     C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</si>
</sst>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&quot;FB&quot;_-;\-* #,##0\ &quot;FB&quot;_-;_-* &quot;-&quot;\ &quot;FB&quot;_-;_-@_-"/>
    <numFmt numFmtId="181" formatCode="_-* #,##0\ _F_B_-;\-* #,##0\ _F_B_-;_-* &quot;-&quot;\ _F_B_-;_-@_-"/>
    <numFmt numFmtId="182" formatCode="_-* #,##0.00\ &quot;FB&quot;_-;\-* #,##0.00\ &quot;FB&quot;_-;_-* &quot;-&quot;??\ &quot;FB&quot;_-;_-@_-"/>
    <numFmt numFmtId="183" formatCode="_-* #,##0.00\ _F_B_-;\-* #,##0.00\ _F_B_-;_-* &quot;-&quot;??\ _F_B_-;_-@_-"/>
    <numFmt numFmtId="184" formatCode="#,##0.000"/>
    <numFmt numFmtId="185" formatCode="#,##0.0000"/>
    <numFmt numFmtId="186" formatCode="_-* #,##0.00\ [$€]_-;\-* #,##0.00\ [$€]_-;_-* &quot;-&quot;??\ [$€]_-;_-@_-"/>
    <numFmt numFmtId="187" formatCode="dd\-mmmm\-yyyy"/>
    <numFmt numFmtId="188" formatCode="dd\-mm\-yy"/>
    <numFmt numFmtId="189" formatCode="0.0"/>
    <numFmt numFmtId="190" formatCode="0.0%"/>
    <numFmt numFmtId="191" formatCode="0.0000%"/>
    <numFmt numFmtId="192" formatCode="0.0000"/>
    <numFmt numFmtId="193" formatCode="0.000"/>
    <numFmt numFmtId="194" formatCode="0.000000"/>
    <numFmt numFmtId="195" formatCode="#,##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Courier"/>
      <family val="3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5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9"/>
      <color indexed="10"/>
      <name val="Comic Sans MS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>
        <color indexed="32"/>
      </bottom>
    </border>
    <border>
      <left style="medium"/>
      <right style="medium"/>
      <top style="hair">
        <color indexed="32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>
        <color indexed="63"/>
      </right>
      <top style="hair">
        <color indexed="32"/>
      </top>
      <bottom>
        <color indexed="63"/>
      </bottom>
    </border>
    <border>
      <left style="medium"/>
      <right style="medium"/>
      <top style="hair">
        <color indexed="32"/>
      </top>
      <bottom style="hair">
        <color indexed="32"/>
      </bottom>
    </border>
    <border>
      <left style="medium"/>
      <right>
        <color indexed="63"/>
      </right>
      <top>
        <color indexed="63"/>
      </top>
      <bottom style="hair">
        <color indexed="32"/>
      </bottom>
    </border>
    <border>
      <left>
        <color indexed="63"/>
      </left>
      <right style="medium"/>
      <top>
        <color indexed="63"/>
      </top>
      <bottom style="hair">
        <color indexed="32"/>
      </bottom>
    </border>
    <border>
      <left style="medium"/>
      <right>
        <color indexed="63"/>
      </right>
      <top style="hair">
        <color indexed="32"/>
      </top>
      <bottom style="medium"/>
    </border>
    <border>
      <left>
        <color indexed="63"/>
      </left>
      <right style="medium"/>
      <top style="hair">
        <color indexed="32"/>
      </top>
      <bottom style="medium"/>
    </border>
    <border>
      <left style="medium"/>
      <right>
        <color indexed="63"/>
      </right>
      <top style="hair">
        <color indexed="32"/>
      </top>
      <bottom style="thin"/>
    </border>
    <border>
      <left>
        <color indexed="63"/>
      </left>
      <right style="medium"/>
      <top style="hair">
        <color indexed="32"/>
      </top>
      <bottom style="thin"/>
    </border>
    <border>
      <left style="medium"/>
      <right style="medium"/>
      <top style="hair">
        <color indexed="32"/>
      </top>
      <bottom style="thin"/>
    </border>
    <border>
      <left>
        <color indexed="63"/>
      </left>
      <right>
        <color indexed="63"/>
      </right>
      <top style="hair">
        <color indexed="32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hair">
        <color indexed="32"/>
      </bottom>
    </border>
    <border>
      <left style="medium"/>
      <right style="medium"/>
      <top style="thin"/>
      <bottom style="hair">
        <color indexed="3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>
        <color indexed="3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>
        <color indexed="3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hair">
        <color indexed="3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0" xfId="15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1" fillId="0" borderId="0" xfId="15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10" fontId="12" fillId="0" borderId="0" xfId="22" applyNumberFormat="1" applyFont="1" applyFill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187" fontId="1" fillId="0" borderId="0" xfId="0" applyNumberFormat="1" applyFont="1" applyAlignment="1">
      <alignment horizontal="left" vertical="center"/>
    </xf>
    <xf numFmtId="4" fontId="10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" fontId="10" fillId="0" borderId="19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4" fontId="6" fillId="0" borderId="25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20" fillId="0" borderId="4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left" vertical="center"/>
    </xf>
    <xf numFmtId="4" fontId="10" fillId="0" borderId="32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horizontal="center" vertical="center"/>
    </xf>
    <xf numFmtId="4" fontId="10" fillId="0" borderId="34" xfId="0" applyNumberFormat="1" applyFont="1" applyBorder="1" applyAlignment="1">
      <alignment vertical="center"/>
    </xf>
    <xf numFmtId="4" fontId="10" fillId="0" borderId="35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horizontal="center" vertical="center"/>
    </xf>
    <xf numFmtId="4" fontId="10" fillId="0" borderId="31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/>
    </xf>
    <xf numFmtId="4" fontId="10" fillId="0" borderId="29" xfId="0" applyNumberFormat="1" applyFont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4" fontId="8" fillId="0" borderId="38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32" xfId="0" applyNumberFormat="1" applyFont="1" applyFill="1" applyBorder="1" applyAlignment="1">
      <alignment vertical="center"/>
    </xf>
    <xf numFmtId="4" fontId="10" fillId="0" borderId="40" xfId="0" applyNumberFormat="1" applyFont="1" applyFill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horizontal="center" vertical="center"/>
    </xf>
    <xf numFmtId="4" fontId="10" fillId="0" borderId="37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vertical="center"/>
    </xf>
    <xf numFmtId="4" fontId="10" fillId="0" borderId="39" xfId="0" applyNumberFormat="1" applyFont="1" applyBorder="1" applyAlignment="1">
      <alignment horizontal="center" vertical="center"/>
    </xf>
    <xf numFmtId="4" fontId="10" fillId="0" borderId="38" xfId="0" applyNumberFormat="1" applyFont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vertical="center"/>
    </xf>
    <xf numFmtId="4" fontId="8" fillId="0" borderId="40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10" fillId="0" borderId="44" xfId="0" applyNumberFormat="1" applyFont="1" applyBorder="1" applyAlignment="1">
      <alignment horizontal="center" vertical="center"/>
    </xf>
    <xf numFmtId="4" fontId="10" fillId="0" borderId="45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9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" fontId="1" fillId="0" borderId="2" xfId="15" applyNumberFormat="1" applyFont="1" applyBorder="1" applyAlignment="1">
      <alignment horizontal="center" vertical="center" wrapText="1"/>
    </xf>
    <xf numFmtId="4" fontId="1" fillId="0" borderId="3" xfId="15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4" fontId="6" fillId="0" borderId="4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showGridLines="0" zoomScale="75" zoomScaleNormal="75" workbookViewId="0" topLeftCell="A1">
      <selection activeCell="A17" sqref="A17:G61"/>
    </sheetView>
  </sheetViews>
  <sheetFormatPr defaultColWidth="11.421875" defaultRowHeight="12.75"/>
  <cols>
    <col min="1" max="2" width="8.7109375" style="3" customWidth="1"/>
    <col min="3" max="3" width="85.7109375" style="3" customWidth="1"/>
    <col min="4" max="4" width="9.8515625" style="3" customWidth="1"/>
    <col min="5" max="5" width="10.7109375" style="3" customWidth="1"/>
    <col min="6" max="6" width="12.7109375" style="3" customWidth="1"/>
    <col min="7" max="7" width="12.28125" style="3" customWidth="1"/>
    <col min="8" max="9" width="11.421875" style="3" customWidth="1"/>
    <col min="10" max="10" width="14.8515625" style="3" customWidth="1"/>
    <col min="11" max="11" width="4.8515625" style="3" customWidth="1"/>
    <col min="12" max="12" width="7.421875" style="3" customWidth="1"/>
    <col min="13" max="13" width="7.8515625" style="3" customWidth="1"/>
    <col min="14" max="14" width="6.140625" style="3" customWidth="1"/>
    <col min="15" max="15" width="6.8515625" style="3" customWidth="1"/>
    <col min="16" max="16384" width="11.421875" style="3" customWidth="1"/>
  </cols>
  <sheetData>
    <row r="1" spans="1:7" ht="24.75" customHeight="1">
      <c r="A1" s="117" t="s">
        <v>31</v>
      </c>
      <c r="B1" s="117"/>
      <c r="C1" s="117"/>
      <c r="D1" s="117"/>
      <c r="E1" s="117"/>
      <c r="F1" s="117"/>
      <c r="G1" s="117"/>
    </row>
    <row r="2" spans="1:7" ht="14.25">
      <c r="A2" s="15"/>
      <c r="B2" s="15"/>
      <c r="C2" s="15"/>
      <c r="D2" s="15"/>
      <c r="E2" s="15"/>
      <c r="F2" s="15"/>
      <c r="G2" s="15"/>
    </row>
    <row r="3" spans="1:7" s="1" customFormat="1" ht="20.25" customHeight="1">
      <c r="A3" s="118" t="s">
        <v>13</v>
      </c>
      <c r="B3" s="118"/>
      <c r="C3" s="118"/>
      <c r="D3" s="118"/>
      <c r="E3" s="118"/>
      <c r="F3" s="118"/>
      <c r="G3" s="118"/>
    </row>
    <row r="4" spans="1:7" s="1" customFormat="1" ht="17.25" customHeight="1">
      <c r="A4" s="119" t="s">
        <v>14</v>
      </c>
      <c r="B4" s="119"/>
      <c r="C4" s="119"/>
      <c r="D4" s="119"/>
      <c r="E4" s="119"/>
      <c r="F4" s="119"/>
      <c r="G4" s="119"/>
    </row>
    <row r="5" spans="1:7" s="1" customFormat="1" ht="17.25" customHeight="1">
      <c r="A5" s="27"/>
      <c r="B5" s="27"/>
      <c r="C5" s="27"/>
      <c r="D5" s="27"/>
      <c r="E5" s="27"/>
      <c r="F5" s="27"/>
      <c r="G5" s="27"/>
    </row>
    <row r="6" spans="1:8" s="2" customFormat="1" ht="15">
      <c r="A6" s="26" t="s">
        <v>29</v>
      </c>
      <c r="B6" s="5"/>
      <c r="C6" s="5"/>
      <c r="D6" s="5"/>
      <c r="E6" s="5"/>
      <c r="F6" s="5"/>
      <c r="G6" s="5"/>
      <c r="H6" s="24"/>
    </row>
    <row r="7" spans="1:8" s="2" customFormat="1" ht="15">
      <c r="A7" s="26" t="s">
        <v>32</v>
      </c>
      <c r="B7" s="5"/>
      <c r="C7" s="5"/>
      <c r="D7" s="5"/>
      <c r="E7" s="5"/>
      <c r="F7" s="5"/>
      <c r="G7" s="5"/>
      <c r="H7" s="24"/>
    </row>
    <row r="8" spans="1:8" s="2" customFormat="1" ht="15">
      <c r="A8" s="26" t="s">
        <v>30</v>
      </c>
      <c r="B8" s="5"/>
      <c r="C8" s="5"/>
      <c r="D8" s="5"/>
      <c r="E8" s="5"/>
      <c r="F8" s="5"/>
      <c r="G8" s="5"/>
      <c r="H8" s="24"/>
    </row>
    <row r="9" spans="1:8" s="2" customFormat="1" ht="15">
      <c r="A9" s="26" t="s">
        <v>15</v>
      </c>
      <c r="B9" s="5"/>
      <c r="C9" s="5"/>
      <c r="D9" s="5"/>
      <c r="E9" s="5"/>
      <c r="F9" s="5"/>
      <c r="G9" s="5"/>
      <c r="H9" s="24"/>
    </row>
    <row r="10" spans="1:8" s="2" customFormat="1" ht="15">
      <c r="A10" s="26" t="s">
        <v>17</v>
      </c>
      <c r="B10" s="5"/>
      <c r="C10" s="5"/>
      <c r="D10" s="5"/>
      <c r="E10" s="5"/>
      <c r="F10" s="5"/>
      <c r="G10" s="5"/>
      <c r="H10" s="24"/>
    </row>
    <row r="11" spans="1:8" s="2" customFormat="1" ht="15">
      <c r="A11" s="26" t="s">
        <v>18</v>
      </c>
      <c r="B11" s="5"/>
      <c r="C11" s="5"/>
      <c r="D11" s="5"/>
      <c r="E11" s="5"/>
      <c r="F11" s="5"/>
      <c r="G11" s="5"/>
      <c r="H11" s="24"/>
    </row>
    <row r="12" spans="1:8" s="2" customFormat="1" ht="14.25">
      <c r="A12" s="5"/>
      <c r="B12" s="5"/>
      <c r="C12" s="5"/>
      <c r="D12" s="5"/>
      <c r="E12" s="5"/>
      <c r="F12" s="5"/>
      <c r="G12" s="5"/>
      <c r="H12" s="24"/>
    </row>
    <row r="13" spans="1:7" s="2" customFormat="1" ht="14.25">
      <c r="A13" s="6" t="s">
        <v>1</v>
      </c>
      <c r="B13" s="6"/>
      <c r="C13" s="9" t="e">
        <f>+#REF!</f>
        <v>#REF!</v>
      </c>
      <c r="D13" s="8"/>
      <c r="E13" s="8"/>
      <c r="F13" s="8"/>
      <c r="G13" s="5"/>
    </row>
    <row r="14" spans="1:7" s="2" customFormat="1" ht="14.25">
      <c r="A14" s="6" t="s">
        <v>9</v>
      </c>
      <c r="B14" s="9"/>
      <c r="C14" s="7" t="e">
        <f>+#REF!</f>
        <v>#REF!</v>
      </c>
      <c r="D14" s="5"/>
      <c r="E14" s="5"/>
      <c r="F14" s="5"/>
      <c r="G14" s="5"/>
    </row>
    <row r="15" spans="1:7" s="2" customFormat="1" ht="14.25">
      <c r="A15" s="6" t="s">
        <v>3</v>
      </c>
      <c r="B15" s="9"/>
      <c r="C15" s="22" t="e">
        <f>+#REF!</f>
        <v>#REF!</v>
      </c>
      <c r="D15" s="5"/>
      <c r="E15" s="5"/>
      <c r="F15" s="5"/>
      <c r="G15" s="5"/>
    </row>
    <row r="16" spans="1:7" s="2" customFormat="1" ht="15" thickBot="1">
      <c r="A16" s="8"/>
      <c r="B16" s="5"/>
      <c r="C16" s="5"/>
      <c r="D16" s="5"/>
      <c r="E16" s="5"/>
      <c r="F16" s="5"/>
      <c r="G16" s="5"/>
    </row>
    <row r="17" spans="1:7" s="2" customFormat="1" ht="15" customHeight="1">
      <c r="A17" s="120" t="s">
        <v>2</v>
      </c>
      <c r="B17" s="124" t="s">
        <v>37</v>
      </c>
      <c r="C17" s="125"/>
      <c r="D17" s="120" t="s">
        <v>35</v>
      </c>
      <c r="E17" s="120" t="s">
        <v>36</v>
      </c>
      <c r="F17" s="122" t="s">
        <v>25</v>
      </c>
      <c r="G17" s="120" t="s">
        <v>26</v>
      </c>
    </row>
    <row r="18" spans="1:7" s="2" customFormat="1" ht="15" thickBot="1">
      <c r="A18" s="121"/>
      <c r="B18" s="126"/>
      <c r="C18" s="127"/>
      <c r="D18" s="121"/>
      <c r="E18" s="121"/>
      <c r="F18" s="123"/>
      <c r="G18" s="121"/>
    </row>
    <row r="19" spans="1:7" ht="14.25">
      <c r="A19" s="31"/>
      <c r="B19" s="37"/>
      <c r="C19" s="38"/>
      <c r="D19" s="31"/>
      <c r="E19" s="31"/>
      <c r="F19" s="33"/>
      <c r="G19" s="31"/>
    </row>
    <row r="20" spans="1:7" ht="14.25">
      <c r="A20" s="31">
        <v>1</v>
      </c>
      <c r="B20" s="69" t="s">
        <v>52</v>
      </c>
      <c r="C20" s="67"/>
      <c r="D20" s="68" t="s">
        <v>24</v>
      </c>
      <c r="E20" s="68">
        <v>1</v>
      </c>
      <c r="F20" s="45"/>
      <c r="G20" s="44"/>
    </row>
    <row r="21" spans="1:7" ht="14.25">
      <c r="A21" s="35">
        <v>2</v>
      </c>
      <c r="B21" s="41" t="s">
        <v>51</v>
      </c>
      <c r="C21" s="42"/>
      <c r="D21" s="43" t="s">
        <v>27</v>
      </c>
      <c r="E21" s="44">
        <v>170</v>
      </c>
      <c r="F21" s="45"/>
      <c r="G21" s="44"/>
    </row>
    <row r="22" spans="1:7" ht="14.25">
      <c r="A22" s="35">
        <v>3</v>
      </c>
      <c r="B22" s="70" t="s">
        <v>75</v>
      </c>
      <c r="C22" s="71"/>
      <c r="D22" s="72" t="s">
        <v>28</v>
      </c>
      <c r="E22" s="73">
        <v>80</v>
      </c>
      <c r="F22" s="45"/>
      <c r="G22" s="44"/>
    </row>
    <row r="23" spans="1:7" ht="14.25">
      <c r="A23" s="35">
        <v>4</v>
      </c>
      <c r="B23" s="70" t="s">
        <v>76</v>
      </c>
      <c r="C23" s="71"/>
      <c r="D23" s="72" t="s">
        <v>28</v>
      </c>
      <c r="E23" s="73">
        <v>75</v>
      </c>
      <c r="F23" s="45"/>
      <c r="G23" s="44"/>
    </row>
    <row r="24" spans="1:7" ht="14.25">
      <c r="A24" s="35">
        <v>5</v>
      </c>
      <c r="B24" s="70" t="s">
        <v>53</v>
      </c>
      <c r="C24" s="71"/>
      <c r="D24" s="72" t="s">
        <v>24</v>
      </c>
      <c r="E24" s="73">
        <v>1</v>
      </c>
      <c r="F24" s="45"/>
      <c r="G24" s="44"/>
    </row>
    <row r="25" spans="1:7" ht="14.25">
      <c r="A25" s="35">
        <v>6</v>
      </c>
      <c r="B25" s="70" t="s">
        <v>54</v>
      </c>
      <c r="C25" s="71"/>
      <c r="D25" s="72" t="s">
        <v>24</v>
      </c>
      <c r="E25" s="73">
        <v>1</v>
      </c>
      <c r="F25" s="45"/>
      <c r="G25" s="44"/>
    </row>
    <row r="26" spans="1:7" ht="14.25">
      <c r="A26" s="35">
        <v>7</v>
      </c>
      <c r="B26" s="86" t="s">
        <v>63</v>
      </c>
      <c r="C26" s="71"/>
      <c r="D26" s="72" t="s">
        <v>38</v>
      </c>
      <c r="E26" s="73">
        <v>1</v>
      </c>
      <c r="F26" s="45"/>
      <c r="G26" s="44"/>
    </row>
    <row r="27" spans="1:7" ht="14.25">
      <c r="A27" s="35">
        <v>8</v>
      </c>
      <c r="B27" s="70" t="s">
        <v>55</v>
      </c>
      <c r="C27" s="71"/>
      <c r="D27" s="72" t="s">
        <v>4</v>
      </c>
      <c r="E27" s="73">
        <v>23</v>
      </c>
      <c r="F27" s="45"/>
      <c r="G27" s="44"/>
    </row>
    <row r="28" spans="1:7" ht="14.25">
      <c r="A28" s="35">
        <v>9</v>
      </c>
      <c r="B28" s="70" t="s">
        <v>77</v>
      </c>
      <c r="C28" s="71"/>
      <c r="D28" s="72" t="s">
        <v>12</v>
      </c>
      <c r="E28" s="73">
        <v>84</v>
      </c>
      <c r="F28" s="45"/>
      <c r="G28" s="44"/>
    </row>
    <row r="29" spans="1:7" ht="14.25">
      <c r="A29" s="35">
        <v>10</v>
      </c>
      <c r="B29" s="70" t="s">
        <v>56</v>
      </c>
      <c r="C29" s="71"/>
      <c r="D29" s="72" t="s">
        <v>12</v>
      </c>
      <c r="E29" s="73">
        <v>84</v>
      </c>
      <c r="F29" s="45"/>
      <c r="G29" s="44"/>
    </row>
    <row r="30" spans="1:7" ht="14.25">
      <c r="A30" s="35">
        <v>11</v>
      </c>
      <c r="B30" s="92" t="s">
        <v>85</v>
      </c>
      <c r="C30" s="71"/>
      <c r="D30" s="72" t="s">
        <v>24</v>
      </c>
      <c r="E30" s="73">
        <v>1</v>
      </c>
      <c r="F30" s="45"/>
      <c r="G30" s="44"/>
    </row>
    <row r="31" spans="1:7" ht="15" thickBot="1">
      <c r="A31" s="75">
        <v>12</v>
      </c>
      <c r="B31" s="95" t="s">
        <v>57</v>
      </c>
      <c r="C31" s="76"/>
      <c r="D31" s="77" t="s">
        <v>7</v>
      </c>
      <c r="E31" s="78">
        <v>33</v>
      </c>
      <c r="F31" s="45"/>
      <c r="G31" s="94"/>
    </row>
    <row r="32" spans="1:7" ht="15" thickBot="1">
      <c r="A32" s="80"/>
      <c r="B32" s="88" t="s">
        <v>60</v>
      </c>
      <c r="C32" s="89"/>
      <c r="D32" s="80"/>
      <c r="E32" s="90"/>
      <c r="F32" s="91"/>
      <c r="G32" s="90"/>
    </row>
    <row r="33" spans="1:7" ht="15" thickBot="1">
      <c r="A33" s="83"/>
      <c r="B33" s="81" t="s">
        <v>80</v>
      </c>
      <c r="C33" s="82"/>
      <c r="D33" s="83"/>
      <c r="E33" s="84"/>
      <c r="F33" s="85"/>
      <c r="G33" s="84"/>
    </row>
    <row r="34" spans="1:7" ht="14.25">
      <c r="A34" s="79">
        <v>13</v>
      </c>
      <c r="B34" s="70" t="s">
        <v>58</v>
      </c>
      <c r="C34" s="71"/>
      <c r="D34" s="72" t="s">
        <v>5</v>
      </c>
      <c r="E34" s="73">
        <v>22</v>
      </c>
      <c r="F34" s="74"/>
      <c r="G34" s="73"/>
    </row>
    <row r="35" spans="1:7" ht="14.25">
      <c r="A35" s="35">
        <v>14</v>
      </c>
      <c r="B35" s="70" t="s">
        <v>59</v>
      </c>
      <c r="C35" s="71"/>
      <c r="D35" s="72" t="s">
        <v>5</v>
      </c>
      <c r="E35" s="73">
        <v>22</v>
      </c>
      <c r="F35" s="74"/>
      <c r="G35" s="44"/>
    </row>
    <row r="36" spans="1:7" ht="15" thickBot="1">
      <c r="A36" s="75">
        <v>15</v>
      </c>
      <c r="B36" s="87" t="s">
        <v>69</v>
      </c>
      <c r="C36" s="76"/>
      <c r="D36" s="77" t="s">
        <v>5</v>
      </c>
      <c r="E36" s="78">
        <v>48</v>
      </c>
      <c r="F36" s="13"/>
      <c r="G36" s="94"/>
    </row>
    <row r="37" spans="1:7" ht="15" thickBot="1">
      <c r="A37" s="80"/>
      <c r="B37" s="88" t="s">
        <v>81</v>
      </c>
      <c r="C37" s="89"/>
      <c r="D37" s="80"/>
      <c r="E37" s="90"/>
      <c r="F37" s="91"/>
      <c r="G37" s="90"/>
    </row>
    <row r="38" spans="1:7" ht="14.25">
      <c r="A38" s="79">
        <v>16</v>
      </c>
      <c r="B38" s="70" t="s">
        <v>61</v>
      </c>
      <c r="C38" s="71"/>
      <c r="D38" s="72" t="s">
        <v>5</v>
      </c>
      <c r="E38" s="73">
        <v>135</v>
      </c>
      <c r="F38" s="74"/>
      <c r="G38" s="73"/>
    </row>
    <row r="39" spans="1:7" ht="14.25">
      <c r="A39" s="35">
        <v>17</v>
      </c>
      <c r="B39" s="70" t="s">
        <v>62</v>
      </c>
      <c r="C39" s="71"/>
      <c r="D39" s="72" t="s">
        <v>5</v>
      </c>
      <c r="E39" s="73">
        <v>250</v>
      </c>
      <c r="F39" s="74"/>
      <c r="G39" s="44"/>
    </row>
    <row r="40" spans="1:7" ht="14.25">
      <c r="A40" s="35">
        <v>18</v>
      </c>
      <c r="B40" s="70" t="s">
        <v>64</v>
      </c>
      <c r="C40" s="71"/>
      <c r="D40" s="72" t="s">
        <v>5</v>
      </c>
      <c r="E40" s="73">
        <v>17</v>
      </c>
      <c r="F40" s="74"/>
      <c r="G40" s="44"/>
    </row>
    <row r="41" spans="1:7" ht="14.25">
      <c r="A41" s="35">
        <v>19</v>
      </c>
      <c r="B41" s="70" t="s">
        <v>70</v>
      </c>
      <c r="C41" s="71"/>
      <c r="D41" s="72" t="s">
        <v>5</v>
      </c>
      <c r="E41" s="73">
        <v>22</v>
      </c>
      <c r="F41" s="74"/>
      <c r="G41" s="44"/>
    </row>
    <row r="42" spans="1:7" ht="14.25">
      <c r="A42" s="35">
        <v>20</v>
      </c>
      <c r="B42" s="70" t="s">
        <v>65</v>
      </c>
      <c r="C42" s="71"/>
      <c r="D42" s="72" t="s">
        <v>5</v>
      </c>
      <c r="E42" s="73">
        <v>20</v>
      </c>
      <c r="F42" s="74"/>
      <c r="G42" s="44"/>
    </row>
    <row r="43" spans="1:7" ht="14.25">
      <c r="A43" s="35">
        <v>21</v>
      </c>
      <c r="B43" s="70" t="s">
        <v>67</v>
      </c>
      <c r="C43" s="71"/>
      <c r="D43" s="72" t="s">
        <v>24</v>
      </c>
      <c r="E43" s="73">
        <v>1</v>
      </c>
      <c r="F43" s="74"/>
      <c r="G43" s="44"/>
    </row>
    <row r="44" spans="1:7" ht="15" thickBot="1">
      <c r="A44" s="75">
        <v>22</v>
      </c>
      <c r="B44" s="87" t="s">
        <v>66</v>
      </c>
      <c r="C44" s="76"/>
      <c r="D44" s="77" t="s">
        <v>5</v>
      </c>
      <c r="E44" s="78">
        <v>9</v>
      </c>
      <c r="F44" s="13"/>
      <c r="G44" s="94"/>
    </row>
    <row r="45" spans="1:7" ht="15" thickBot="1">
      <c r="A45" s="80"/>
      <c r="B45" s="88" t="s">
        <v>82</v>
      </c>
      <c r="C45" s="89"/>
      <c r="D45" s="80"/>
      <c r="E45" s="90"/>
      <c r="F45" s="91"/>
      <c r="G45" s="90"/>
    </row>
    <row r="46" spans="1:7" ht="14.25">
      <c r="A46" s="79">
        <v>23</v>
      </c>
      <c r="B46" s="70" t="s">
        <v>68</v>
      </c>
      <c r="C46" s="71"/>
      <c r="D46" s="72" t="s">
        <v>35</v>
      </c>
      <c r="E46" s="73">
        <v>4</v>
      </c>
      <c r="F46" s="74"/>
      <c r="G46" s="73"/>
    </row>
    <row r="47" spans="1:7" ht="15" thickBot="1">
      <c r="A47" s="75">
        <v>24</v>
      </c>
      <c r="B47" s="87" t="s">
        <v>71</v>
      </c>
      <c r="C47" s="76"/>
      <c r="D47" s="77" t="s">
        <v>24</v>
      </c>
      <c r="E47" s="78">
        <v>1</v>
      </c>
      <c r="F47" s="13"/>
      <c r="G47" s="94"/>
    </row>
    <row r="48" spans="1:7" ht="15" thickBot="1">
      <c r="A48" s="80"/>
      <c r="B48" s="88" t="s">
        <v>83</v>
      </c>
      <c r="C48" s="89"/>
      <c r="D48" s="80"/>
      <c r="E48" s="90"/>
      <c r="F48" s="91"/>
      <c r="G48" s="90"/>
    </row>
    <row r="49" spans="1:7" ht="14.25">
      <c r="A49" s="79">
        <v>25</v>
      </c>
      <c r="B49" s="70" t="s">
        <v>72</v>
      </c>
      <c r="C49" s="71"/>
      <c r="D49" s="72" t="s">
        <v>6</v>
      </c>
      <c r="E49" s="73">
        <v>22</v>
      </c>
      <c r="F49" s="74"/>
      <c r="G49" s="73"/>
    </row>
    <row r="50" spans="1:7" ht="14.25">
      <c r="A50" s="35">
        <v>26</v>
      </c>
      <c r="B50" s="70" t="s">
        <v>73</v>
      </c>
      <c r="C50" s="71"/>
      <c r="D50" s="72" t="s">
        <v>6</v>
      </c>
      <c r="E50" s="73">
        <v>13</v>
      </c>
      <c r="F50" s="74"/>
      <c r="G50" s="44"/>
    </row>
    <row r="51" spans="1:7" ht="15" thickBot="1">
      <c r="A51" s="75">
        <v>27</v>
      </c>
      <c r="B51" s="87" t="s">
        <v>74</v>
      </c>
      <c r="C51" s="76"/>
      <c r="D51" s="77" t="s">
        <v>6</v>
      </c>
      <c r="E51" s="78">
        <v>3</v>
      </c>
      <c r="F51" s="13"/>
      <c r="G51" s="94"/>
    </row>
    <row r="52" spans="1:7" ht="15" thickBot="1">
      <c r="A52" s="80"/>
      <c r="B52" s="88" t="s">
        <v>84</v>
      </c>
      <c r="C52" s="89"/>
      <c r="D52" s="80"/>
      <c r="E52" s="90"/>
      <c r="F52" s="91"/>
      <c r="G52" s="90"/>
    </row>
    <row r="53" spans="1:7" ht="14.25">
      <c r="A53" s="79">
        <v>28</v>
      </c>
      <c r="B53" s="70" t="s">
        <v>79</v>
      </c>
      <c r="C53" s="71"/>
      <c r="D53" s="72" t="s">
        <v>35</v>
      </c>
      <c r="E53" s="73">
        <v>4</v>
      </c>
      <c r="F53" s="74"/>
      <c r="G53" s="73"/>
    </row>
    <row r="54" spans="1:7" ht="15" thickBot="1">
      <c r="A54" s="35">
        <v>29</v>
      </c>
      <c r="B54" s="46" t="s">
        <v>78</v>
      </c>
      <c r="C54" s="47"/>
      <c r="D54" s="48" t="s">
        <v>35</v>
      </c>
      <c r="E54" s="49">
        <v>8</v>
      </c>
      <c r="F54" s="23"/>
      <c r="G54" s="44"/>
    </row>
    <row r="55" spans="1:18" ht="14.25">
      <c r="A55" s="35">
        <v>30</v>
      </c>
      <c r="B55" s="93" t="s">
        <v>11</v>
      </c>
      <c r="C55" s="50"/>
      <c r="D55" s="51" t="s">
        <v>24</v>
      </c>
      <c r="E55" s="52">
        <v>1</v>
      </c>
      <c r="F55" s="23"/>
      <c r="G55" s="44"/>
      <c r="K55" s="53" t="s">
        <v>40</v>
      </c>
      <c r="L55" s="54" t="s">
        <v>39</v>
      </c>
      <c r="M55" s="54">
        <f>Q57</f>
        <v>56</v>
      </c>
      <c r="N55" s="54"/>
      <c r="O55" s="55"/>
      <c r="P55" s="3" t="s">
        <v>44</v>
      </c>
      <c r="Q55" s="3">
        <v>7</v>
      </c>
      <c r="R55" s="3">
        <f>Q55</f>
        <v>7</v>
      </c>
    </row>
    <row r="56" spans="1:18" ht="15" thickBot="1">
      <c r="A56" s="36"/>
      <c r="B56" s="39"/>
      <c r="C56" s="40"/>
      <c r="D56" s="36"/>
      <c r="E56" s="32"/>
      <c r="F56" s="34"/>
      <c r="G56" s="32"/>
      <c r="K56" s="56">
        <v>6</v>
      </c>
      <c r="L56" s="57" t="s">
        <v>48</v>
      </c>
      <c r="M56" s="57">
        <v>45</v>
      </c>
      <c r="N56" s="57"/>
      <c r="O56" s="58"/>
      <c r="P56" s="3" t="s">
        <v>4</v>
      </c>
      <c r="Q56" s="3">
        <v>8</v>
      </c>
      <c r="R56" s="3" t="e">
        <f>Q59</f>
        <v>#REF!</v>
      </c>
    </row>
    <row r="57" spans="1:18" ht="15" customHeight="1" thickBot="1">
      <c r="A57" s="129" t="s">
        <v>23</v>
      </c>
      <c r="B57" s="130"/>
      <c r="C57" s="130"/>
      <c r="D57" s="130"/>
      <c r="E57" s="130"/>
      <c r="F57" s="131"/>
      <c r="G57" s="135"/>
      <c r="K57" s="59">
        <v>6</v>
      </c>
      <c r="L57" s="60" t="s">
        <v>47</v>
      </c>
      <c r="M57" s="60">
        <v>45</v>
      </c>
      <c r="N57" s="60"/>
      <c r="O57" s="61"/>
      <c r="P57" s="3" t="s">
        <v>43</v>
      </c>
      <c r="Q57" s="3">
        <f>Q55*Q56</f>
        <v>56</v>
      </c>
      <c r="R57" s="66" t="e">
        <f>R55*R56</f>
        <v>#REF!</v>
      </c>
    </row>
    <row r="58" spans="1:17" ht="15" thickBot="1">
      <c r="A58" s="132"/>
      <c r="B58" s="133"/>
      <c r="C58" s="133"/>
      <c r="D58" s="133"/>
      <c r="E58" s="133"/>
      <c r="F58" s="134"/>
      <c r="G58" s="136"/>
      <c r="K58" s="3" t="s">
        <v>41</v>
      </c>
      <c r="M58" s="53">
        <f>M55</f>
        <v>56</v>
      </c>
      <c r="N58" s="62" t="e">
        <f>#REF!/M56</f>
        <v>#REF!</v>
      </c>
      <c r="O58" s="55" t="e">
        <f>#REF!/M57</f>
        <v>#REF!</v>
      </c>
      <c r="P58" s="3">
        <v>1</v>
      </c>
      <c r="Q58" s="3">
        <v>8</v>
      </c>
    </row>
    <row r="59" spans="1:17" ht="15" thickBot="1">
      <c r="A59" s="137" t="s">
        <v>19</v>
      </c>
      <c r="B59" s="138"/>
      <c r="C59" s="138"/>
      <c r="D59" s="138"/>
      <c r="E59" s="138"/>
      <c r="F59" s="139"/>
      <c r="G59" s="28"/>
      <c r="K59" s="3" t="s">
        <v>42</v>
      </c>
      <c r="M59" s="56">
        <v>0</v>
      </c>
      <c r="N59" s="63" t="e">
        <f>#REF!*#REF!</f>
        <v>#REF!</v>
      </c>
      <c r="O59" s="58" t="e">
        <f>#REF!*#REF!</f>
        <v>#REF!</v>
      </c>
      <c r="P59" s="65" t="e">
        <f>#REF!</f>
        <v>#REF!</v>
      </c>
      <c r="Q59" s="3" t="e">
        <f>Q58*P59</f>
        <v>#REF!</v>
      </c>
    </row>
    <row r="60" spans="1:15" ht="15" thickBot="1">
      <c r="A60" s="140"/>
      <c r="B60" s="141"/>
      <c r="C60" s="141"/>
      <c r="D60" s="141"/>
      <c r="E60" s="141"/>
      <c r="F60" s="142"/>
      <c r="G60" s="29"/>
      <c r="L60" s="3" t="s">
        <v>46</v>
      </c>
      <c r="M60" s="59" t="e">
        <f>Q59</f>
        <v>#REF!</v>
      </c>
      <c r="N60" s="64" t="e">
        <f>N59/K56</f>
        <v>#REF!</v>
      </c>
      <c r="O60" s="61" t="e">
        <f>O59/K57</f>
        <v>#REF!</v>
      </c>
    </row>
    <row r="61" spans="1:19" ht="15" thickBot="1">
      <c r="A61" s="143" t="s">
        <v>16</v>
      </c>
      <c r="B61" s="144"/>
      <c r="C61" s="144"/>
      <c r="D61" s="144"/>
      <c r="E61" s="144"/>
      <c r="F61" s="145"/>
      <c r="G61" s="30"/>
      <c r="I61" s="3">
        <f>G61*0.08</f>
        <v>0</v>
      </c>
      <c r="L61" s="3" t="s">
        <v>40</v>
      </c>
      <c r="M61" s="3" t="e">
        <f>R57</f>
        <v>#REF!</v>
      </c>
      <c r="N61" s="3" t="e">
        <f>N60*M56</f>
        <v>#REF!</v>
      </c>
      <c r="O61" s="3" t="e">
        <f>O60*M57</f>
        <v>#REF!</v>
      </c>
      <c r="Q61" s="3">
        <v>6.72</v>
      </c>
      <c r="R61" s="3">
        <v>56</v>
      </c>
      <c r="S61" s="65">
        <f>Q61*R61</f>
        <v>376.32</v>
      </c>
    </row>
    <row r="62" spans="1:17" ht="14.25">
      <c r="A62" s="25"/>
      <c r="B62" s="25"/>
      <c r="C62" s="25" t="s">
        <v>20</v>
      </c>
      <c r="D62" s="25" t="s">
        <v>22</v>
      </c>
      <c r="E62" s="25"/>
      <c r="F62" s="25"/>
      <c r="G62" s="25"/>
      <c r="I62" s="4">
        <f>G61*0.21</f>
        <v>0</v>
      </c>
      <c r="P62" s="3" t="s">
        <v>45</v>
      </c>
      <c r="Q62" s="3">
        <f>Q61*8</f>
        <v>53.76</v>
      </c>
    </row>
    <row r="63" spans="1:13" ht="14.25">
      <c r="A63" s="25"/>
      <c r="B63" s="25"/>
      <c r="C63" s="25" t="s">
        <v>21</v>
      </c>
      <c r="D63" s="25" t="s">
        <v>34</v>
      </c>
      <c r="E63" s="25"/>
      <c r="F63" s="25"/>
      <c r="G63" s="25"/>
      <c r="I63" s="4">
        <f>G60</f>
        <v>0</v>
      </c>
      <c r="M63" s="3" t="e">
        <f>M61+N61+O61</f>
        <v>#REF!</v>
      </c>
    </row>
    <row r="64" spans="1:13" ht="14.25">
      <c r="A64" s="25"/>
      <c r="B64" s="25"/>
      <c r="C64" s="25"/>
      <c r="D64" s="25"/>
      <c r="E64" s="25"/>
      <c r="F64" s="25"/>
      <c r="G64" s="25"/>
      <c r="I64" s="4">
        <f>I61+I62+I63-G61</f>
        <v>0</v>
      </c>
      <c r="M64" s="3" t="e">
        <f>M63/21</f>
        <v>#REF!</v>
      </c>
    </row>
    <row r="65" spans="1:13" ht="14.25">
      <c r="A65" s="25"/>
      <c r="B65" s="25"/>
      <c r="C65" s="25"/>
      <c r="D65" s="25"/>
      <c r="E65" s="25"/>
      <c r="F65" s="25"/>
      <c r="G65" s="25"/>
      <c r="I65" s="4">
        <f>I64*25%</f>
        <v>0</v>
      </c>
      <c r="L65" s="3" t="s">
        <v>49</v>
      </c>
      <c r="M65" s="3">
        <v>0.3</v>
      </c>
    </row>
    <row r="66" spans="1:14" ht="14.25">
      <c r="A66" s="10" t="s">
        <v>8</v>
      </c>
      <c r="B66" s="11" t="s">
        <v>33</v>
      </c>
      <c r="C66" s="11"/>
      <c r="D66" s="15"/>
      <c r="E66" s="15"/>
      <c r="F66" s="128" t="s">
        <v>10</v>
      </c>
      <c r="G66" s="128"/>
      <c r="L66" s="3" t="s">
        <v>4</v>
      </c>
      <c r="M66" s="3" t="e">
        <f>M64+(M65*M64)</f>
        <v>#REF!</v>
      </c>
      <c r="N66" s="3" t="s">
        <v>50</v>
      </c>
    </row>
    <row r="67" spans="1:7" ht="14.25">
      <c r="A67" s="25"/>
      <c r="B67" s="25"/>
      <c r="C67" s="25"/>
      <c r="D67" s="15"/>
      <c r="E67" s="15"/>
      <c r="F67" s="128" t="s">
        <v>10</v>
      </c>
      <c r="G67" s="128"/>
    </row>
    <row r="68" spans="1:7" ht="14.25">
      <c r="A68" s="25"/>
      <c r="B68" s="25"/>
      <c r="C68" s="25"/>
      <c r="D68" s="25"/>
      <c r="E68" s="25"/>
      <c r="F68" s="25"/>
      <c r="G68" s="25"/>
    </row>
    <row r="69" spans="1:7" ht="14.25">
      <c r="A69" s="25"/>
      <c r="B69" s="25"/>
      <c r="C69" s="25"/>
      <c r="D69" s="25"/>
      <c r="E69" s="25"/>
      <c r="F69" s="25"/>
      <c r="G69" s="25"/>
    </row>
    <row r="70" spans="1:7" ht="14.25">
      <c r="A70" s="25"/>
      <c r="B70" s="25"/>
      <c r="C70" s="25"/>
      <c r="D70" s="25"/>
      <c r="E70" s="25"/>
      <c r="F70" s="25"/>
      <c r="G70" s="25"/>
    </row>
    <row r="71" spans="1:7" ht="14.25">
      <c r="A71" s="25"/>
      <c r="B71" s="25"/>
      <c r="C71" s="25"/>
      <c r="D71" s="25"/>
      <c r="E71" s="25"/>
      <c r="F71" s="25"/>
      <c r="G71" s="25"/>
    </row>
    <row r="72" spans="1:7" ht="14.25">
      <c r="A72" s="15"/>
      <c r="B72" s="15"/>
      <c r="C72" s="15"/>
      <c r="D72" s="25"/>
      <c r="E72" s="25"/>
      <c r="F72" s="25"/>
      <c r="G72" s="25"/>
    </row>
    <row r="73" spans="1:7" ht="14.25">
      <c r="A73" s="25"/>
      <c r="B73" s="25"/>
      <c r="C73" s="25"/>
      <c r="D73" s="25"/>
      <c r="E73" s="25"/>
      <c r="F73" s="25"/>
      <c r="G73" s="25"/>
    </row>
    <row r="74" spans="1:7" ht="14.25">
      <c r="A74" s="25"/>
      <c r="B74" s="25"/>
      <c r="C74" s="25"/>
      <c r="D74" s="25"/>
      <c r="E74" s="25"/>
      <c r="F74" s="25"/>
      <c r="G74" s="25"/>
    </row>
    <row r="75" spans="1:7" ht="14.25">
      <c r="A75" s="25"/>
      <c r="B75" s="25"/>
      <c r="C75" s="25"/>
      <c r="D75" s="25"/>
      <c r="E75" s="25"/>
      <c r="F75" s="25"/>
      <c r="G75" s="25"/>
    </row>
    <row r="76" spans="1:7" ht="14.25">
      <c r="A76" s="15"/>
      <c r="B76" s="15"/>
      <c r="C76" s="15"/>
      <c r="D76" s="15"/>
      <c r="E76" s="15"/>
      <c r="F76" s="15"/>
      <c r="G76" s="15"/>
    </row>
    <row r="77" spans="1:7" ht="14.25">
      <c r="A77" s="15"/>
      <c r="B77" s="128" t="e">
        <f>+C14</f>
        <v>#REF!</v>
      </c>
      <c r="C77" s="128"/>
      <c r="D77" s="15"/>
      <c r="E77" s="15"/>
      <c r="F77" s="15"/>
      <c r="G77" s="15"/>
    </row>
    <row r="78" spans="1:7" ht="14.25">
      <c r="A78" s="15"/>
      <c r="B78" s="128" t="s">
        <v>0</v>
      </c>
      <c r="C78" s="128"/>
      <c r="D78" s="12"/>
      <c r="E78" s="13"/>
      <c r="F78" s="13"/>
      <c r="G78" s="14"/>
    </row>
    <row r="79" spans="1:7" ht="14.25">
      <c r="A79" s="15"/>
      <c r="B79" s="13"/>
      <c r="C79" s="13"/>
      <c r="D79" s="12"/>
      <c r="E79" s="13"/>
      <c r="F79" s="13"/>
      <c r="G79" s="16">
        <v>21123.1</v>
      </c>
    </row>
    <row r="80" spans="1:7" ht="14.25">
      <c r="A80" s="15"/>
      <c r="B80" s="17"/>
      <c r="C80" s="17"/>
      <c r="D80" s="17"/>
      <c r="E80" s="17"/>
      <c r="F80" s="15"/>
      <c r="G80" s="18">
        <f>+G57/G79</f>
        <v>0</v>
      </c>
    </row>
    <row r="81" spans="1:7" ht="14.25">
      <c r="A81" s="17"/>
      <c r="B81" s="19"/>
      <c r="C81" s="19"/>
      <c r="D81" s="17"/>
      <c r="E81" s="17"/>
      <c r="F81" s="15"/>
      <c r="G81" s="20"/>
    </row>
    <row r="82" spans="1:7" ht="14.25">
      <c r="A82" s="15"/>
      <c r="B82" s="19"/>
      <c r="C82" s="19"/>
      <c r="D82" s="15"/>
      <c r="E82" s="15"/>
      <c r="F82" s="15"/>
      <c r="G82" s="20">
        <f>+G57*0.1</f>
        <v>0</v>
      </c>
    </row>
    <row r="83" spans="1:7" ht="14.25">
      <c r="A83" s="15"/>
      <c r="B83" s="15"/>
      <c r="C83" s="15"/>
      <c r="D83" s="15"/>
      <c r="E83" s="15"/>
      <c r="F83" s="15"/>
      <c r="G83" s="20">
        <f>+G79*0.7</f>
        <v>14786.169999999998</v>
      </c>
    </row>
    <row r="84" spans="1:7" ht="14.25">
      <c r="A84" s="15"/>
      <c r="B84" s="15"/>
      <c r="C84" s="15"/>
      <c r="D84" s="15"/>
      <c r="E84" s="15"/>
      <c r="F84" s="15"/>
      <c r="G84" s="20">
        <f>+G83-G82</f>
        <v>14786.169999999998</v>
      </c>
    </row>
    <row r="85" spans="1:7" ht="14.25">
      <c r="A85" s="15"/>
      <c r="D85" s="15"/>
      <c r="E85" s="15"/>
      <c r="F85" s="15"/>
      <c r="G85" s="21">
        <f>350*5.29</f>
        <v>1851.5</v>
      </c>
    </row>
    <row r="86" spans="1:7" ht="14.25">
      <c r="A86" s="15"/>
      <c r="B86" s="15"/>
      <c r="E86" s="15"/>
      <c r="F86" s="15"/>
      <c r="G86" s="21" t="e">
        <f>0.46*#REF!</f>
        <v>#REF!</v>
      </c>
    </row>
    <row r="87" spans="1:7" ht="14.25">
      <c r="A87" s="15"/>
      <c r="B87" s="15"/>
      <c r="C87" s="15"/>
      <c r="D87" s="15"/>
      <c r="E87" s="15"/>
      <c r="F87" s="15"/>
      <c r="G87" s="21" t="e">
        <f>+G85+G86</f>
        <v>#REF!</v>
      </c>
    </row>
    <row r="88" spans="1:7" ht="14.25">
      <c r="A88" s="15"/>
      <c r="D88" s="15"/>
      <c r="E88" s="15"/>
      <c r="F88" s="15"/>
      <c r="G88" s="15"/>
    </row>
    <row r="89" spans="1:7" ht="14.25">
      <c r="A89" s="15"/>
      <c r="D89" s="15"/>
      <c r="E89" s="15"/>
      <c r="F89" s="15"/>
      <c r="G89" s="15"/>
    </row>
    <row r="90" spans="1:7" ht="14.25">
      <c r="A90" s="15"/>
      <c r="B90" s="15"/>
      <c r="C90" s="15"/>
      <c r="D90" s="15"/>
      <c r="E90" s="15"/>
      <c r="F90" s="15"/>
      <c r="G90" s="15"/>
    </row>
  </sheetData>
  <mergeCells count="17">
    <mergeCell ref="B78:C78"/>
    <mergeCell ref="A57:F58"/>
    <mergeCell ref="G57:G58"/>
    <mergeCell ref="B77:C77"/>
    <mergeCell ref="F66:G66"/>
    <mergeCell ref="F67:G67"/>
    <mergeCell ref="A59:F60"/>
    <mergeCell ref="A61:F61"/>
    <mergeCell ref="A1:G1"/>
    <mergeCell ref="A3:G3"/>
    <mergeCell ref="A4:G4"/>
    <mergeCell ref="A17:A18"/>
    <mergeCell ref="D17:D18"/>
    <mergeCell ref="E17:E18"/>
    <mergeCell ref="F17:F18"/>
    <mergeCell ref="G17:G18"/>
    <mergeCell ref="B17:C18"/>
  </mergeCells>
  <printOptions horizontalCentered="1" verticalCentered="1"/>
  <pageMargins left="0.7874015748031497" right="0.3937007874015748" top="1.1811023622047245" bottom="0.7874015748031497" header="0.2362204724409449" footer="0.511811023622047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2" width="8.7109375" style="3" customWidth="1"/>
    <col min="3" max="3" width="60.57421875" style="3" customWidth="1"/>
    <col min="4" max="4" width="9.8515625" style="3" customWidth="1"/>
    <col min="5" max="5" width="10.7109375" style="3" customWidth="1"/>
    <col min="6" max="6" width="12.7109375" style="3" customWidth="1"/>
    <col min="7" max="7" width="14.00390625" style="3" customWidth="1"/>
    <col min="8" max="9" width="11.421875" style="3" customWidth="1"/>
    <col min="10" max="10" width="14.8515625" style="3" customWidth="1"/>
    <col min="11" max="11" width="4.8515625" style="3" customWidth="1"/>
    <col min="12" max="12" width="6.28125" style="3" customWidth="1"/>
    <col min="13" max="13" width="6.00390625" style="3" customWidth="1"/>
    <col min="14" max="14" width="10.57421875" style="3" customWidth="1"/>
    <col min="15" max="15" width="10.28125" style="3" customWidth="1"/>
    <col min="16" max="16384" width="11.421875" style="3" customWidth="1"/>
  </cols>
  <sheetData>
    <row r="1" spans="1:8" s="2" customFormat="1" ht="15.75">
      <c r="A1" s="146" t="s">
        <v>128</v>
      </c>
      <c r="B1" s="146"/>
      <c r="C1" s="146"/>
      <c r="D1" s="146"/>
      <c r="E1" s="146"/>
      <c r="F1" s="146"/>
      <c r="G1" s="146"/>
      <c r="H1" s="24"/>
    </row>
    <row r="2" spans="1:8" s="2" customFormat="1" ht="15">
      <c r="A2" s="26"/>
      <c r="B2" s="5"/>
      <c r="C2" s="5"/>
      <c r="D2" s="5"/>
      <c r="E2" s="5"/>
      <c r="F2" s="5"/>
      <c r="G2" s="5"/>
      <c r="H2" s="24"/>
    </row>
    <row r="3" s="2" customFormat="1" ht="15" customHeight="1">
      <c r="H3" s="26"/>
    </row>
    <row r="4" s="2" customFormat="1" ht="14.25">
      <c r="H4" s="24"/>
    </row>
    <row r="5" spans="1:8" s="2" customFormat="1" ht="15">
      <c r="A5" s="26"/>
      <c r="B5" s="5"/>
      <c r="C5" s="5"/>
      <c r="D5" s="5"/>
      <c r="E5" s="5"/>
      <c r="F5" s="5"/>
      <c r="G5" s="5"/>
      <c r="H5" s="24"/>
    </row>
    <row r="6" spans="1:8" s="2" customFormat="1" ht="14.25">
      <c r="A6" s="5"/>
      <c r="B6" s="5"/>
      <c r="C6" s="5"/>
      <c r="D6" s="5"/>
      <c r="E6" s="5"/>
      <c r="F6" s="5"/>
      <c r="G6" s="5"/>
      <c r="H6" s="24"/>
    </row>
    <row r="7" spans="1:7" s="2" customFormat="1" ht="14.25">
      <c r="A7" s="6" t="s">
        <v>1</v>
      </c>
      <c r="B7" s="6"/>
      <c r="C7" s="9" t="s">
        <v>125</v>
      </c>
      <c r="D7" s="8"/>
      <c r="E7" s="8"/>
      <c r="F7" s="8"/>
      <c r="G7" s="5"/>
    </row>
    <row r="8" spans="1:7" s="2" customFormat="1" ht="14.25">
      <c r="A8" s="6" t="s">
        <v>9</v>
      </c>
      <c r="B8" s="9"/>
      <c r="C8" s="7" t="s">
        <v>123</v>
      </c>
      <c r="D8" s="5"/>
      <c r="E8" s="5"/>
      <c r="F8" s="5"/>
      <c r="G8" s="5"/>
    </row>
    <row r="9" spans="1:7" s="2" customFormat="1" ht="14.25">
      <c r="A9" s="6" t="s">
        <v>3</v>
      </c>
      <c r="B9" s="9"/>
      <c r="C9" s="22" t="s">
        <v>124</v>
      </c>
      <c r="D9" s="5"/>
      <c r="E9" s="5"/>
      <c r="F9" s="5"/>
      <c r="G9" s="5"/>
    </row>
    <row r="10" spans="1:7" s="2" customFormat="1" ht="15" thickBot="1">
      <c r="A10" s="8"/>
      <c r="B10" s="5"/>
      <c r="C10" s="5"/>
      <c r="D10" s="5"/>
      <c r="E10" s="5"/>
      <c r="F10" s="5"/>
      <c r="G10" s="5"/>
    </row>
    <row r="11" spans="1:7" s="2" customFormat="1" ht="15" customHeight="1">
      <c r="A11" s="120" t="s">
        <v>2</v>
      </c>
      <c r="B11" s="124" t="s">
        <v>37</v>
      </c>
      <c r="C11" s="125"/>
      <c r="D11" s="120" t="s">
        <v>35</v>
      </c>
      <c r="E11" s="120" t="s">
        <v>36</v>
      </c>
      <c r="F11" s="122" t="s">
        <v>25</v>
      </c>
      <c r="G11" s="120" t="s">
        <v>26</v>
      </c>
    </row>
    <row r="12" spans="1:7" s="2" customFormat="1" ht="15" customHeight="1">
      <c r="A12" s="149"/>
      <c r="B12" s="151"/>
      <c r="C12" s="152"/>
      <c r="D12" s="149"/>
      <c r="E12" s="149"/>
      <c r="F12" s="150"/>
      <c r="G12" s="149"/>
    </row>
    <row r="13" spans="1:7" s="2" customFormat="1" ht="15" thickBot="1">
      <c r="A13" s="121"/>
      <c r="B13" s="126"/>
      <c r="C13" s="127"/>
      <c r="D13" s="121"/>
      <c r="E13" s="121"/>
      <c r="F13" s="123"/>
      <c r="G13" s="121"/>
    </row>
    <row r="14" spans="1:7" ht="14.25">
      <c r="A14" s="31"/>
      <c r="B14" s="147"/>
      <c r="C14" s="148"/>
      <c r="D14" s="72"/>
      <c r="E14" s="110"/>
      <c r="F14" s="33"/>
      <c r="G14" s="31"/>
    </row>
    <row r="15" spans="1:7" ht="14.25">
      <c r="A15" s="35">
        <v>1</v>
      </c>
      <c r="B15" s="107" t="s">
        <v>52</v>
      </c>
      <c r="C15" s="86"/>
      <c r="D15" s="72" t="s">
        <v>24</v>
      </c>
      <c r="E15" s="110">
        <v>1</v>
      </c>
      <c r="F15" s="45">
        <v>200</v>
      </c>
      <c r="G15" s="44">
        <f>E15*F15</f>
        <v>200</v>
      </c>
    </row>
    <row r="16" spans="1:7" ht="14.25">
      <c r="A16" s="35">
        <v>2</v>
      </c>
      <c r="B16" s="107" t="s">
        <v>51</v>
      </c>
      <c r="C16" s="86"/>
      <c r="D16" s="72" t="s">
        <v>27</v>
      </c>
      <c r="E16" s="110">
        <v>90</v>
      </c>
      <c r="F16" s="45">
        <v>1.15</v>
      </c>
      <c r="G16" s="44">
        <f>E16*F16</f>
        <v>103.49999999999999</v>
      </c>
    </row>
    <row r="17" spans="1:7" ht="14.25">
      <c r="A17" s="35">
        <v>3</v>
      </c>
      <c r="B17" s="107" t="s">
        <v>75</v>
      </c>
      <c r="C17" s="86"/>
      <c r="D17" s="72" t="s">
        <v>28</v>
      </c>
      <c r="E17" s="110">
        <v>40</v>
      </c>
      <c r="F17" s="45">
        <v>11.13</v>
      </c>
      <c r="G17" s="44">
        <f>E17*F17</f>
        <v>445.20000000000005</v>
      </c>
    </row>
    <row r="18" spans="1:7" ht="15" thickBot="1">
      <c r="A18" s="75">
        <v>4</v>
      </c>
      <c r="B18" s="107" t="s">
        <v>76</v>
      </c>
      <c r="C18" s="86"/>
      <c r="D18" s="72" t="s">
        <v>28</v>
      </c>
      <c r="E18" s="110">
        <v>50</v>
      </c>
      <c r="F18" s="34">
        <v>10</v>
      </c>
      <c r="G18" s="94">
        <f>E18*F18</f>
        <v>500</v>
      </c>
    </row>
    <row r="19" spans="1:7" ht="15" thickBot="1">
      <c r="A19" s="99"/>
      <c r="B19" s="100" t="s">
        <v>86</v>
      </c>
      <c r="C19" s="100"/>
      <c r="D19" s="101"/>
      <c r="E19" s="111"/>
      <c r="F19" s="91"/>
      <c r="G19" s="102"/>
    </row>
    <row r="20" spans="1:7" ht="14.25">
      <c r="A20" s="35">
        <v>6</v>
      </c>
      <c r="B20" s="92" t="s">
        <v>87</v>
      </c>
      <c r="C20" s="71"/>
      <c r="D20" s="72" t="s">
        <v>28</v>
      </c>
      <c r="E20" s="110">
        <v>3</v>
      </c>
      <c r="F20" s="45">
        <v>255.8</v>
      </c>
      <c r="G20" s="44">
        <f>E20*F20</f>
        <v>767.4000000000001</v>
      </c>
    </row>
    <row r="21" spans="1:7" ht="14.25">
      <c r="A21" s="35">
        <v>7</v>
      </c>
      <c r="B21" s="86" t="s">
        <v>88</v>
      </c>
      <c r="C21" s="71"/>
      <c r="D21" s="72" t="s">
        <v>28</v>
      </c>
      <c r="E21" s="110">
        <v>15</v>
      </c>
      <c r="F21" s="45">
        <v>280.53</v>
      </c>
      <c r="G21" s="44">
        <f>E21*F21</f>
        <v>4207.95</v>
      </c>
    </row>
    <row r="22" spans="1:7" ht="15" thickBot="1">
      <c r="A22" s="75">
        <v>8</v>
      </c>
      <c r="B22" s="103" t="s">
        <v>103</v>
      </c>
      <c r="C22" s="76"/>
      <c r="D22" s="77" t="s">
        <v>12</v>
      </c>
      <c r="E22" s="112">
        <v>36</v>
      </c>
      <c r="F22" s="34">
        <v>10</v>
      </c>
      <c r="G22" s="94">
        <f>E22*F22</f>
        <v>360</v>
      </c>
    </row>
    <row r="23" spans="1:7" ht="15" thickBot="1">
      <c r="A23" s="99"/>
      <c r="B23" s="105" t="s">
        <v>89</v>
      </c>
      <c r="C23" s="100"/>
      <c r="D23" s="101"/>
      <c r="E23" s="111"/>
      <c r="F23" s="91"/>
      <c r="G23" s="102"/>
    </row>
    <row r="24" spans="1:7" ht="14.25">
      <c r="A24" s="79">
        <v>9</v>
      </c>
      <c r="B24" s="92" t="s">
        <v>90</v>
      </c>
      <c r="C24" s="71"/>
      <c r="D24" s="72" t="s">
        <v>4</v>
      </c>
      <c r="E24" s="110">
        <v>2.5</v>
      </c>
      <c r="F24" s="74">
        <v>352.7</v>
      </c>
      <c r="G24" s="73">
        <f>E24*F24</f>
        <v>881.75</v>
      </c>
    </row>
    <row r="25" spans="1:7" ht="14.25">
      <c r="A25" s="35">
        <v>10</v>
      </c>
      <c r="B25" s="92" t="s">
        <v>91</v>
      </c>
      <c r="C25" s="71"/>
      <c r="D25" s="72" t="s">
        <v>28</v>
      </c>
      <c r="E25" s="110">
        <v>3</v>
      </c>
      <c r="F25" s="45">
        <v>352.7</v>
      </c>
      <c r="G25" s="44">
        <f>E25*F25</f>
        <v>1058.1</v>
      </c>
    </row>
    <row r="26" spans="1:7" ht="15" thickBot="1">
      <c r="A26" s="75">
        <v>13</v>
      </c>
      <c r="B26" s="103" t="s">
        <v>118</v>
      </c>
      <c r="C26" s="76"/>
      <c r="D26" s="77" t="s">
        <v>24</v>
      </c>
      <c r="E26" s="112">
        <v>1</v>
      </c>
      <c r="F26" s="34">
        <v>3570</v>
      </c>
      <c r="G26" s="94">
        <f>E26*F26</f>
        <v>3570</v>
      </c>
    </row>
    <row r="27" spans="1:7" ht="15" thickBot="1">
      <c r="A27" s="99"/>
      <c r="B27" s="104" t="s">
        <v>92</v>
      </c>
      <c r="C27" s="100"/>
      <c r="D27" s="101"/>
      <c r="E27" s="111"/>
      <c r="F27" s="91"/>
      <c r="G27" s="102"/>
    </row>
    <row r="28" spans="1:7" ht="14.25">
      <c r="A28" s="35">
        <v>14</v>
      </c>
      <c r="B28" s="92" t="s">
        <v>93</v>
      </c>
      <c r="C28" s="92"/>
      <c r="D28" s="72" t="s">
        <v>27</v>
      </c>
      <c r="E28" s="110">
        <v>95</v>
      </c>
      <c r="F28" s="73">
        <v>12.15</v>
      </c>
      <c r="G28" s="73">
        <f>E28*F28</f>
        <v>1154.25</v>
      </c>
    </row>
    <row r="29" spans="1:7" ht="14.25">
      <c r="A29" s="35">
        <v>15</v>
      </c>
      <c r="B29" s="92" t="s">
        <v>94</v>
      </c>
      <c r="C29" s="92"/>
      <c r="D29" s="72" t="s">
        <v>27</v>
      </c>
      <c r="E29" s="110">
        <v>10</v>
      </c>
      <c r="F29" s="73">
        <v>12.15</v>
      </c>
      <c r="G29" s="73">
        <f>E29*F29</f>
        <v>121.5</v>
      </c>
    </row>
    <row r="30" spans="1:7" ht="14.25">
      <c r="A30" s="35">
        <v>16</v>
      </c>
      <c r="B30" s="92" t="s">
        <v>115</v>
      </c>
      <c r="C30" s="92"/>
      <c r="D30" s="72" t="s">
        <v>27</v>
      </c>
      <c r="E30" s="110">
        <v>12</v>
      </c>
      <c r="F30" s="73">
        <v>25.75</v>
      </c>
      <c r="G30" s="73">
        <f>E30*F30</f>
        <v>309</v>
      </c>
    </row>
    <row r="31" spans="1:7" ht="14.25">
      <c r="A31" s="35">
        <v>19</v>
      </c>
      <c r="B31" s="92" t="s">
        <v>95</v>
      </c>
      <c r="C31" s="92"/>
      <c r="D31" s="72" t="s">
        <v>27</v>
      </c>
      <c r="E31" s="110">
        <v>100</v>
      </c>
      <c r="F31" s="73">
        <v>3.55</v>
      </c>
      <c r="G31" s="73">
        <f>E31*F31</f>
        <v>355</v>
      </c>
    </row>
    <row r="32" spans="1:7" ht="15" thickBot="1">
      <c r="A32" s="35">
        <v>20</v>
      </c>
      <c r="B32" s="92" t="s">
        <v>96</v>
      </c>
      <c r="C32" s="92"/>
      <c r="D32" s="72" t="s">
        <v>27</v>
      </c>
      <c r="E32" s="110">
        <v>95</v>
      </c>
      <c r="F32" s="73">
        <v>4.55</v>
      </c>
      <c r="G32" s="73">
        <f>E32*F32</f>
        <v>432.25</v>
      </c>
    </row>
    <row r="33" spans="1:7" ht="15" thickBot="1">
      <c r="A33" s="99"/>
      <c r="B33" s="100" t="s">
        <v>98</v>
      </c>
      <c r="C33" s="100"/>
      <c r="D33" s="101"/>
      <c r="E33" s="111"/>
      <c r="F33" s="91"/>
      <c r="G33" s="102"/>
    </row>
    <row r="34" spans="1:7" ht="14.25">
      <c r="A34" s="79">
        <v>24</v>
      </c>
      <c r="B34" s="70" t="s">
        <v>97</v>
      </c>
      <c r="C34" s="71"/>
      <c r="D34" s="72" t="s">
        <v>5</v>
      </c>
      <c r="E34" s="110">
        <v>90</v>
      </c>
      <c r="F34" s="74">
        <v>21.5</v>
      </c>
      <c r="G34" s="73">
        <f>E34*F34</f>
        <v>1935</v>
      </c>
    </row>
    <row r="35" spans="1:7" ht="15" thickBot="1">
      <c r="A35" s="35">
        <v>25</v>
      </c>
      <c r="B35" s="70" t="s">
        <v>117</v>
      </c>
      <c r="C35" s="71"/>
      <c r="D35" s="72" t="s">
        <v>5</v>
      </c>
      <c r="E35" s="110">
        <v>90</v>
      </c>
      <c r="F35" s="74">
        <v>8.7</v>
      </c>
      <c r="G35" s="44">
        <f>E35*F35</f>
        <v>782.9999999999999</v>
      </c>
    </row>
    <row r="36" spans="1:7" ht="15" thickBot="1">
      <c r="A36" s="99"/>
      <c r="B36" s="100" t="s">
        <v>99</v>
      </c>
      <c r="C36" s="100"/>
      <c r="D36" s="101"/>
      <c r="E36" s="111"/>
      <c r="F36" s="91"/>
      <c r="G36" s="102"/>
    </row>
    <row r="37" spans="1:7" ht="14.25">
      <c r="A37" s="79">
        <v>27</v>
      </c>
      <c r="B37" s="70" t="s">
        <v>100</v>
      </c>
      <c r="C37" s="70"/>
      <c r="D37" s="72" t="s">
        <v>5</v>
      </c>
      <c r="E37" s="110">
        <v>200</v>
      </c>
      <c r="F37" s="73">
        <v>3.87</v>
      </c>
      <c r="G37" s="73">
        <f>E37*F37</f>
        <v>774</v>
      </c>
    </row>
    <row r="38" spans="1:7" ht="15" thickBot="1">
      <c r="A38" s="75">
        <v>30</v>
      </c>
      <c r="B38" s="87" t="s">
        <v>104</v>
      </c>
      <c r="C38" s="87"/>
      <c r="D38" s="77" t="s">
        <v>5</v>
      </c>
      <c r="E38" s="112">
        <v>72</v>
      </c>
      <c r="F38" s="78">
        <v>18</v>
      </c>
      <c r="G38" s="78">
        <f>E38*F38</f>
        <v>1296</v>
      </c>
    </row>
    <row r="39" spans="1:7" ht="15" thickBot="1">
      <c r="A39" s="99"/>
      <c r="B39" s="100" t="s">
        <v>105</v>
      </c>
      <c r="C39" s="91"/>
      <c r="D39" s="101"/>
      <c r="E39" s="111"/>
      <c r="F39" s="91"/>
      <c r="G39" s="91"/>
    </row>
    <row r="40" spans="1:7" ht="14.25">
      <c r="A40" s="109">
        <v>31</v>
      </c>
      <c r="B40" s="74" t="s">
        <v>116</v>
      </c>
      <c r="C40" s="70"/>
      <c r="D40" s="108" t="s">
        <v>27</v>
      </c>
      <c r="E40" s="110">
        <v>75</v>
      </c>
      <c r="F40" s="73">
        <v>18</v>
      </c>
      <c r="G40" s="78">
        <f>E40*F40</f>
        <v>1350</v>
      </c>
    </row>
    <row r="41" spans="1:7" ht="15" thickBot="1">
      <c r="A41" s="35">
        <v>32</v>
      </c>
      <c r="B41" s="13" t="s">
        <v>106</v>
      </c>
      <c r="C41" s="87"/>
      <c r="D41" s="72" t="s">
        <v>27</v>
      </c>
      <c r="E41" s="110">
        <v>95</v>
      </c>
      <c r="F41" s="73">
        <v>11.5</v>
      </c>
      <c r="G41" s="78">
        <f>E41*F41</f>
        <v>1092.5</v>
      </c>
    </row>
    <row r="42" spans="1:7" ht="15" thickBot="1">
      <c r="A42" s="99"/>
      <c r="B42" s="91" t="s">
        <v>119</v>
      </c>
      <c r="C42" s="100"/>
      <c r="D42" s="101"/>
      <c r="E42" s="111"/>
      <c r="F42" s="91"/>
      <c r="G42" s="102"/>
    </row>
    <row r="43" spans="1:7" ht="14.25">
      <c r="A43" s="79">
        <v>35</v>
      </c>
      <c r="B43" s="70" t="s">
        <v>121</v>
      </c>
      <c r="C43" s="70"/>
      <c r="D43" s="72" t="s">
        <v>35</v>
      </c>
      <c r="E43" s="110">
        <v>2</v>
      </c>
      <c r="F43" s="74">
        <v>140</v>
      </c>
      <c r="G43" s="73">
        <f>E43*F43</f>
        <v>280</v>
      </c>
    </row>
    <row r="44" spans="1:7" ht="15" thickBot="1">
      <c r="A44" s="75">
        <v>39</v>
      </c>
      <c r="B44" s="70" t="s">
        <v>120</v>
      </c>
      <c r="C44" s="70"/>
      <c r="D44" s="72" t="s">
        <v>24</v>
      </c>
      <c r="E44" s="110">
        <v>1</v>
      </c>
      <c r="F44" s="74">
        <v>350</v>
      </c>
      <c r="G44" s="73">
        <f>E44*F44</f>
        <v>350</v>
      </c>
    </row>
    <row r="45" spans="1:7" ht="15" thickBot="1">
      <c r="A45" s="99"/>
      <c r="B45" s="91" t="s">
        <v>83</v>
      </c>
      <c r="C45" s="100"/>
      <c r="D45" s="101"/>
      <c r="E45" s="111"/>
      <c r="F45" s="91"/>
      <c r="G45" s="102"/>
    </row>
    <row r="46" spans="1:7" ht="14.25">
      <c r="A46" s="79">
        <v>40</v>
      </c>
      <c r="B46" s="70" t="s">
        <v>72</v>
      </c>
      <c r="C46" s="71"/>
      <c r="D46" s="72" t="s">
        <v>6</v>
      </c>
      <c r="E46" s="110">
        <v>8</v>
      </c>
      <c r="F46" s="74">
        <v>25</v>
      </c>
      <c r="G46" s="73">
        <f>E46*F46</f>
        <v>200</v>
      </c>
    </row>
    <row r="47" spans="1:7" ht="14.25">
      <c r="A47" s="35">
        <v>41</v>
      </c>
      <c r="B47" s="70" t="s">
        <v>101</v>
      </c>
      <c r="C47" s="71"/>
      <c r="D47" s="72" t="s">
        <v>35</v>
      </c>
      <c r="E47" s="110">
        <v>1</v>
      </c>
      <c r="F47" s="74">
        <v>200</v>
      </c>
      <c r="G47" s="73">
        <v>200</v>
      </c>
    </row>
    <row r="48" spans="1:7" ht="14.25">
      <c r="A48" s="35">
        <v>45</v>
      </c>
      <c r="B48" s="70" t="s">
        <v>73</v>
      </c>
      <c r="C48" s="71"/>
      <c r="D48" s="72" t="s">
        <v>6</v>
      </c>
      <c r="E48" s="110">
        <v>3</v>
      </c>
      <c r="F48" s="74">
        <v>29</v>
      </c>
      <c r="G48" s="44">
        <f>E48*F48</f>
        <v>87</v>
      </c>
    </row>
    <row r="49" spans="1:7" ht="14.25">
      <c r="A49" s="35">
        <v>46</v>
      </c>
      <c r="B49" s="70" t="s">
        <v>74</v>
      </c>
      <c r="C49" s="71"/>
      <c r="D49" s="72" t="s">
        <v>6</v>
      </c>
      <c r="E49" s="110">
        <v>1</v>
      </c>
      <c r="F49" s="74">
        <v>35</v>
      </c>
      <c r="G49" s="44">
        <f>E49*F49</f>
        <v>35</v>
      </c>
    </row>
    <row r="50" spans="1:7" ht="15" thickBot="1">
      <c r="A50" s="75">
        <v>47</v>
      </c>
      <c r="B50" s="87" t="s">
        <v>102</v>
      </c>
      <c r="C50" s="76"/>
      <c r="D50" s="72" t="s">
        <v>6</v>
      </c>
      <c r="E50" s="110">
        <v>1</v>
      </c>
      <c r="F50" s="74">
        <v>120</v>
      </c>
      <c r="G50" s="44">
        <v>120</v>
      </c>
    </row>
    <row r="51" spans="1:7" ht="15" thickBot="1">
      <c r="A51" s="99"/>
      <c r="B51" s="91" t="s">
        <v>84</v>
      </c>
      <c r="C51" s="100"/>
      <c r="D51" s="101"/>
      <c r="E51" s="111"/>
      <c r="F51" s="91"/>
      <c r="G51" s="102"/>
    </row>
    <row r="52" spans="1:7" ht="14.25">
      <c r="A52" s="79">
        <v>48</v>
      </c>
      <c r="B52" s="70" t="s">
        <v>79</v>
      </c>
      <c r="C52" s="71"/>
      <c r="D52" s="72" t="s">
        <v>35</v>
      </c>
      <c r="E52" s="110">
        <v>21</v>
      </c>
      <c r="F52" s="74">
        <v>25.75</v>
      </c>
      <c r="G52" s="73">
        <f>E52*F52</f>
        <v>540.75</v>
      </c>
    </row>
    <row r="53" spans="1:7" ht="14.25">
      <c r="A53" s="35">
        <v>49</v>
      </c>
      <c r="B53" s="70" t="s">
        <v>114</v>
      </c>
      <c r="C53" s="71"/>
      <c r="D53" s="72" t="s">
        <v>35</v>
      </c>
      <c r="E53" s="110">
        <v>21</v>
      </c>
      <c r="F53" s="74">
        <v>27</v>
      </c>
      <c r="G53" s="73">
        <f>E53*F53</f>
        <v>567</v>
      </c>
    </row>
    <row r="54" spans="1:7" ht="14.25">
      <c r="A54" s="35">
        <v>51</v>
      </c>
      <c r="B54" s="46" t="s">
        <v>111</v>
      </c>
      <c r="C54" s="47"/>
      <c r="D54" s="48" t="s">
        <v>35</v>
      </c>
      <c r="E54" s="113">
        <v>4</v>
      </c>
      <c r="F54" s="23">
        <v>84.5</v>
      </c>
      <c r="G54" s="44">
        <f>E54*F54</f>
        <v>338</v>
      </c>
    </row>
    <row r="55" spans="1:7" ht="14.25">
      <c r="A55" s="35">
        <v>52</v>
      </c>
      <c r="B55" s="96" t="s">
        <v>107</v>
      </c>
      <c r="C55" s="97"/>
      <c r="D55" s="98" t="s">
        <v>12</v>
      </c>
      <c r="E55" s="114">
        <v>8</v>
      </c>
      <c r="F55" s="23">
        <v>8.48</v>
      </c>
      <c r="G55" s="44">
        <f aca="true" t="shared" si="0" ref="G55:G62">E55*F55</f>
        <v>67.84</v>
      </c>
    </row>
    <row r="56" spans="1:7" ht="14.25">
      <c r="A56" s="35">
        <v>53</v>
      </c>
      <c r="B56" s="96" t="s">
        <v>108</v>
      </c>
      <c r="C56" s="97"/>
      <c r="D56" s="98" t="s">
        <v>12</v>
      </c>
      <c r="E56" s="114">
        <v>25</v>
      </c>
      <c r="F56" s="23">
        <v>12.2</v>
      </c>
      <c r="G56" s="44">
        <f t="shared" si="0"/>
        <v>305</v>
      </c>
    </row>
    <row r="57" spans="1:7" ht="14.25">
      <c r="A57" s="35">
        <v>54</v>
      </c>
      <c r="B57" s="96" t="s">
        <v>109</v>
      </c>
      <c r="C57" s="97"/>
      <c r="D57" s="98" t="s">
        <v>12</v>
      </c>
      <c r="E57" s="114">
        <v>25</v>
      </c>
      <c r="F57" s="23">
        <v>4.6</v>
      </c>
      <c r="G57" s="44">
        <f t="shared" si="0"/>
        <v>114.99999999999999</v>
      </c>
    </row>
    <row r="58" spans="1:7" ht="14.25">
      <c r="A58" s="35">
        <v>55</v>
      </c>
      <c r="B58" s="96" t="s">
        <v>110</v>
      </c>
      <c r="C58" s="97"/>
      <c r="D58" s="98" t="s">
        <v>12</v>
      </c>
      <c r="E58" s="114">
        <v>12</v>
      </c>
      <c r="F58" s="23">
        <v>7.8</v>
      </c>
      <c r="G58" s="44">
        <f t="shared" si="0"/>
        <v>93.6</v>
      </c>
    </row>
    <row r="59" spans="1:7" ht="14.25">
      <c r="A59" s="35">
        <v>56</v>
      </c>
      <c r="B59" s="96" t="s">
        <v>112</v>
      </c>
      <c r="C59" s="97"/>
      <c r="D59" s="98" t="s">
        <v>24</v>
      </c>
      <c r="E59" s="114">
        <v>1</v>
      </c>
      <c r="F59" s="23">
        <v>600</v>
      </c>
      <c r="G59" s="44">
        <f t="shared" si="0"/>
        <v>600</v>
      </c>
    </row>
    <row r="60" spans="1:7" ht="14.25">
      <c r="A60" s="35">
        <v>58</v>
      </c>
      <c r="B60" s="96" t="s">
        <v>113</v>
      </c>
      <c r="C60" s="97"/>
      <c r="D60" s="98" t="s">
        <v>35</v>
      </c>
      <c r="E60" s="114">
        <v>9</v>
      </c>
      <c r="F60" s="23">
        <v>180</v>
      </c>
      <c r="G60" s="44">
        <f t="shared" si="0"/>
        <v>1620</v>
      </c>
    </row>
    <row r="61" spans="1:26" ht="14.25">
      <c r="A61" s="35">
        <v>59</v>
      </c>
      <c r="B61" s="96" t="s">
        <v>127</v>
      </c>
      <c r="C61" s="97"/>
      <c r="D61" s="98" t="s">
        <v>35</v>
      </c>
      <c r="E61" s="114">
        <v>8</v>
      </c>
      <c r="F61" s="23">
        <v>61</v>
      </c>
      <c r="G61" s="44">
        <f t="shared" si="0"/>
        <v>488</v>
      </c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4.25">
      <c r="A62" s="35">
        <v>60</v>
      </c>
      <c r="B62" s="96" t="s">
        <v>126</v>
      </c>
      <c r="C62" s="97"/>
      <c r="D62" s="98" t="s">
        <v>6</v>
      </c>
      <c r="E62" s="114">
        <v>1</v>
      </c>
      <c r="F62" s="23">
        <v>95</v>
      </c>
      <c r="G62" s="44">
        <f t="shared" si="0"/>
        <v>95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4.25">
      <c r="A63" s="35">
        <v>62</v>
      </c>
      <c r="B63" s="106" t="s">
        <v>11</v>
      </c>
      <c r="C63" s="50"/>
      <c r="D63" s="51" t="s">
        <v>24</v>
      </c>
      <c r="E63" s="115">
        <v>1</v>
      </c>
      <c r="F63" s="23">
        <v>230</v>
      </c>
      <c r="G63" s="44">
        <f>E63*F63</f>
        <v>230</v>
      </c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5" thickBot="1">
      <c r="A64" s="35"/>
      <c r="B64" s="39"/>
      <c r="C64" s="40"/>
      <c r="D64" s="36"/>
      <c r="E64" s="32"/>
      <c r="F64" s="34"/>
      <c r="G64" s="32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5" customHeight="1">
      <c r="A65" s="129" t="s">
        <v>23</v>
      </c>
      <c r="B65" s="130"/>
      <c r="C65" s="130"/>
      <c r="D65" s="130"/>
      <c r="E65" s="130"/>
      <c r="F65" s="131"/>
      <c r="G65" s="135">
        <f>SUM(G15:G64)</f>
        <v>28028.59</v>
      </c>
      <c r="K65" s="57"/>
      <c r="L65" s="57"/>
      <c r="M65" s="57"/>
      <c r="N65" s="57"/>
      <c r="O65" s="57"/>
      <c r="P65" s="57"/>
      <c r="Q65" s="57"/>
      <c r="R65" s="116"/>
      <c r="S65" s="57"/>
      <c r="T65" s="57"/>
      <c r="U65" s="57"/>
      <c r="V65" s="57"/>
      <c r="W65" s="57"/>
      <c r="X65" s="57"/>
      <c r="Y65" s="57"/>
      <c r="Z65" s="57"/>
    </row>
    <row r="66" spans="1:26" ht="15" thickBot="1">
      <c r="A66" s="132"/>
      <c r="B66" s="133"/>
      <c r="C66" s="133"/>
      <c r="D66" s="133"/>
      <c r="E66" s="133"/>
      <c r="F66" s="134"/>
      <c r="G66" s="136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4.25">
      <c r="A67" s="137" t="s">
        <v>19</v>
      </c>
      <c r="B67" s="138"/>
      <c r="C67" s="138"/>
      <c r="D67" s="138"/>
      <c r="E67" s="138"/>
      <c r="F67" s="139"/>
      <c r="G67" s="28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" thickBot="1">
      <c r="A68" s="140"/>
      <c r="B68" s="141"/>
      <c r="C68" s="141"/>
      <c r="D68" s="141"/>
      <c r="E68" s="141"/>
      <c r="F68" s="142"/>
      <c r="G68" s="29">
        <f>G65*12/100</f>
        <v>3363.4308</v>
      </c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" thickBot="1">
      <c r="A69" s="143" t="s">
        <v>16</v>
      </c>
      <c r="B69" s="144"/>
      <c r="C69" s="144"/>
      <c r="D69" s="144"/>
      <c r="E69" s="144"/>
      <c r="F69" s="145"/>
      <c r="G69" s="30">
        <f>G65+G68</f>
        <v>31392.0208</v>
      </c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4.25">
      <c r="A70" s="25"/>
      <c r="B70" s="25"/>
      <c r="C70" s="25"/>
      <c r="D70" s="25"/>
      <c r="E70" s="25"/>
      <c r="F70" s="25"/>
      <c r="G70" s="25"/>
      <c r="I70" s="4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4.25">
      <c r="A71" s="25"/>
      <c r="B71" s="25"/>
      <c r="C71" s="25" t="s">
        <v>21</v>
      </c>
      <c r="D71" s="25" t="s">
        <v>122</v>
      </c>
      <c r="E71" s="25"/>
      <c r="F71" s="25"/>
      <c r="G71" s="25"/>
      <c r="I71" s="4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9" ht="14.25">
      <c r="A72" s="25"/>
      <c r="B72" s="25"/>
      <c r="C72" s="25"/>
      <c r="D72" s="25"/>
      <c r="E72" s="25"/>
      <c r="F72" s="25"/>
      <c r="G72" s="25"/>
      <c r="I72" s="4"/>
    </row>
    <row r="73" spans="1:9" ht="14.25">
      <c r="A73" s="25"/>
      <c r="B73" s="25"/>
      <c r="C73" s="25"/>
      <c r="D73" s="25"/>
      <c r="E73" s="25"/>
      <c r="F73" s="25"/>
      <c r="G73" s="25"/>
      <c r="I73" s="4"/>
    </row>
    <row r="74" spans="1:7" ht="14.25">
      <c r="A74" s="10"/>
      <c r="B74" s="11"/>
      <c r="C74" s="11"/>
      <c r="D74" s="15"/>
      <c r="E74" s="15"/>
      <c r="F74" s="128"/>
      <c r="G74" s="128"/>
    </row>
    <row r="75" spans="1:7" ht="14.25">
      <c r="A75" s="25"/>
      <c r="B75" s="25"/>
      <c r="C75" s="25"/>
      <c r="D75" s="15"/>
      <c r="E75" s="15"/>
      <c r="F75" s="128"/>
      <c r="G75" s="128"/>
    </row>
    <row r="76" spans="1:7" ht="14.25">
      <c r="A76" s="25"/>
      <c r="B76" s="25"/>
      <c r="C76" s="25"/>
      <c r="D76" s="25"/>
      <c r="E76" s="25"/>
      <c r="F76" s="25"/>
      <c r="G76" s="25"/>
    </row>
    <row r="77" spans="1:7" ht="14.25">
      <c r="A77" s="25"/>
      <c r="B77" s="25"/>
      <c r="C77" s="25"/>
      <c r="D77" s="25"/>
      <c r="E77" s="25"/>
      <c r="F77" s="25"/>
      <c r="G77" s="25"/>
    </row>
    <row r="78" spans="1:7" ht="14.25">
      <c r="A78" s="25"/>
      <c r="B78" s="25"/>
      <c r="C78" s="25"/>
      <c r="D78" s="25"/>
      <c r="E78" s="25"/>
      <c r="F78" s="25"/>
      <c r="G78" s="25"/>
    </row>
    <row r="79" spans="1:7" ht="14.25">
      <c r="A79" s="25"/>
      <c r="B79" s="25"/>
      <c r="C79" s="25"/>
      <c r="D79" s="25"/>
      <c r="E79" s="25"/>
      <c r="F79" s="25"/>
      <c r="G79" s="25"/>
    </row>
    <row r="80" spans="1:7" ht="14.25">
      <c r="A80" s="15"/>
      <c r="B80" s="15"/>
      <c r="C80" s="15"/>
      <c r="D80" s="25"/>
      <c r="E80" s="25"/>
      <c r="F80" s="25"/>
      <c r="G80" s="25"/>
    </row>
    <row r="81" spans="1:7" ht="14.25">
      <c r="A81" s="25"/>
      <c r="B81" s="25"/>
      <c r="C81" s="25"/>
      <c r="D81" s="25"/>
      <c r="E81" s="25"/>
      <c r="F81" s="25"/>
      <c r="G81" s="25"/>
    </row>
    <row r="82" spans="1:7" ht="14.25">
      <c r="A82" s="25"/>
      <c r="B82" s="25"/>
      <c r="C82" s="25"/>
      <c r="D82" s="25"/>
      <c r="E82" s="25"/>
      <c r="F82" s="25"/>
      <c r="G82" s="25"/>
    </row>
    <row r="83" spans="1:7" ht="14.25">
      <c r="A83" s="25"/>
      <c r="B83" s="25"/>
      <c r="C83" s="25"/>
      <c r="D83" s="25"/>
      <c r="E83" s="25"/>
      <c r="F83" s="25"/>
      <c r="G83" s="25"/>
    </row>
    <row r="84" spans="1:7" ht="14.25">
      <c r="A84" s="15"/>
      <c r="B84" s="15"/>
      <c r="C84" s="15"/>
      <c r="D84" s="15"/>
      <c r="E84" s="15"/>
      <c r="F84" s="15"/>
      <c r="G84" s="15"/>
    </row>
    <row r="85" spans="1:7" ht="14.25">
      <c r="A85" s="15"/>
      <c r="B85" s="128"/>
      <c r="C85" s="128"/>
      <c r="D85" s="15"/>
      <c r="E85" s="15"/>
      <c r="F85" s="15"/>
      <c r="G85" s="15"/>
    </row>
    <row r="86" spans="1:7" ht="14.25">
      <c r="A86" s="15"/>
      <c r="B86" s="128"/>
      <c r="C86" s="128"/>
      <c r="D86" s="12"/>
      <c r="E86" s="13"/>
      <c r="F86" s="13"/>
      <c r="G86" s="14"/>
    </row>
    <row r="87" spans="1:7" ht="14.25">
      <c r="A87" s="15"/>
      <c r="B87" s="13"/>
      <c r="C87" s="13"/>
      <c r="D87" s="12"/>
      <c r="E87" s="13"/>
      <c r="F87" s="13"/>
      <c r="G87" s="16"/>
    </row>
    <row r="88" spans="1:7" ht="14.25">
      <c r="A88" s="15"/>
      <c r="B88" s="17"/>
      <c r="C88" s="17"/>
      <c r="D88" s="17"/>
      <c r="E88" s="17"/>
      <c r="F88" s="15"/>
      <c r="G88" s="18"/>
    </row>
    <row r="89" spans="1:7" ht="14.25">
      <c r="A89" s="17"/>
      <c r="B89" s="19"/>
      <c r="C89" s="19"/>
      <c r="D89" s="17"/>
      <c r="E89" s="17"/>
      <c r="F89" s="15"/>
      <c r="G89" s="20"/>
    </row>
    <row r="90" spans="1:7" ht="14.25">
      <c r="A90" s="15"/>
      <c r="B90" s="19"/>
      <c r="C90" s="19"/>
      <c r="D90" s="15"/>
      <c r="E90" s="15"/>
      <c r="F90" s="15"/>
      <c r="G90" s="20"/>
    </row>
    <row r="91" spans="1:7" ht="14.25">
      <c r="A91" s="15"/>
      <c r="B91" s="15"/>
      <c r="C91" s="15"/>
      <c r="D91" s="15"/>
      <c r="E91" s="15"/>
      <c r="F91" s="15"/>
      <c r="G91" s="20"/>
    </row>
    <row r="92" spans="1:7" ht="14.25">
      <c r="A92" s="15"/>
      <c r="B92" s="15"/>
      <c r="C92" s="15"/>
      <c r="D92" s="15"/>
      <c r="E92" s="15"/>
      <c r="F92" s="15"/>
      <c r="G92" s="20"/>
    </row>
    <row r="93" spans="1:7" ht="14.25">
      <c r="A93" s="15"/>
      <c r="D93" s="15"/>
      <c r="E93" s="15"/>
      <c r="F93" s="15"/>
      <c r="G93" s="21"/>
    </row>
    <row r="94" spans="1:7" ht="14.25">
      <c r="A94" s="15"/>
      <c r="B94" s="15"/>
      <c r="E94" s="15"/>
      <c r="F94" s="15"/>
      <c r="G94" s="21"/>
    </row>
    <row r="95" spans="1:7" ht="14.25">
      <c r="A95" s="15"/>
      <c r="B95" s="15"/>
      <c r="C95" s="15"/>
      <c r="D95" s="15"/>
      <c r="E95" s="15"/>
      <c r="F95" s="15"/>
      <c r="G95" s="21"/>
    </row>
    <row r="96" spans="1:7" ht="14.25">
      <c r="A96" s="15"/>
      <c r="D96" s="15"/>
      <c r="E96" s="15"/>
      <c r="F96" s="15"/>
      <c r="G96" s="15"/>
    </row>
    <row r="97" spans="1:7" ht="14.25">
      <c r="A97" s="15"/>
      <c r="D97" s="15"/>
      <c r="E97" s="15"/>
      <c r="F97" s="15"/>
      <c r="G97" s="15"/>
    </row>
    <row r="98" spans="1:7" ht="14.25">
      <c r="A98" s="15"/>
      <c r="B98" s="15"/>
      <c r="C98" s="15"/>
      <c r="D98" s="15"/>
      <c r="E98" s="15"/>
      <c r="F98" s="15"/>
      <c r="G98" s="15"/>
    </row>
  </sheetData>
  <mergeCells count="16">
    <mergeCell ref="A1:G1"/>
    <mergeCell ref="B14:C14"/>
    <mergeCell ref="A11:A13"/>
    <mergeCell ref="D11:D13"/>
    <mergeCell ref="E11:E13"/>
    <mergeCell ref="F11:F13"/>
    <mergeCell ref="G11:G13"/>
    <mergeCell ref="B11:C13"/>
    <mergeCell ref="B86:C86"/>
    <mergeCell ref="A65:F66"/>
    <mergeCell ref="G65:G66"/>
    <mergeCell ref="B85:C85"/>
    <mergeCell ref="F74:G74"/>
    <mergeCell ref="F75:G75"/>
    <mergeCell ref="A67:F68"/>
    <mergeCell ref="A69:F69"/>
  </mergeCells>
  <printOptions horizontalCentered="1" verticalCentered="1"/>
  <pageMargins left="1.535433070866142" right="0.8267716535433072" top="1.5748031496062993" bottom="1.5748031496062993" header="0.11811023622047245" footer="0.1181102362204724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Ing. Vicente Zambrano B.</dc:creator>
  <cp:keywords/>
  <dc:description/>
  <cp:lastModifiedBy>WINDONS XP</cp:lastModifiedBy>
  <cp:lastPrinted>2007-08-13T23:42:35Z</cp:lastPrinted>
  <dcterms:created xsi:type="dcterms:W3CDTF">1999-11-17T05:03:45Z</dcterms:created>
  <dcterms:modified xsi:type="dcterms:W3CDTF">2007-08-13T23:42:38Z</dcterms:modified>
  <cp:category/>
  <cp:version/>
  <cp:contentType/>
  <cp:contentStatus/>
</cp:coreProperties>
</file>