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1"/>
  </bookViews>
  <sheets>
    <sheet name="Sheet1" sheetId="1" r:id="rId1"/>
    <sheet name="Sheet2 (mio)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<sst xmlns="http://schemas.openxmlformats.org/spreadsheetml/2006/main" count="48" uniqueCount="15">
  <si>
    <r>
      <t>F</t>
    </r>
    <r>
      <rPr>
        <b/>
        <vertAlign val="subscript"/>
        <sz val="10"/>
        <rFont val="Arial"/>
        <family val="2"/>
      </rPr>
      <t>y</t>
    </r>
    <r>
      <rPr>
        <b/>
        <sz val="10"/>
        <rFont val="Arial"/>
        <family val="2"/>
      </rPr>
      <t xml:space="preserve"> =</t>
    </r>
  </si>
  <si>
    <t>e</t>
  </si>
  <si>
    <t>F</t>
  </si>
  <si>
    <t>Ksi</t>
  </si>
  <si>
    <t>E =</t>
  </si>
  <si>
    <r>
      <t>E</t>
    </r>
    <r>
      <rPr>
        <b/>
        <vertAlign val="subscript"/>
        <sz val="10"/>
        <rFont val="Arial"/>
        <family val="2"/>
      </rPr>
      <t>sh</t>
    </r>
    <r>
      <rPr>
        <b/>
        <sz val="10"/>
        <rFont val="Arial"/>
        <family val="2"/>
      </rPr>
      <t xml:space="preserve"> =</t>
    </r>
  </si>
  <si>
    <r>
      <t>e</t>
    </r>
    <r>
      <rPr>
        <b/>
        <vertAlign val="subscript"/>
        <sz val="10"/>
        <rFont val="Arial"/>
        <family val="2"/>
      </rPr>
      <t>sh</t>
    </r>
    <r>
      <rPr>
        <b/>
        <sz val="10"/>
        <rFont val="Arial"/>
        <family val="2"/>
      </rPr>
      <t xml:space="preserve"> =</t>
    </r>
  </si>
  <si>
    <r>
      <t>F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 xml:space="preserve"> =</t>
    </r>
  </si>
  <si>
    <r>
      <t>e</t>
    </r>
    <r>
      <rPr>
        <b/>
        <vertAlign val="subscript"/>
        <sz val="10"/>
        <rFont val="Arial"/>
        <family val="2"/>
      </rPr>
      <t>u</t>
    </r>
    <r>
      <rPr>
        <b/>
        <sz val="10"/>
        <rFont val="Arial"/>
        <family val="2"/>
      </rPr>
      <t xml:space="preserve"> =</t>
    </r>
  </si>
  <si>
    <t>TABLE TO COMPUTE THE STRESS-STRAIN RELATIONSHIP</t>
  </si>
  <si>
    <t xml:space="preserve">           FOR DRAIN MODEL</t>
  </si>
  <si>
    <t>K</t>
  </si>
  <si>
    <t>a</t>
  </si>
  <si>
    <r>
      <t>e</t>
    </r>
    <r>
      <rPr>
        <b/>
        <vertAlign val="subscript"/>
        <sz val="10"/>
        <rFont val="Arial"/>
        <family val="2"/>
      </rPr>
      <t>u'</t>
    </r>
    <r>
      <rPr>
        <b/>
        <sz val="10"/>
        <rFont val="Arial"/>
        <family val="2"/>
      </rPr>
      <t xml:space="preserve"> =</t>
    </r>
  </si>
  <si>
    <t>212 muestras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</si>
</sst>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</numFmts>
  <fonts count="11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b/>
      <sz val="10"/>
      <name val="Symbol"/>
      <family val="1"/>
    </font>
    <font>
      <sz val="12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14.5"/>
      <name val="Arial"/>
      <family val="0"/>
    </font>
    <font>
      <sz val="8"/>
      <name val="Arial"/>
      <family val="2"/>
    </font>
    <font>
      <b/>
      <sz val="10"/>
      <color indexed="48"/>
      <name val="Symbol"/>
      <family val="1"/>
    </font>
    <font>
      <b/>
      <sz val="10"/>
      <color indexed="4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" fillId="3" borderId="0" xfId="0" applyFont="1" applyFill="1" applyAlignment="1">
      <alignment horizontal="right"/>
    </xf>
    <xf numFmtId="1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3" fillId="3" borderId="0" xfId="0" applyFont="1" applyFill="1" applyAlignment="1">
      <alignment horizontal="right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74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/>
    </xf>
    <xf numFmtId="173" fontId="0" fillId="3" borderId="0" xfId="0" applyNumberForma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175" fontId="0" fillId="0" borderId="0" xfId="0" applyNumberFormat="1" applyAlignment="1">
      <alignment/>
    </xf>
    <xf numFmtId="17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7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 horizontal="right"/>
    </xf>
    <xf numFmtId="172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7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73" fontId="0" fillId="0" borderId="3" xfId="0" applyNumberFormat="1" applyBorder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STRESS-STRAIN RELATIONSHIP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A992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Sheet1!$C$16:$C$32</c:f>
              <c:numCache/>
            </c:numRef>
          </c:xVal>
          <c:yVal>
            <c:numRef>
              <c:f>Sheet1!$D$16:$D$32</c:f>
              <c:numCache/>
            </c:numRef>
          </c:yVal>
          <c:smooth val="1"/>
        </c:ser>
        <c:ser>
          <c:idx val="1"/>
          <c:order val="1"/>
          <c:tx>
            <c:v>Drain model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Sheet1!$E$16:$E$21</c:f>
              <c:numCache/>
            </c:numRef>
          </c:xVal>
          <c:yVal>
            <c:numRef>
              <c:f>Sheet1!$F$16:$F$21</c:f>
              <c:numCache/>
            </c:numRef>
          </c:yVal>
          <c:smooth val="1"/>
        </c:ser>
        <c:axId val="14275578"/>
        <c:axId val="61371339"/>
      </c:scatterChart>
      <c:valAx>
        <c:axId val="14275578"/>
        <c:scaling>
          <c:orientation val="minMax"/>
          <c:max val="0.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371339"/>
        <c:crosses val="autoZero"/>
        <c:crossBetween val="midCat"/>
        <c:dispUnits/>
        <c:majorUnit val="0.03"/>
      </c:valAx>
      <c:valAx>
        <c:axId val="61371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Stress (Ksi)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275578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Relación Esfuerzo vs Deformación</a:t>
            </a:r>
          </a:p>
        </c:rich>
      </c:tx>
      <c:layout>
        <c:manualLayout>
          <c:xMode val="factor"/>
          <c:yMode val="factor"/>
          <c:x val="0.0015"/>
          <c:y val="-0.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8025"/>
          <c:w val="0.876"/>
          <c:h val="0.836"/>
        </c:manualLayout>
      </c:layout>
      <c:scatterChart>
        <c:scatterStyle val="smooth"/>
        <c:varyColors val="0"/>
        <c:ser>
          <c:idx val="2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'Sheet2 (mio)'!$I$16:$I$19</c:f>
              <c:numCache/>
            </c:numRef>
          </c:xVal>
          <c:yVal>
            <c:numRef>
              <c:f>'Sheet2 (mio)'!$J$16:$J$19</c:f>
              <c:numCache/>
            </c:numRef>
          </c:yVal>
          <c:smooth val="1"/>
        </c:ser>
        <c:axId val="15471140"/>
        <c:axId val="5022533"/>
      </c:scatterChart>
      <c:scatterChart>
        <c:scatterStyle val="lineMarker"/>
        <c:varyColors val="0"/>
        <c:ser>
          <c:idx val="1"/>
          <c:order val="0"/>
          <c:tx>
            <c:v>Drain model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'Sheet2 (mio)'!$E$16:$E$34</c:f>
              <c:numCache/>
            </c:numRef>
          </c:xVal>
          <c:yVal>
            <c:numRef>
              <c:f>'Sheet2 (mio)'!$G$16:$G$34</c:f>
              <c:numCache/>
            </c:numRef>
          </c:yVal>
          <c:smooth val="0"/>
        </c:ser>
        <c:axId val="45202798"/>
        <c:axId val="4171999"/>
      </c:scatterChart>
      <c:valAx>
        <c:axId val="15471140"/>
        <c:scaling>
          <c:orientation val="minMax"/>
          <c:max val="0.3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Deformación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2533"/>
        <c:crosses val="autoZero"/>
        <c:crossBetween val="midCat"/>
        <c:dispUnits/>
        <c:majorUnit val="0.025"/>
      </c:valAx>
      <c:valAx>
        <c:axId val="50225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Esfuerzo (Ksi)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471140"/>
        <c:crosses val="autoZero"/>
        <c:crossBetween val="midCat"/>
        <c:dispUnits/>
      </c:valAx>
      <c:valAx>
        <c:axId val="45202798"/>
        <c:scaling>
          <c:orientation val="minMax"/>
        </c:scaling>
        <c:axPos val="b"/>
        <c:delete val="1"/>
        <c:majorTickMark val="in"/>
        <c:minorTickMark val="none"/>
        <c:tickLblPos val="nextTo"/>
        <c:crossAx val="4171999"/>
        <c:crosses val="max"/>
        <c:crossBetween val="midCat"/>
        <c:dispUnits/>
      </c:valAx>
      <c:valAx>
        <c:axId val="4171999"/>
        <c:scaling>
          <c:orientation val="minMax"/>
          <c:max val="55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Esfuerzo (MPa)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202798"/>
        <c:crosses val="max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20</xdr:row>
      <xdr:rowOff>0</xdr:rowOff>
    </xdr:from>
    <xdr:to>
      <xdr:col>14</xdr:col>
      <xdr:colOff>114300</xdr:colOff>
      <xdr:row>50</xdr:row>
      <xdr:rowOff>19050</xdr:rowOff>
    </xdr:to>
    <xdr:graphicFrame>
      <xdr:nvGraphicFramePr>
        <xdr:cNvPr id="1" name="Chart 2"/>
        <xdr:cNvGraphicFramePr/>
      </xdr:nvGraphicFramePr>
      <xdr:xfrm>
        <a:off x="2438400" y="3295650"/>
        <a:ext cx="621030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9525</xdr:rowOff>
    </xdr:from>
    <xdr:to>
      <xdr:col>11</xdr:col>
      <xdr:colOff>0</xdr:colOff>
      <xdr:row>63</xdr:row>
      <xdr:rowOff>152400</xdr:rowOff>
    </xdr:to>
    <xdr:graphicFrame>
      <xdr:nvGraphicFramePr>
        <xdr:cNvPr id="1" name="Chart 1"/>
        <xdr:cNvGraphicFramePr/>
      </xdr:nvGraphicFramePr>
      <xdr:xfrm>
        <a:off x="0" y="5572125"/>
        <a:ext cx="670560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O32"/>
  <sheetViews>
    <sheetView workbookViewId="0" topLeftCell="A10">
      <pane xSplit="14955" topLeftCell="Q1" activePane="topLeft" state="split"/>
      <selection pane="topLeft" activeCell="D35" sqref="D35"/>
      <selection pane="topRight" activeCell="Q1" sqref="Q1"/>
    </sheetView>
  </sheetViews>
  <sheetFormatPr defaultColWidth="11.421875" defaultRowHeight="12.75"/>
  <cols>
    <col min="1" max="16384" width="9.140625" style="0" customWidth="1"/>
  </cols>
  <sheetData>
    <row r="3" spans="3:6" ht="12.75">
      <c r="C3" s="13" t="s">
        <v>9</v>
      </c>
      <c r="D3" s="13"/>
      <c r="E3" s="13"/>
      <c r="F3" s="13"/>
    </row>
    <row r="4" spans="3:6" ht="12.75">
      <c r="C4" s="13"/>
      <c r="D4" s="13" t="s">
        <v>10</v>
      </c>
      <c r="E4" s="13"/>
      <c r="F4" s="13"/>
    </row>
    <row r="7" spans="3:8" ht="12.75">
      <c r="C7" s="5" t="s">
        <v>4</v>
      </c>
      <c r="D7" s="6">
        <v>29000</v>
      </c>
      <c r="E7" s="7" t="s">
        <v>3</v>
      </c>
      <c r="F7" s="14"/>
      <c r="G7" s="6"/>
      <c r="H7" s="7"/>
    </row>
    <row r="8" spans="3:8" ht="14.25">
      <c r="C8" s="5" t="s">
        <v>5</v>
      </c>
      <c r="D8" s="6">
        <v>450</v>
      </c>
      <c r="E8" s="7" t="s">
        <v>3</v>
      </c>
      <c r="F8" s="10" t="s">
        <v>6</v>
      </c>
      <c r="G8" s="18">
        <v>0.015</v>
      </c>
      <c r="H8" s="7"/>
    </row>
    <row r="9" spans="3:13" ht="14.25">
      <c r="C9" s="1" t="s">
        <v>0</v>
      </c>
      <c r="D9" s="8">
        <v>55.8</v>
      </c>
      <c r="E9" s="9" t="s">
        <v>3</v>
      </c>
      <c r="F9" s="10" t="s">
        <v>8</v>
      </c>
      <c r="G9" s="8">
        <v>0.1325</v>
      </c>
      <c r="H9" s="9"/>
      <c r="L9">
        <v>11.5</v>
      </c>
      <c r="M9">
        <v>0.05</v>
      </c>
    </row>
    <row r="10" spans="3:13" ht="14.25">
      <c r="C10" s="1" t="s">
        <v>7</v>
      </c>
      <c r="D10" s="8">
        <v>73.3</v>
      </c>
      <c r="E10" s="9" t="s">
        <v>3</v>
      </c>
      <c r="F10" s="10" t="s">
        <v>13</v>
      </c>
      <c r="G10" s="8">
        <v>0.175</v>
      </c>
      <c r="H10" s="9"/>
      <c r="L10">
        <v>3.1</v>
      </c>
      <c r="M10">
        <f>L10*M9/L9</f>
        <v>0.013478260869565219</v>
      </c>
    </row>
    <row r="12" spans="3:15" ht="12.75">
      <c r="C12" s="2" t="s">
        <v>1</v>
      </c>
      <c r="D12" s="3" t="s">
        <v>2</v>
      </c>
      <c r="E12" s="2" t="s">
        <v>1</v>
      </c>
      <c r="F12" s="3" t="s">
        <v>2</v>
      </c>
      <c r="G12" s="3" t="s">
        <v>11</v>
      </c>
      <c r="H12" s="15" t="s">
        <v>12</v>
      </c>
      <c r="O12">
        <f>11.5/2/2</f>
        <v>2.875</v>
      </c>
    </row>
    <row r="13" spans="4:15" ht="12.75">
      <c r="D13" s="12" t="s">
        <v>3</v>
      </c>
      <c r="F13" s="12" t="s">
        <v>3</v>
      </c>
      <c r="G13" s="12" t="s">
        <v>3</v>
      </c>
      <c r="O13">
        <f>0.025/2</f>
        <v>0.0125</v>
      </c>
    </row>
    <row r="16" spans="3:6" ht="12.75">
      <c r="C16" s="4">
        <v>0</v>
      </c>
      <c r="D16" s="4">
        <v>0</v>
      </c>
      <c r="E16" s="4">
        <f>+C16</f>
        <v>0</v>
      </c>
      <c r="F16" s="4">
        <f>+D16</f>
        <v>0</v>
      </c>
    </row>
    <row r="17" spans="3:8" ht="12.75">
      <c r="C17" s="4">
        <f>+D9/D7</f>
        <v>0.0019241379310344826</v>
      </c>
      <c r="D17" s="4">
        <f>+D9</f>
        <v>55.8</v>
      </c>
      <c r="E17" s="4">
        <f>+C17</f>
        <v>0.0019241379310344826</v>
      </c>
      <c r="F17" s="4">
        <f>+D17</f>
        <v>55.8</v>
      </c>
      <c r="G17" s="11">
        <f>+(F17-F16)/(E17-E16)</f>
        <v>29000</v>
      </c>
      <c r="H17" s="16">
        <f>+G17/$G$17</f>
        <v>1</v>
      </c>
    </row>
    <row r="18" spans="3:8" ht="12.75">
      <c r="C18" s="4">
        <v>0.004</v>
      </c>
      <c r="D18" s="4">
        <f>+D9</f>
        <v>55.8</v>
      </c>
      <c r="E18" s="4">
        <v>0.08</v>
      </c>
      <c r="F18" s="4">
        <v>71</v>
      </c>
      <c r="G18" s="11">
        <f>+(F18-F17)/(E18-E17)</f>
        <v>194.68244854694817</v>
      </c>
      <c r="H18" s="16">
        <f>+G18/$G$17</f>
        <v>0.006713187880929247</v>
      </c>
    </row>
    <row r="19" spans="3:8" ht="12.75">
      <c r="C19" s="4">
        <v>0.006</v>
      </c>
      <c r="D19" s="4">
        <f>+D9</f>
        <v>55.8</v>
      </c>
      <c r="E19" s="4">
        <v>0.1325</v>
      </c>
      <c r="F19" s="4">
        <v>73.3</v>
      </c>
      <c r="G19" s="11">
        <f>+(F19-F18)/(E19-E18)</f>
        <v>43.80952380952375</v>
      </c>
      <c r="H19" s="16">
        <f>+G19/$G$17</f>
        <v>0.001510673234811164</v>
      </c>
    </row>
    <row r="20" spans="3:8" ht="12.75">
      <c r="C20" s="4">
        <v>0.008</v>
      </c>
      <c r="D20" s="4">
        <f>+D9</f>
        <v>55.8</v>
      </c>
      <c r="E20" s="4"/>
      <c r="F20" s="4"/>
      <c r="G20" s="11"/>
      <c r="H20" s="16"/>
    </row>
    <row r="21" spans="3:8" ht="12.75">
      <c r="C21" s="4">
        <v>0.01</v>
      </c>
      <c r="D21" s="4">
        <f>+D9</f>
        <v>55.8</v>
      </c>
      <c r="E21" s="4"/>
      <c r="F21" s="4"/>
      <c r="G21" s="11"/>
      <c r="H21" s="16"/>
    </row>
    <row r="22" spans="3:6" ht="12.75">
      <c r="C22" s="4">
        <v>0.012</v>
      </c>
      <c r="D22" s="4">
        <f>+D9</f>
        <v>55.8</v>
      </c>
      <c r="E22" s="4"/>
      <c r="F22" s="4"/>
    </row>
    <row r="23" spans="3:6" ht="12.75">
      <c r="C23" s="4">
        <v>0.014</v>
      </c>
      <c r="D23" s="4">
        <f>+D9</f>
        <v>55.8</v>
      </c>
      <c r="E23" s="4"/>
      <c r="F23" s="4"/>
    </row>
    <row r="24" spans="3:6" ht="12.75">
      <c r="C24" s="4">
        <v>0.015</v>
      </c>
      <c r="D24" s="4">
        <f>+D9</f>
        <v>55.8</v>
      </c>
      <c r="E24" s="4"/>
      <c r="F24" s="4"/>
    </row>
    <row r="25" spans="3:6" ht="12.75">
      <c r="C25" s="4">
        <v>0.015</v>
      </c>
      <c r="D25" s="4">
        <f>+D9</f>
        <v>55.8</v>
      </c>
      <c r="E25" s="4"/>
      <c r="F25" s="4"/>
    </row>
    <row r="26" spans="3:6" ht="12.75">
      <c r="C26" s="17">
        <v>0.015</v>
      </c>
      <c r="D26" s="4">
        <f>+D9</f>
        <v>55.8</v>
      </c>
      <c r="E26" s="4"/>
      <c r="F26" s="4"/>
    </row>
    <row r="27" spans="3:6" ht="12.75">
      <c r="C27" s="11">
        <v>0.03</v>
      </c>
      <c r="D27" s="4">
        <v>61.5</v>
      </c>
      <c r="E27" s="4"/>
      <c r="F27" s="4"/>
    </row>
    <row r="28" spans="3:6" ht="12.75">
      <c r="C28" s="11">
        <v>0.05</v>
      </c>
      <c r="D28" s="4">
        <v>67.32</v>
      </c>
      <c r="E28" s="4"/>
      <c r="F28" s="4"/>
    </row>
    <row r="29" spans="3:6" ht="12.75">
      <c r="C29" s="4">
        <v>0.08</v>
      </c>
      <c r="D29" s="4">
        <v>71</v>
      </c>
      <c r="E29" s="4"/>
      <c r="F29" s="4"/>
    </row>
    <row r="30" spans="3:4" ht="12.75">
      <c r="C30" s="4">
        <v>0.1</v>
      </c>
      <c r="D30" s="4">
        <v>72</v>
      </c>
    </row>
    <row r="31" spans="3:4" ht="12.75">
      <c r="C31" s="4">
        <v>0.1325</v>
      </c>
      <c r="D31" s="4">
        <f>+D10</f>
        <v>73.3</v>
      </c>
    </row>
    <row r="32" spans="3:4" ht="12.75">
      <c r="C32" s="4">
        <v>0.175</v>
      </c>
      <c r="D32" s="4">
        <v>72</v>
      </c>
    </row>
  </sheetData>
  <printOptions/>
  <pageMargins left="0.75" right="0.75" top="1" bottom="1" header="0.5" footer="0.5"/>
  <pageSetup fitToHeight="1" fitToWidth="1" horizontalDpi="600" verticalDpi="600" orientation="portrait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34"/>
  <sheetViews>
    <sheetView tabSelected="1" workbookViewId="0" topLeftCell="A34">
      <selection activeCell="L47" sqref="L47"/>
    </sheetView>
  </sheetViews>
  <sheetFormatPr defaultColWidth="11.421875" defaultRowHeight="12.75"/>
  <cols>
    <col min="1" max="16384" width="9.140625" style="0" customWidth="1"/>
  </cols>
  <sheetData>
    <row r="3" spans="3:6" ht="12.75">
      <c r="C3" s="13" t="s">
        <v>9</v>
      </c>
      <c r="D3" s="13"/>
      <c r="E3" s="13"/>
      <c r="F3" s="13"/>
    </row>
    <row r="4" spans="3:6" ht="12.75">
      <c r="C4" s="13"/>
      <c r="D4" s="13" t="s">
        <v>10</v>
      </c>
      <c r="E4" s="13"/>
      <c r="F4" s="13"/>
    </row>
    <row r="7" spans="2:8" ht="12.75">
      <c r="B7">
        <v>29000</v>
      </c>
      <c r="C7" s="5" t="s">
        <v>4</v>
      </c>
      <c r="D7" s="6">
        <v>29000</v>
      </c>
      <c r="E7" s="7" t="s">
        <v>3</v>
      </c>
      <c r="F7" s="14"/>
      <c r="G7" s="6"/>
      <c r="H7" s="7"/>
    </row>
    <row r="8" spans="3:12" ht="14.25">
      <c r="C8" s="5" t="s">
        <v>5</v>
      </c>
      <c r="D8" s="6">
        <v>450</v>
      </c>
      <c r="E8" s="7" t="s">
        <v>3</v>
      </c>
      <c r="F8" s="10" t="s">
        <v>6</v>
      </c>
      <c r="G8" s="18">
        <v>0.015</v>
      </c>
      <c r="H8" s="7"/>
      <c r="K8" s="36" t="s">
        <v>14</v>
      </c>
      <c r="L8" s="36"/>
    </row>
    <row r="9" spans="2:10" ht="14.25">
      <c r="B9">
        <v>36</v>
      </c>
      <c r="C9" s="1" t="s">
        <v>0</v>
      </c>
      <c r="D9" s="8">
        <v>48.7</v>
      </c>
      <c r="E9" s="9" t="s">
        <v>3</v>
      </c>
      <c r="F9" s="10" t="s">
        <v>8</v>
      </c>
      <c r="G9" s="8">
        <v>0.1325</v>
      </c>
      <c r="H9" s="9"/>
      <c r="J9">
        <v>45.53</v>
      </c>
    </row>
    <row r="10" spans="2:10" ht="14.25">
      <c r="B10">
        <v>58</v>
      </c>
      <c r="C10" s="1" t="s">
        <v>7</v>
      </c>
      <c r="D10" s="8">
        <v>67.5</v>
      </c>
      <c r="E10" s="9" t="s">
        <v>3</v>
      </c>
      <c r="F10" s="10" t="s">
        <v>13</v>
      </c>
      <c r="G10" s="8">
        <v>0.175</v>
      </c>
      <c r="H10" s="9"/>
      <c r="J10">
        <v>68.58</v>
      </c>
    </row>
    <row r="13" spans="3:12" ht="12.75">
      <c r="C13" s="19" t="s">
        <v>1</v>
      </c>
      <c r="D13" s="20" t="s">
        <v>2</v>
      </c>
      <c r="E13" s="2" t="s">
        <v>1</v>
      </c>
      <c r="F13" s="3" t="s">
        <v>2</v>
      </c>
      <c r="I13" s="2" t="s">
        <v>1</v>
      </c>
      <c r="J13" s="3" t="s">
        <v>2</v>
      </c>
      <c r="K13" s="3" t="s">
        <v>11</v>
      </c>
      <c r="L13" s="15" t="s">
        <v>12</v>
      </c>
    </row>
    <row r="14" spans="4:11" ht="12.75">
      <c r="D14" s="21" t="s">
        <v>3</v>
      </c>
      <c r="F14" s="12" t="s">
        <v>3</v>
      </c>
      <c r="J14" s="12" t="s">
        <v>3</v>
      </c>
      <c r="K14" s="12" t="s">
        <v>3</v>
      </c>
    </row>
    <row r="16" spans="3:10" ht="12.75">
      <c r="C16" s="24">
        <v>0</v>
      </c>
      <c r="D16" s="34">
        <v>0</v>
      </c>
      <c r="E16" s="30">
        <v>0</v>
      </c>
      <c r="F16" s="27">
        <f>D9</f>
        <v>48.7</v>
      </c>
      <c r="G16">
        <f>F16/25.4/25.4/2.2*1000*9.81</f>
        <v>336.59515046302823</v>
      </c>
      <c r="I16" s="4">
        <f>+C16</f>
        <v>0</v>
      </c>
      <c r="J16" s="4">
        <f>+D16</f>
        <v>0</v>
      </c>
    </row>
    <row r="17" spans="3:12" ht="12.75">
      <c r="C17" s="24">
        <f>B9/B7</f>
        <v>0.0012413793103448277</v>
      </c>
      <c r="D17" s="34">
        <f>B9</f>
        <v>36</v>
      </c>
      <c r="E17" s="30">
        <f>D9/D7</f>
        <v>0.0016793103448275862</v>
      </c>
      <c r="F17" s="27">
        <f>F16</f>
        <v>48.7</v>
      </c>
      <c r="G17">
        <f aca="true" t="shared" si="0" ref="G17:G34">F17/25.4/25.4/2.2*1000*9.81</f>
        <v>336.59515046302823</v>
      </c>
      <c r="I17" s="23">
        <f>E17</f>
        <v>0.0016793103448275862</v>
      </c>
      <c r="J17" s="4">
        <v>48.7</v>
      </c>
      <c r="K17" s="11">
        <f>+(J17-J16)/(I17-I16)</f>
        <v>29000</v>
      </c>
      <c r="L17" s="16">
        <f>+K17/$K$17</f>
        <v>1</v>
      </c>
    </row>
    <row r="18" spans="3:12" ht="12.75">
      <c r="C18" s="24">
        <v>0.004</v>
      </c>
      <c r="D18" s="34">
        <f aca="true" t="shared" si="1" ref="D18:D25">D17</f>
        <v>36</v>
      </c>
      <c r="E18" s="31">
        <v>0.004</v>
      </c>
      <c r="F18" s="27">
        <f aca="true" t="shared" si="2" ref="F18:F26">F17</f>
        <v>48.7</v>
      </c>
      <c r="G18">
        <f t="shared" si="0"/>
        <v>336.59515046302823</v>
      </c>
      <c r="I18" s="4">
        <v>0.12</v>
      </c>
      <c r="J18" s="4">
        <v>64</v>
      </c>
      <c r="K18" s="11">
        <f>+(J18-J17)/(I18-I17)</f>
        <v>129.30959111706932</v>
      </c>
      <c r="L18" s="16">
        <f>+K18/$K$17</f>
        <v>0.004458951417829976</v>
      </c>
    </row>
    <row r="19" spans="3:12" ht="12.75">
      <c r="C19" s="24">
        <v>0.006</v>
      </c>
      <c r="D19" s="34">
        <f t="shared" si="1"/>
        <v>36</v>
      </c>
      <c r="E19" s="31">
        <v>0.006</v>
      </c>
      <c r="F19" s="27">
        <f t="shared" si="2"/>
        <v>48.7</v>
      </c>
      <c r="G19">
        <f t="shared" si="0"/>
        <v>336.59515046302823</v>
      </c>
      <c r="I19" s="4">
        <f>E32</f>
        <v>0.193043</v>
      </c>
      <c r="J19" s="4">
        <v>67.5</v>
      </c>
      <c r="K19" s="11">
        <f>+(J19-J18)/(I19-I18)</f>
        <v>47.9169804088003</v>
      </c>
      <c r="L19" s="16">
        <f>+K19/$K$17</f>
        <v>0.0016523096692689758</v>
      </c>
    </row>
    <row r="20" spans="3:8" ht="12.75">
      <c r="C20" s="24">
        <v>0.008</v>
      </c>
      <c r="D20" s="34">
        <f t="shared" si="1"/>
        <v>36</v>
      </c>
      <c r="E20" s="31">
        <v>0.008</v>
      </c>
      <c r="F20" s="27">
        <f t="shared" si="2"/>
        <v>48.7</v>
      </c>
      <c r="G20">
        <f t="shared" si="0"/>
        <v>336.59515046302823</v>
      </c>
      <c r="H20" s="16"/>
    </row>
    <row r="21" spans="3:8" ht="12.75">
      <c r="C21" s="24">
        <v>0.01</v>
      </c>
      <c r="D21" s="34">
        <f t="shared" si="1"/>
        <v>36</v>
      </c>
      <c r="E21" s="31">
        <v>0.01</v>
      </c>
      <c r="F21" s="27">
        <f t="shared" si="2"/>
        <v>48.7</v>
      </c>
      <c r="G21">
        <f t="shared" si="0"/>
        <v>336.59515046302823</v>
      </c>
      <c r="H21" s="16"/>
    </row>
    <row r="22" spans="3:7" ht="12.75">
      <c r="C22" s="25">
        <v>0.012</v>
      </c>
      <c r="D22" s="34">
        <f t="shared" si="1"/>
        <v>36</v>
      </c>
      <c r="E22" s="31">
        <v>0.012</v>
      </c>
      <c r="F22" s="27">
        <f t="shared" si="2"/>
        <v>48.7</v>
      </c>
      <c r="G22">
        <f t="shared" si="0"/>
        <v>336.59515046302823</v>
      </c>
    </row>
    <row r="23" spans="3:7" ht="12.75">
      <c r="C23" s="24">
        <v>0.0125</v>
      </c>
      <c r="D23" s="34">
        <f t="shared" si="1"/>
        <v>36</v>
      </c>
      <c r="E23" s="31">
        <v>0.0125</v>
      </c>
      <c r="F23" s="27">
        <f t="shared" si="2"/>
        <v>48.7</v>
      </c>
      <c r="G23">
        <f t="shared" si="0"/>
        <v>336.59515046302823</v>
      </c>
    </row>
    <row r="24" spans="2:7" ht="12.75">
      <c r="B24" s="22"/>
      <c r="C24" s="25">
        <v>0.013478</v>
      </c>
      <c r="D24" s="34">
        <f t="shared" si="1"/>
        <v>36</v>
      </c>
      <c r="E24" s="32">
        <f>10.85*E17</f>
        <v>0.01822051724137931</v>
      </c>
      <c r="F24" s="27">
        <f t="shared" si="2"/>
        <v>48.7</v>
      </c>
      <c r="G24">
        <f t="shared" si="0"/>
        <v>336.59515046302823</v>
      </c>
    </row>
    <row r="25" spans="3:7" ht="12.75">
      <c r="C25" s="25">
        <f>C24</f>
        <v>0.013478</v>
      </c>
      <c r="D25" s="34">
        <f t="shared" si="1"/>
        <v>36</v>
      </c>
      <c r="E25" s="32">
        <f>E24</f>
        <v>0.01822051724137931</v>
      </c>
      <c r="F25" s="27">
        <f t="shared" si="2"/>
        <v>48.7</v>
      </c>
      <c r="G25">
        <f t="shared" si="0"/>
        <v>336.59515046302823</v>
      </c>
    </row>
    <row r="26" spans="3:7" ht="12.75">
      <c r="C26" s="25">
        <v>0.013478</v>
      </c>
      <c r="D26" s="34">
        <f>D25</f>
        <v>36</v>
      </c>
      <c r="E26" s="32">
        <f>E25</f>
        <v>0.01822051724137931</v>
      </c>
      <c r="F26" s="27">
        <f t="shared" si="2"/>
        <v>48.7</v>
      </c>
      <c r="G26">
        <f t="shared" si="0"/>
        <v>336.59515046302823</v>
      </c>
    </row>
    <row r="27" spans="3:7" ht="12.75">
      <c r="C27" s="26">
        <v>0.025</v>
      </c>
      <c r="D27" s="34">
        <f>36+2.29</f>
        <v>38.29</v>
      </c>
      <c r="E27" s="33">
        <v>0.025</v>
      </c>
      <c r="F27" s="28">
        <v>51</v>
      </c>
      <c r="G27">
        <f t="shared" si="0"/>
        <v>352.49184134731905</v>
      </c>
    </row>
    <row r="28" spans="3:7" ht="12.75">
      <c r="C28" s="26">
        <v>0.05</v>
      </c>
      <c r="D28" s="35">
        <f>40+1.8181</f>
        <v>41.8181</v>
      </c>
      <c r="E28" s="33">
        <v>0.05</v>
      </c>
      <c r="F28" s="28">
        <v>55</v>
      </c>
      <c r="G28">
        <f t="shared" si="0"/>
        <v>380.13826027652055</v>
      </c>
    </row>
    <row r="29" spans="3:7" ht="12.75">
      <c r="C29" s="24">
        <v>0.1</v>
      </c>
      <c r="D29" s="34">
        <v>50</v>
      </c>
      <c r="E29" s="31">
        <v>0.1</v>
      </c>
      <c r="F29" s="28">
        <v>62</v>
      </c>
      <c r="G29">
        <f t="shared" si="0"/>
        <v>428.51949340262314</v>
      </c>
    </row>
    <row r="30" spans="3:7" ht="12.75">
      <c r="C30" s="24">
        <v>0.125</v>
      </c>
      <c r="D30" s="34">
        <v>53.57</v>
      </c>
      <c r="E30" s="31">
        <v>0.125</v>
      </c>
      <c r="F30" s="28">
        <v>64</v>
      </c>
      <c r="G30">
        <f t="shared" si="0"/>
        <v>442.34270286722386</v>
      </c>
    </row>
    <row r="31" spans="3:7" ht="12.75">
      <c r="C31" s="24">
        <v>0.15</v>
      </c>
      <c r="D31" s="34">
        <v>56</v>
      </c>
      <c r="E31" s="31">
        <v>0.15</v>
      </c>
      <c r="F31" s="28">
        <v>66</v>
      </c>
      <c r="G31">
        <f t="shared" si="0"/>
        <v>456.16591233182476</v>
      </c>
    </row>
    <row r="32" spans="3:7" ht="12.75">
      <c r="C32" s="24">
        <v>0.193043</v>
      </c>
      <c r="D32" s="34">
        <f>B10</f>
        <v>58</v>
      </c>
      <c r="E32" s="31">
        <v>0.193043</v>
      </c>
      <c r="F32" s="27">
        <v>67.5</v>
      </c>
      <c r="G32">
        <f t="shared" si="0"/>
        <v>466.5333194302753</v>
      </c>
    </row>
    <row r="33" spans="3:7" ht="12.75">
      <c r="C33" s="24">
        <v>0.25</v>
      </c>
      <c r="D33" s="34">
        <v>55.7</v>
      </c>
      <c r="E33" s="31">
        <v>0.25</v>
      </c>
      <c r="F33" s="29">
        <v>67</v>
      </c>
      <c r="G33">
        <f t="shared" si="0"/>
        <v>463.0775170641251</v>
      </c>
    </row>
    <row r="34" spans="3:7" ht="12.75">
      <c r="C34" s="24">
        <v>0.35</v>
      </c>
      <c r="D34" s="34">
        <v>50</v>
      </c>
      <c r="E34" s="31">
        <v>0.35</v>
      </c>
      <c r="F34" s="29">
        <f>F29</f>
        <v>62</v>
      </c>
      <c r="G34">
        <f t="shared" si="0"/>
        <v>428.51949340262314</v>
      </c>
    </row>
  </sheetData>
  <mergeCells count="1">
    <mergeCell ref="K8:L8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Lehigh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e4200 600</dc:creator>
  <cp:keywords/>
  <dc:description/>
  <cp:lastModifiedBy>Familia Emen</cp:lastModifiedBy>
  <cp:lastPrinted>2002-04-06T21:21:13Z</cp:lastPrinted>
  <dcterms:created xsi:type="dcterms:W3CDTF">2001-03-07T00:15:53Z</dcterms:created>
  <dcterms:modified xsi:type="dcterms:W3CDTF">2007-07-31T03:08:05Z</dcterms:modified>
  <cp:category/>
  <cp:version/>
  <cp:contentType/>
  <cp:contentStatus/>
</cp:coreProperties>
</file>