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8865" windowHeight="6045" activeTab="1"/>
  </bookViews>
  <sheets>
    <sheet name="Hoja1" sheetId="1" r:id="rId1"/>
    <sheet name="Hoja2" sheetId="2" r:id="rId2"/>
    <sheet name="MX1" sheetId="3" r:id="rId3"/>
    <sheet name="CV" sheetId="4" r:id="rId4"/>
  </sheets>
  <definedNames/>
  <calcPr fullCalcOnLoad="1"/>
</workbook>
</file>

<file path=xl/sharedStrings.xml><?xml version="1.0" encoding="utf-8"?>
<sst xmlns="http://schemas.openxmlformats.org/spreadsheetml/2006/main" count="205" uniqueCount="154">
  <si>
    <t>Área en perchas</t>
  </si>
  <si>
    <t>M2</t>
  </si>
  <si>
    <t>Tomando en cuenta solo el piso</t>
  </si>
  <si>
    <t>Con pisos</t>
  </si>
  <si>
    <t>Bodega total</t>
  </si>
  <si>
    <t>Por marcas</t>
  </si>
  <si>
    <t>Sony</t>
  </si>
  <si>
    <t>Aiwa</t>
  </si>
  <si>
    <t>Panasonic</t>
  </si>
  <si>
    <t>Samsung</t>
  </si>
  <si>
    <t>Samsung, Mplanchas y colchones</t>
  </si>
  <si>
    <t>Máquinas Gym y colchones</t>
  </si>
  <si>
    <t>SMC</t>
  </si>
  <si>
    <t>LG</t>
  </si>
  <si>
    <t xml:space="preserve">Electrolux </t>
  </si>
  <si>
    <t xml:space="preserve">Mabe </t>
  </si>
  <si>
    <t>Durex</t>
  </si>
  <si>
    <t>Hamilton beach</t>
  </si>
  <si>
    <t>Oster</t>
  </si>
  <si>
    <t>Codificada(Dación,obsoleta y de muy baja rotación)</t>
  </si>
  <si>
    <t>Varios</t>
  </si>
  <si>
    <t>Área TOTAL en Perchas</t>
  </si>
  <si>
    <t>Otras áreas</t>
  </si>
  <si>
    <t>Predespacho</t>
  </si>
  <si>
    <t>Área en la entrada</t>
  </si>
  <si>
    <t>Mayoristas</t>
  </si>
  <si>
    <t>Predespacho Quito-Cuenca</t>
  </si>
  <si>
    <t>Indurama</t>
  </si>
  <si>
    <t>Volumétrico</t>
  </si>
  <si>
    <t>Dación</t>
  </si>
  <si>
    <t>Haier</t>
  </si>
  <si>
    <t>LG</t>
  </si>
  <si>
    <t>Jaulas A y B</t>
  </si>
  <si>
    <t>Oficinas</t>
  </si>
  <si>
    <t>Servicio tecnico</t>
  </si>
  <si>
    <t>Ensamble bicicletas</t>
  </si>
  <si>
    <t>AC Samsung</t>
  </si>
  <si>
    <t>Whirpool</t>
  </si>
  <si>
    <t>Tablas de planchar</t>
  </si>
  <si>
    <t>Panasonic</t>
  </si>
  <si>
    <t>SMC</t>
  </si>
  <si>
    <t>Carrier</t>
  </si>
  <si>
    <t>Durex</t>
  </si>
  <si>
    <t>otras áreas ocupadas</t>
  </si>
  <si>
    <t>TOTAL</t>
  </si>
  <si>
    <t>Bodega total</t>
  </si>
  <si>
    <t>Espacio libre y pasillos</t>
  </si>
  <si>
    <t>CLASIFICACIÓN DE LAS ÁREAS EN LA BODEGA PRINCIPAL</t>
  </si>
  <si>
    <t>Área que ocupan las perchas en la bodega</t>
  </si>
  <si>
    <t>Área ocupada por almacenamiento volumétrico</t>
  </si>
  <si>
    <t xml:space="preserve">Áreas de pasillos y espacios libres. </t>
  </si>
  <si>
    <t>Área TOTAL de la bodega</t>
  </si>
  <si>
    <t>Las otras áreas son :</t>
  </si>
  <si>
    <t>Oficinas</t>
  </si>
  <si>
    <t>Predespacho Detal-Agencias</t>
  </si>
  <si>
    <t>Predespacho Mayoristas</t>
  </si>
  <si>
    <t>Predespacho Quito-Cuenca</t>
  </si>
  <si>
    <t>Jaulas A y B</t>
  </si>
  <si>
    <t>Servicio técnico</t>
  </si>
  <si>
    <t>Ensamble bicicletas</t>
  </si>
  <si>
    <t>Almacenaje total en perchas</t>
  </si>
  <si>
    <t>Jaulas A y B</t>
  </si>
  <si>
    <t>ÁREA DE ALMACENAJE EN PERCHAS</t>
  </si>
  <si>
    <t>Área que ocupan las perchas en la bodega (tomando en cuenta la superficie del suelo)</t>
  </si>
  <si>
    <t>Área real de almacenaje en perchas (tomando en cuenta todos los pisos de las perchas)</t>
  </si>
  <si>
    <t>DETALLE POR MARCAS</t>
  </si>
  <si>
    <t>ÁREA DE PERCHAS</t>
  </si>
  <si>
    <t>Marcas</t>
  </si>
  <si>
    <t>Tomando en cuenta la superficie que ocupa del suelo.</t>
  </si>
  <si>
    <t>Sony</t>
  </si>
  <si>
    <t>Aiwa</t>
  </si>
  <si>
    <t>Panasonic</t>
  </si>
  <si>
    <t>Samsung</t>
  </si>
  <si>
    <t>Samsung, Mplanchas y colchones</t>
  </si>
  <si>
    <t>Máquinas Gym y colchones</t>
  </si>
  <si>
    <t>SMC</t>
  </si>
  <si>
    <t>LG</t>
  </si>
  <si>
    <t xml:space="preserve">Electrolux </t>
  </si>
  <si>
    <t xml:space="preserve">Mabe </t>
  </si>
  <si>
    <t>Durex</t>
  </si>
  <si>
    <t>Hamilton beach</t>
  </si>
  <si>
    <t>Oster</t>
  </si>
  <si>
    <t>Varios</t>
  </si>
  <si>
    <t>Área TOTAL en Perchas</t>
  </si>
  <si>
    <t>ÁREA DE ALMACENAMIENTO VOLUMÉTRICO</t>
  </si>
  <si>
    <t>Indurama</t>
  </si>
  <si>
    <t>Codificada(Dación,obsoleta y de muy baja rotación)</t>
  </si>
  <si>
    <t>Haier</t>
  </si>
  <si>
    <t>LG</t>
  </si>
  <si>
    <t>AC Samsung</t>
  </si>
  <si>
    <t>Whirpool</t>
  </si>
  <si>
    <t>Tablas de planchar</t>
  </si>
  <si>
    <t>Panasonic</t>
  </si>
  <si>
    <t>SMC</t>
  </si>
  <si>
    <t>Carrier</t>
  </si>
  <si>
    <t>Durex</t>
  </si>
  <si>
    <t>Otras áreas ocupadas*</t>
  </si>
  <si>
    <t xml:space="preserve">Otras </t>
  </si>
  <si>
    <r>
      <t>m</t>
    </r>
    <r>
      <rPr>
        <vertAlign val="superscript"/>
        <sz val="10"/>
        <rFont val="Arial"/>
        <family val="2"/>
      </rPr>
      <t>2</t>
    </r>
  </si>
  <si>
    <t>ÁREA DE ALMACENAJE  EN LA BODEGA PRINCIPAL DE CRÉDITOS ECONÓMICOS</t>
  </si>
  <si>
    <t>Codificada(Dación, obsoleta y de muy baja rotación)</t>
  </si>
  <si>
    <t>181.5 m2</t>
  </si>
  <si>
    <t>45.5 m2</t>
  </si>
  <si>
    <t>142.7 m2</t>
  </si>
  <si>
    <t>53.75 m2</t>
  </si>
  <si>
    <t>136.61 m2</t>
  </si>
  <si>
    <t>76.33 m2</t>
  </si>
  <si>
    <t>136.29 m2</t>
  </si>
  <si>
    <t>40.82 m2</t>
  </si>
  <si>
    <t>49.16 m2</t>
  </si>
  <si>
    <t>18.01 m2</t>
  </si>
  <si>
    <t>52.87 m2</t>
  </si>
  <si>
    <t>339.68 m2</t>
  </si>
  <si>
    <t>15.38 m2</t>
  </si>
  <si>
    <t>MARCAS</t>
  </si>
  <si>
    <t>237.24 m2</t>
  </si>
  <si>
    <t>44.83 m2</t>
  </si>
  <si>
    <t>39.84 m2</t>
  </si>
  <si>
    <t>195.85 m2</t>
  </si>
  <si>
    <t>185.43 m2</t>
  </si>
  <si>
    <t>36.65 m2</t>
  </si>
  <si>
    <t>9.35 m2</t>
  </si>
  <si>
    <t>84.41 m2</t>
  </si>
  <si>
    <t>92.85 m2</t>
  </si>
  <si>
    <t>49.76 m2</t>
  </si>
  <si>
    <t xml:space="preserve">Almacenaje Volumétrico Total </t>
  </si>
  <si>
    <t>Perchas (espacio del suelo)</t>
  </si>
  <si>
    <t>Perchas (tomando en cuenta todos los pisos)</t>
  </si>
  <si>
    <t>Apilamiento Volumétrico</t>
  </si>
  <si>
    <t>Pasillos y espacios libres</t>
  </si>
  <si>
    <t>Sistema Actual</t>
  </si>
  <si>
    <t>Opción 1</t>
  </si>
  <si>
    <t>Diferencia</t>
  </si>
  <si>
    <t>%</t>
  </si>
  <si>
    <t>DISTRIBUCIÓN DE ESPACIOS ACTUAL Y MEJORADA</t>
  </si>
  <si>
    <t>OPCIÓN 1</t>
  </si>
  <si>
    <r>
      <t>Nota:</t>
    </r>
    <r>
      <rPr>
        <sz val="11"/>
        <rFont val="Arial"/>
        <family val="2"/>
      </rPr>
      <t xml:space="preserve"> Las áreas presentadas no incluyen el Galpón 3 porque no se realizará ningún cambio en el mismo.</t>
    </r>
  </si>
  <si>
    <r>
      <t>Áreas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ocupadas por:</t>
    </r>
  </si>
  <si>
    <t>Servicio Técnico</t>
  </si>
  <si>
    <t>Baños</t>
  </si>
  <si>
    <t>Espacio para Montacargas manuales y carretillas</t>
  </si>
  <si>
    <t>Jaula Picking</t>
  </si>
  <si>
    <t>Otros espacios ocupados</t>
  </si>
  <si>
    <r>
      <t>m</t>
    </r>
    <r>
      <rPr>
        <b/>
        <vertAlign val="superscript"/>
        <sz val="10"/>
        <rFont val="Arial"/>
        <family val="2"/>
      </rPr>
      <t>2</t>
    </r>
  </si>
  <si>
    <t>1396.14 m2</t>
  </si>
  <si>
    <t>54.67 m2</t>
  </si>
  <si>
    <t>204.76 m2</t>
  </si>
  <si>
    <t>Otras áreas por ocupar.</t>
  </si>
  <si>
    <t>1305.97 m2</t>
  </si>
  <si>
    <t>125 m2</t>
  </si>
  <si>
    <t>Espacio para Montacargas, Montacargas manuales y carretillas</t>
  </si>
  <si>
    <t>OPCIÓN 2</t>
  </si>
  <si>
    <t>Opción 2</t>
  </si>
  <si>
    <t>Areas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</si>
</sst>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%"/>
    <numFmt numFmtId="181" formatCode="0.0000000"/>
    <numFmt numFmtId="182" formatCode="0.000000"/>
  </numFmts>
  <fonts count="23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.75"/>
      <name val="Arial"/>
      <family val="0"/>
    </font>
    <font>
      <sz val="10"/>
      <name val="Times New Roman"/>
      <family val="1"/>
    </font>
    <font>
      <b/>
      <u val="single"/>
      <sz val="10"/>
      <name val="Arial"/>
      <family val="2"/>
    </font>
    <font>
      <sz val="12"/>
      <name val="Arial"/>
      <family val="0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9.7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0"/>
      <color indexed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Alignment="1">
      <alignment horizontal="center"/>
    </xf>
    <xf numFmtId="0" fontId="2" fillId="0" borderId="0" xfId="0" applyAlignment="1">
      <alignment horizontal="center"/>
    </xf>
    <xf numFmtId="0" fontId="1" fillId="0" borderId="0" xfId="0" applyAlignment="1">
      <alignment/>
    </xf>
    <xf numFmtId="180" fontId="1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10" fontId="1" fillId="3" borderId="0" xfId="0" applyFill="1" applyAlignment="1">
      <alignment/>
    </xf>
    <xf numFmtId="180" fontId="1" fillId="3" borderId="0" xfId="0" applyFill="1" applyAlignment="1">
      <alignment/>
    </xf>
    <xf numFmtId="0" fontId="3" fillId="2" borderId="0" xfId="0" applyFont="1" applyFill="1" applyAlignment="1">
      <alignment/>
    </xf>
    <xf numFmtId="0" fontId="7" fillId="2" borderId="0" xfId="0" applyFont="1" applyFill="1" applyAlignment="1">
      <alignment/>
    </xf>
    <xf numFmtId="180" fontId="1" fillId="2" borderId="0" xfId="0" applyFill="1" applyAlignment="1">
      <alignment/>
    </xf>
    <xf numFmtId="0" fontId="10" fillId="2" borderId="0" xfId="0" applyFont="1" applyFill="1" applyAlignment="1">
      <alignment/>
    </xf>
    <xf numFmtId="0" fontId="0" fillId="2" borderId="0" xfId="0" applyFill="1" applyBorder="1" applyAlignment="1">
      <alignment horizontal="justify" vertical="center"/>
    </xf>
    <xf numFmtId="0" fontId="0" fillId="2" borderId="0" xfId="0" applyFill="1" applyBorder="1" applyAlignment="1">
      <alignment/>
    </xf>
    <xf numFmtId="180" fontId="1" fillId="3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80" fontId="1" fillId="3" borderId="3" xfId="0" applyFill="1" applyBorder="1" applyAlignment="1">
      <alignment horizontal="center"/>
    </xf>
    <xf numFmtId="0" fontId="0" fillId="0" borderId="4" xfId="0" applyBorder="1" applyAlignment="1">
      <alignment/>
    </xf>
    <xf numFmtId="0" fontId="3" fillId="2" borderId="1" xfId="0" applyFont="1" applyFill="1" applyBorder="1" applyAlignment="1">
      <alignment/>
    </xf>
    <xf numFmtId="180" fontId="0" fillId="2" borderId="3" xfId="21" applyNumberFormat="1" applyFill="1" applyBorder="1" applyAlignment="1">
      <alignment/>
    </xf>
    <xf numFmtId="0" fontId="0" fillId="2" borderId="3" xfId="0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10" fontId="1" fillId="2" borderId="0" xfId="0" applyFill="1" applyBorder="1" applyAlignment="1">
      <alignment horizontal="center" vertical="center"/>
    </xf>
    <xf numFmtId="180" fontId="1" fillId="2" borderId="0" xfId="0" applyFill="1" applyBorder="1" applyAlignment="1">
      <alignment/>
    </xf>
    <xf numFmtId="0" fontId="16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 vertical="center"/>
    </xf>
    <xf numFmtId="0" fontId="19" fillId="2" borderId="0" xfId="0" applyFont="1" applyFill="1" applyAlignment="1">
      <alignment/>
    </xf>
    <xf numFmtId="0" fontId="19" fillId="2" borderId="0" xfId="0" applyFont="1" applyFill="1" applyAlignment="1">
      <alignment horizontal="right"/>
    </xf>
    <xf numFmtId="0" fontId="0" fillId="2" borderId="3" xfId="0" applyFont="1" applyFill="1" applyBorder="1" applyAlignment="1">
      <alignment horizontal="center" vertical="center"/>
    </xf>
    <xf numFmtId="9" fontId="0" fillId="2" borderId="3" xfId="2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9" fontId="0" fillId="2" borderId="0" xfId="2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9" fontId="0" fillId="2" borderId="5" xfId="21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justify" vertical="center"/>
    </xf>
    <xf numFmtId="0" fontId="0" fillId="4" borderId="3" xfId="0" applyFont="1" applyFill="1" applyBorder="1" applyAlignment="1">
      <alignment vertical="center"/>
    </xf>
    <xf numFmtId="0" fontId="0" fillId="4" borderId="6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0" fillId="4" borderId="2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0" fillId="5" borderId="2" xfId="0" applyFont="1" applyFill="1" applyBorder="1" applyAlignment="1">
      <alignment vertical="center"/>
    </xf>
    <xf numFmtId="10" fontId="0" fillId="2" borderId="0" xfId="0" applyNumberFormat="1" applyFill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9" fontId="0" fillId="6" borderId="3" xfId="21" applyFont="1" applyFill="1" applyBorder="1" applyAlignment="1">
      <alignment horizontal="center" vertical="center"/>
    </xf>
    <xf numFmtId="0" fontId="3" fillId="7" borderId="3" xfId="0" applyFont="1" applyFill="1" applyBorder="1" applyAlignment="1">
      <alignment vertical="center"/>
    </xf>
    <xf numFmtId="0" fontId="0" fillId="7" borderId="3" xfId="0" applyFont="1" applyFill="1" applyBorder="1" applyAlignment="1">
      <alignment/>
    </xf>
    <xf numFmtId="0" fontId="3" fillId="7" borderId="3" xfId="0" applyFont="1" applyFill="1" applyBorder="1" applyAlignment="1">
      <alignment horizontal="justify" vertical="center"/>
    </xf>
    <xf numFmtId="0" fontId="3" fillId="7" borderId="3" xfId="0" applyFont="1" applyFill="1" applyBorder="1" applyAlignment="1">
      <alignment horizontal="center" vertical="center"/>
    </xf>
    <xf numFmtId="0" fontId="14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0" fillId="2" borderId="9" xfId="0" applyFill="1" applyBorder="1" applyAlignment="1">
      <alignment horizontal="right"/>
    </xf>
    <xf numFmtId="0" fontId="0" fillId="2" borderId="4" xfId="0" applyFill="1" applyBorder="1" applyAlignment="1">
      <alignment/>
    </xf>
    <xf numFmtId="180" fontId="0" fillId="0" borderId="0" xfId="21" applyNumberFormat="1" applyAlignment="1">
      <alignment/>
    </xf>
    <xf numFmtId="180" fontId="0" fillId="0" borderId="3" xfId="21" applyNumberFormat="1" applyBorder="1" applyAlignment="1">
      <alignment/>
    </xf>
    <xf numFmtId="0" fontId="0" fillId="2" borderId="0" xfId="0" applyFill="1" applyAlignment="1">
      <alignment horizontal="justify" vertical="center"/>
    </xf>
    <xf numFmtId="0" fontId="0" fillId="0" borderId="0" xfId="0" applyBorder="1" applyAlignment="1">
      <alignment/>
    </xf>
    <xf numFmtId="0" fontId="1" fillId="3" borderId="0" xfId="0" applyFont="1" applyFill="1" applyBorder="1" applyAlignment="1">
      <alignment horizontal="right"/>
    </xf>
    <xf numFmtId="180" fontId="0" fillId="2" borderId="0" xfId="21" applyNumberFormat="1" applyFill="1" applyBorder="1" applyAlignment="1">
      <alignment/>
    </xf>
    <xf numFmtId="0" fontId="22" fillId="2" borderId="0" xfId="0" applyFont="1" applyFill="1" applyAlignment="1">
      <alignment/>
    </xf>
    <xf numFmtId="0" fontId="0" fillId="2" borderId="0" xfId="0" applyFill="1" applyBorder="1" applyAlignment="1">
      <alignment horizontal="justify" vertical="center"/>
    </xf>
    <xf numFmtId="0" fontId="15" fillId="2" borderId="0" xfId="0" applyFont="1" applyFill="1" applyBorder="1" applyAlignment="1">
      <alignment horizontal="justify" vertical="center"/>
    </xf>
    <xf numFmtId="0" fontId="10" fillId="2" borderId="0" xfId="0" applyFont="1" applyFill="1" applyBorder="1" applyAlignment="1">
      <alignment horizontal="justify" vertical="center"/>
    </xf>
    <xf numFmtId="0" fontId="0" fillId="2" borderId="0" xfId="0" applyFill="1" applyAlignment="1">
      <alignment horizontal="justify" vertical="center"/>
    </xf>
    <xf numFmtId="0" fontId="7" fillId="2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justify" vertical="center"/>
    </xf>
    <xf numFmtId="0" fontId="0" fillId="2" borderId="2" xfId="0" applyFill="1" applyBorder="1" applyAlignment="1">
      <alignment horizontal="justify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14" fillId="2" borderId="0" xfId="0" applyFont="1" applyFill="1" applyAlignment="1">
      <alignment horizontal="justify" vertical="center"/>
    </xf>
    <xf numFmtId="0" fontId="19" fillId="2" borderId="0" xfId="0" applyFont="1" applyFill="1" applyAlignment="1">
      <alignment horizontal="justify" vertical="center"/>
    </xf>
    <xf numFmtId="0" fontId="0" fillId="4" borderId="1" xfId="0" applyFont="1" applyFill="1" applyBorder="1" applyAlignment="1">
      <alignment horizontal="justify" vertical="center"/>
    </xf>
    <xf numFmtId="0" fontId="0" fillId="4" borderId="2" xfId="0" applyFont="1" applyFill="1" applyBorder="1" applyAlignment="1">
      <alignment horizontal="justify" vertical="center"/>
    </xf>
    <xf numFmtId="0" fontId="2" fillId="8" borderId="1" xfId="0" applyFill="1" applyBorder="1" applyAlignment="1">
      <alignment horizontal="center" vertical="center"/>
    </xf>
    <xf numFmtId="0" fontId="2" fillId="8" borderId="2" xfId="0" applyFill="1" applyBorder="1" applyAlignment="1">
      <alignment horizontal="center" vertical="center"/>
    </xf>
    <xf numFmtId="0" fontId="3" fillId="7" borderId="3" xfId="0" applyFont="1" applyFill="1" applyBorder="1" applyAlignment="1">
      <alignment horizontal="justify" vertical="center"/>
    </xf>
    <xf numFmtId="0" fontId="3" fillId="7" borderId="3" xfId="0" applyFont="1" applyFill="1" applyBorder="1" applyAlignment="1">
      <alignment/>
    </xf>
    <xf numFmtId="0" fontId="3" fillId="7" borderId="3" xfId="0" applyFont="1" applyFill="1" applyBorder="1" applyAlignment="1">
      <alignment horizontal="center"/>
    </xf>
    <xf numFmtId="0" fontId="0" fillId="7" borderId="2" xfId="0" applyFill="1" applyBorder="1" applyAlignment="1">
      <alignment/>
    </xf>
    <xf numFmtId="0" fontId="2" fillId="8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Hoja2!$B$4:$B$7</c:f>
              <c:strCache/>
            </c:strRef>
          </c:cat>
          <c:val>
            <c:numRef>
              <c:f>Hoja2!$F$4:$F$7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Hoja2!$B$26:$B$33</c:f>
              <c:strCache/>
            </c:strRef>
          </c:cat>
          <c:val>
            <c:numRef>
              <c:f>Hoja2!$F$26:$F$33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Hoja2!$B$64:$B$66</c:f>
              <c:strCache/>
            </c:strRef>
          </c:cat>
          <c:val>
            <c:numRef>
              <c:f>Hoja2!$D$64:$D$66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Hoja2!$B$98:$B$112</c:f>
              <c:strCache/>
            </c:strRef>
          </c:cat>
          <c:val>
            <c:numRef>
              <c:f>Hoja2!$E$98:$E$112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Hoja2!$B$155:$B$166</c:f>
              <c:strCache/>
            </c:strRef>
          </c:cat>
          <c:val>
            <c:numRef>
              <c:f>Hoja2!$E$155:$E$166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8</xdr:row>
      <xdr:rowOff>76200</xdr:rowOff>
    </xdr:from>
    <xdr:ext cx="4029075" cy="2419350"/>
    <xdr:graphicFrame>
      <xdr:nvGraphicFramePr>
        <xdr:cNvPr id="1" name="Chart 1"/>
        <xdr:cNvGraphicFramePr/>
      </xdr:nvGraphicFramePr>
      <xdr:xfrm>
        <a:off x="219075" y="2514600"/>
        <a:ext cx="40290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114300</xdr:colOff>
      <xdr:row>42</xdr:row>
      <xdr:rowOff>28575</xdr:rowOff>
    </xdr:from>
    <xdr:to>
      <xdr:col>5</xdr:col>
      <xdr:colOff>666750</xdr:colOff>
      <xdr:row>59</xdr:row>
      <xdr:rowOff>0</xdr:rowOff>
    </xdr:to>
    <xdr:graphicFrame>
      <xdr:nvGraphicFramePr>
        <xdr:cNvPr id="2" name="Chart 3"/>
        <xdr:cNvGraphicFramePr/>
      </xdr:nvGraphicFramePr>
      <xdr:xfrm>
        <a:off x="114300" y="8210550"/>
        <a:ext cx="43434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69</xdr:row>
      <xdr:rowOff>0</xdr:rowOff>
    </xdr:from>
    <xdr:to>
      <xdr:col>5</xdr:col>
      <xdr:colOff>714375</xdr:colOff>
      <xdr:row>81</xdr:row>
      <xdr:rowOff>133350</xdr:rowOff>
    </xdr:to>
    <xdr:graphicFrame>
      <xdr:nvGraphicFramePr>
        <xdr:cNvPr id="3" name="Chart 5"/>
        <xdr:cNvGraphicFramePr/>
      </xdr:nvGraphicFramePr>
      <xdr:xfrm>
        <a:off x="142875" y="12706350"/>
        <a:ext cx="4362450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127</xdr:row>
      <xdr:rowOff>114300</xdr:rowOff>
    </xdr:from>
    <xdr:to>
      <xdr:col>5</xdr:col>
      <xdr:colOff>723900</xdr:colOff>
      <xdr:row>148</xdr:row>
      <xdr:rowOff>114300</xdr:rowOff>
    </xdr:to>
    <xdr:graphicFrame>
      <xdr:nvGraphicFramePr>
        <xdr:cNvPr id="4" name="Chart 7"/>
        <xdr:cNvGraphicFramePr/>
      </xdr:nvGraphicFramePr>
      <xdr:xfrm>
        <a:off x="47625" y="23641050"/>
        <a:ext cx="4467225" cy="3400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173</xdr:row>
      <xdr:rowOff>47625</xdr:rowOff>
    </xdr:from>
    <xdr:to>
      <xdr:col>5</xdr:col>
      <xdr:colOff>733425</xdr:colOff>
      <xdr:row>189</xdr:row>
      <xdr:rowOff>304800</xdr:rowOff>
    </xdr:to>
    <xdr:graphicFrame>
      <xdr:nvGraphicFramePr>
        <xdr:cNvPr id="5" name="Chart 8"/>
        <xdr:cNvGraphicFramePr/>
      </xdr:nvGraphicFramePr>
      <xdr:xfrm>
        <a:off x="114300" y="31308675"/>
        <a:ext cx="4410075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28">
      <selection activeCell="B45" sqref="B45"/>
    </sheetView>
  </sheetViews>
  <sheetFormatPr defaultColWidth="11.421875" defaultRowHeight="12.75"/>
  <cols>
    <col min="1" max="1" width="20.28125" style="0" customWidth="1"/>
    <col min="2" max="5" width="11.57421875" style="0" customWidth="1"/>
  </cols>
  <sheetData>
    <row r="1" spans="1:2" ht="12.75">
      <c r="A1" t="s">
        <v>0</v>
      </c>
      <c r="B1" s="1" t="s">
        <v>1</v>
      </c>
    </row>
    <row r="2" spans="1:5" ht="12.75">
      <c r="A2" t="s">
        <v>2</v>
      </c>
      <c r="B2" s="1"/>
      <c r="E2" t="s">
        <v>3</v>
      </c>
    </row>
    <row r="3" spans="1:2" ht="12.75">
      <c r="A3" t="s">
        <v>4</v>
      </c>
      <c r="B3">
        <v>1396.15</v>
      </c>
    </row>
    <row r="4" spans="1:3" ht="12.75">
      <c r="A4" s="2" t="s">
        <v>5</v>
      </c>
      <c r="B4" s="3"/>
      <c r="C4" s="3"/>
    </row>
    <row r="5" spans="1:5" ht="12.75">
      <c r="A5" t="s">
        <v>6</v>
      </c>
      <c r="B5">
        <v>181.5</v>
      </c>
      <c r="C5" s="4">
        <f aca="true" t="shared" si="0" ref="C5:C20">(B5/$B$20)</f>
        <v>0.13000035812770833</v>
      </c>
      <c r="D5">
        <v>434.3</v>
      </c>
      <c r="E5" s="4">
        <f aca="true" t="shared" si="1" ref="E5:E20">(D5/$D$20)</f>
        <v>0.11025780982241459</v>
      </c>
    </row>
    <row r="6" spans="1:5" ht="12.75">
      <c r="A6" t="s">
        <v>7</v>
      </c>
      <c r="B6">
        <v>45.5</v>
      </c>
      <c r="C6" s="4">
        <f t="shared" si="0"/>
        <v>0.03258962145901228</v>
      </c>
      <c r="D6">
        <v>91.14</v>
      </c>
      <c r="E6" s="4">
        <f t="shared" si="1"/>
        <v>0.02313814595260158</v>
      </c>
    </row>
    <row r="7" spans="1:5" ht="12.75">
      <c r="A7" t="s">
        <v>8</v>
      </c>
      <c r="B7">
        <v>142.7</v>
      </c>
      <c r="C7" s="4">
        <f t="shared" si="0"/>
        <v>0.10220964796046268</v>
      </c>
      <c r="D7">
        <v>401.39</v>
      </c>
      <c r="E7" s="4">
        <f t="shared" si="1"/>
        <v>0.10190279135302555</v>
      </c>
    </row>
    <row r="8" spans="1:5" ht="12.75">
      <c r="A8" t="s">
        <v>9</v>
      </c>
      <c r="B8">
        <v>53.75</v>
      </c>
      <c r="C8" s="4">
        <f t="shared" si="0"/>
        <v>0.03849872864663539</v>
      </c>
      <c r="D8">
        <v>161.55</v>
      </c>
      <c r="E8" s="4">
        <f t="shared" si="1"/>
        <v>0.041013468056207876</v>
      </c>
    </row>
    <row r="9" spans="1:5" ht="12.75">
      <c r="A9" t="s">
        <v>10</v>
      </c>
      <c r="B9">
        <v>136.61</v>
      </c>
      <c r="C9" s="4">
        <f t="shared" si="0"/>
        <v>0.09784765247287183</v>
      </c>
      <c r="D9">
        <v>411.21</v>
      </c>
      <c r="E9" s="4">
        <f t="shared" si="1"/>
        <v>0.10439584153137256</v>
      </c>
    </row>
    <row r="10" spans="1:5" ht="12.75">
      <c r="A10" t="s">
        <v>11</v>
      </c>
      <c r="B10">
        <v>76.33</v>
      </c>
      <c r="C10" s="4">
        <f t="shared" si="0"/>
        <v>0.05467177595530566</v>
      </c>
      <c r="D10">
        <v>229.11</v>
      </c>
      <c r="E10" s="4">
        <f t="shared" si="1"/>
        <v>0.058165247083613654</v>
      </c>
    </row>
    <row r="11" spans="1:5" ht="12.75">
      <c r="A11" t="s">
        <v>12</v>
      </c>
      <c r="B11">
        <v>136.29</v>
      </c>
      <c r="C11" s="4">
        <f t="shared" si="0"/>
        <v>0.09761845073953371</v>
      </c>
      <c r="D11">
        <v>340.35</v>
      </c>
      <c r="E11" s="4">
        <f t="shared" si="1"/>
        <v>0.08640627578415568</v>
      </c>
    </row>
    <row r="12" spans="1:5" ht="12.75">
      <c r="A12" t="s">
        <v>13</v>
      </c>
      <c r="B12">
        <v>40.82</v>
      </c>
      <c r="C12" s="4">
        <f t="shared" si="0"/>
        <v>0.02923754610894245</v>
      </c>
      <c r="D12">
        <v>122.61</v>
      </c>
      <c r="E12" s="4">
        <f t="shared" si="1"/>
        <v>0.031127584762436687</v>
      </c>
    </row>
    <row r="13" spans="1:5" ht="12.75">
      <c r="A13" t="s">
        <v>14</v>
      </c>
      <c r="B13">
        <v>49.16</v>
      </c>
      <c r="C13" s="4">
        <f t="shared" si="0"/>
        <v>0.035211116284066896</v>
      </c>
      <c r="D13">
        <v>146.49</v>
      </c>
      <c r="E13" s="4">
        <f t="shared" si="1"/>
        <v>0.03719011411670623</v>
      </c>
    </row>
    <row r="14" spans="1:5" ht="12.75">
      <c r="A14" t="s">
        <v>15</v>
      </c>
      <c r="B14">
        <v>18.01</v>
      </c>
      <c r="C14" s="4">
        <f t="shared" si="0"/>
        <v>0.012899760054435412</v>
      </c>
      <c r="D14">
        <v>54.06</v>
      </c>
      <c r="E14" s="4">
        <f t="shared" si="1"/>
        <v>0.013724469719087574</v>
      </c>
    </row>
    <row r="15" spans="1:5" ht="12.75">
      <c r="A15" t="s">
        <v>16</v>
      </c>
      <c r="B15">
        <v>52.87</v>
      </c>
      <c r="C15" s="4">
        <f t="shared" si="0"/>
        <v>0.037868423879955586</v>
      </c>
      <c r="D15">
        <v>158.76</v>
      </c>
      <c r="E15" s="4">
        <f t="shared" si="1"/>
        <v>0.040305157465822104</v>
      </c>
    </row>
    <row r="16" spans="1:5" ht="12.75">
      <c r="A16" t="s">
        <v>17</v>
      </c>
      <c r="B16">
        <v>52.87</v>
      </c>
      <c r="C16" s="4">
        <f t="shared" si="0"/>
        <v>0.037868423879955586</v>
      </c>
      <c r="D16">
        <v>158.76</v>
      </c>
      <c r="E16" s="4">
        <f t="shared" si="1"/>
        <v>0.040305157465822104</v>
      </c>
    </row>
    <row r="17" spans="1:5" ht="12.75">
      <c r="A17" t="s">
        <v>18</v>
      </c>
      <c r="B17">
        <v>54.68</v>
      </c>
      <c r="C17" s="4">
        <f t="shared" si="0"/>
        <v>0.03916484618414926</v>
      </c>
      <c r="D17">
        <v>164.04</v>
      </c>
      <c r="E17" s="4">
        <f t="shared" si="1"/>
        <v>0.041645616217519894</v>
      </c>
    </row>
    <row r="18" spans="1:5" ht="12.75">
      <c r="A18" t="s">
        <v>19</v>
      </c>
      <c r="B18">
        <v>339.68</v>
      </c>
      <c r="C18" s="4">
        <f t="shared" si="0"/>
        <v>0.24329763993840203</v>
      </c>
      <c r="D18">
        <v>1019.04</v>
      </c>
      <c r="E18" s="4">
        <f t="shared" si="1"/>
        <v>0.25870853907767294</v>
      </c>
    </row>
    <row r="19" spans="1:5" ht="12.75">
      <c r="A19" t="s">
        <v>20</v>
      </c>
      <c r="B19">
        <v>15.38</v>
      </c>
      <c r="C19" s="4">
        <f t="shared" si="0"/>
        <v>0.011016008308562834</v>
      </c>
      <c r="D19">
        <f>15.38*3</f>
        <v>46.14</v>
      </c>
      <c r="E19" s="4">
        <f t="shared" si="1"/>
        <v>0.011713781591540892</v>
      </c>
    </row>
    <row r="20" spans="1:5" ht="12.75">
      <c r="A20" t="s">
        <v>21</v>
      </c>
      <c r="B20">
        <f>SUM(B5:B19)</f>
        <v>1396.15</v>
      </c>
      <c r="C20" s="4">
        <f t="shared" si="0"/>
        <v>1</v>
      </c>
      <c r="D20">
        <f>SUM(D5:D19)</f>
        <v>3938.9500000000003</v>
      </c>
      <c r="E20" s="4">
        <f t="shared" si="1"/>
        <v>1</v>
      </c>
    </row>
    <row r="22" ht="12.75">
      <c r="A22" s="2" t="s">
        <v>22</v>
      </c>
    </row>
    <row r="23" spans="1:2" ht="12.75">
      <c r="A23" t="s">
        <v>23</v>
      </c>
      <c r="B23">
        <v>562.03</v>
      </c>
    </row>
    <row r="24" spans="1:2" ht="12.75">
      <c r="A24" t="s">
        <v>24</v>
      </c>
      <c r="B24">
        <v>115.32</v>
      </c>
    </row>
    <row r="25" spans="1:2" ht="12.75">
      <c r="A25" t="s">
        <v>25</v>
      </c>
      <c r="B25">
        <v>165.98</v>
      </c>
    </row>
    <row r="26" spans="1:2" ht="12.75">
      <c r="A26" t="s">
        <v>26</v>
      </c>
      <c r="B26">
        <v>102.11</v>
      </c>
    </row>
    <row r="27" spans="1:3" ht="12.75">
      <c r="A27" t="s">
        <v>27</v>
      </c>
      <c r="B27">
        <v>202.32</v>
      </c>
      <c r="C27" t="s">
        <v>28</v>
      </c>
    </row>
    <row r="28" spans="1:2" ht="12.75">
      <c r="A28" t="s">
        <v>29</v>
      </c>
      <c r="B28">
        <v>237.24</v>
      </c>
    </row>
    <row r="29" spans="1:2" ht="12.75">
      <c r="A29" t="s">
        <v>30</v>
      </c>
      <c r="B29">
        <v>44.83</v>
      </c>
    </row>
    <row r="30" spans="1:2" ht="12.75">
      <c r="A30" t="s">
        <v>31</v>
      </c>
      <c r="B30">
        <v>39.84</v>
      </c>
    </row>
    <row r="31" spans="1:2" ht="12.75">
      <c r="A31" t="s">
        <v>32</v>
      </c>
      <c r="B31">
        <v>171.61</v>
      </c>
    </row>
    <row r="32" spans="1:2" ht="12.75">
      <c r="A32" t="s">
        <v>33</v>
      </c>
      <c r="B32">
        <v>49.81</v>
      </c>
    </row>
    <row r="33" spans="1:2" ht="12.75">
      <c r="A33" t="s">
        <v>34</v>
      </c>
      <c r="B33">
        <v>208.8</v>
      </c>
    </row>
    <row r="34" spans="1:2" ht="12.75">
      <c r="A34" t="s">
        <v>35</v>
      </c>
      <c r="B34">
        <v>297.5</v>
      </c>
    </row>
    <row r="35" spans="1:2" ht="12.75">
      <c r="A35" t="s">
        <v>36</v>
      </c>
      <c r="B35">
        <v>195.85</v>
      </c>
    </row>
    <row r="36" spans="1:2" ht="12.75">
      <c r="A36" t="s">
        <v>37</v>
      </c>
      <c r="B36">
        <v>185.43</v>
      </c>
    </row>
    <row r="37" spans="1:2" ht="12.75">
      <c r="A37" t="s">
        <v>38</v>
      </c>
      <c r="B37">
        <v>36.65</v>
      </c>
    </row>
    <row r="38" spans="1:2" ht="12.75">
      <c r="A38" t="s">
        <v>39</v>
      </c>
      <c r="B38">
        <v>9.35</v>
      </c>
    </row>
    <row r="39" spans="1:2" ht="12.75">
      <c r="A39" t="s">
        <v>40</v>
      </c>
      <c r="B39">
        <v>84.41</v>
      </c>
    </row>
    <row r="40" spans="1:2" ht="12.75">
      <c r="A40" t="s">
        <v>41</v>
      </c>
      <c r="B40">
        <v>92.85</v>
      </c>
    </row>
    <row r="41" spans="1:2" ht="12.75">
      <c r="A41" t="s">
        <v>42</v>
      </c>
      <c r="B41">
        <v>49.76</v>
      </c>
    </row>
    <row r="42" spans="1:2" ht="12.75">
      <c r="A42" t="s">
        <v>43</v>
      </c>
      <c r="B42">
        <v>33.03</v>
      </c>
    </row>
    <row r="43" spans="1:2" ht="12.75">
      <c r="A43" t="s">
        <v>44</v>
      </c>
      <c r="B43">
        <f>SUM(B23:B42)</f>
        <v>2884.7199999999993</v>
      </c>
    </row>
    <row r="44" ht="12.75">
      <c r="B44">
        <f>SUM(B20,B43)</f>
        <v>4280.869999999999</v>
      </c>
    </row>
    <row r="45" spans="1:2" ht="12.75">
      <c r="A45" t="s">
        <v>45</v>
      </c>
      <c r="B45">
        <v>6903.32</v>
      </c>
    </row>
    <row r="46" spans="1:2" ht="12.75">
      <c r="A46" t="s">
        <v>46</v>
      </c>
      <c r="B46">
        <f>B45-B44</f>
        <v>2622.4500000000007</v>
      </c>
    </row>
  </sheetData>
  <printOptions gridLines="1"/>
  <pageMargins left="0.75" right="0.75" top="1" bottom="1" header="0.511811023" footer="0.51181102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3"/>
  <sheetViews>
    <sheetView tabSelected="1" zoomScale="75" zoomScaleNormal="75" workbookViewId="0" topLeftCell="A174">
      <selection activeCell="D195" sqref="D195"/>
    </sheetView>
  </sheetViews>
  <sheetFormatPr defaultColWidth="11.421875" defaultRowHeight="12.75"/>
  <cols>
    <col min="1" max="1" width="2.7109375" style="0" customWidth="1"/>
    <col min="2" max="2" width="11.57421875" style="0" customWidth="1"/>
    <col min="3" max="3" width="19.28125" style="0" customWidth="1"/>
    <col min="4" max="4" width="11.7109375" style="0" customWidth="1"/>
    <col min="5" max="5" width="11.57421875" style="0" customWidth="1"/>
    <col min="6" max="6" width="15.140625" style="0" customWidth="1"/>
    <col min="7" max="7" width="9.421875" style="0" customWidth="1"/>
    <col min="8" max="8" width="5.281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10" t="s">
        <v>47</v>
      </c>
      <c r="G2" s="5"/>
      <c r="H2" s="5"/>
    </row>
    <row r="3" spans="1:8" ht="12.75">
      <c r="A3" s="5"/>
      <c r="B3" s="5"/>
      <c r="C3" s="5"/>
      <c r="D3" s="5"/>
      <c r="E3" s="5"/>
      <c r="F3" s="5"/>
      <c r="G3" s="5"/>
      <c r="H3" s="5"/>
    </row>
    <row r="4" spans="1:8" ht="30.75" customHeight="1">
      <c r="A4" s="5"/>
      <c r="B4" s="73" t="s">
        <v>48</v>
      </c>
      <c r="C4" s="73"/>
      <c r="D4" s="28">
        <v>1396.14</v>
      </c>
      <c r="E4" s="29" t="s">
        <v>98</v>
      </c>
      <c r="F4" s="31">
        <f>D4/$D$8</f>
        <v>0.1979854588873936</v>
      </c>
      <c r="G4" s="5"/>
      <c r="H4" s="5"/>
    </row>
    <row r="5" spans="1:8" ht="30.75" customHeight="1">
      <c r="A5" s="5"/>
      <c r="B5" s="73" t="s">
        <v>49</v>
      </c>
      <c r="C5" s="73"/>
      <c r="D5" s="28">
        <v>1305.97</v>
      </c>
      <c r="E5" s="29" t="s">
        <v>98</v>
      </c>
      <c r="F5" s="31">
        <f>D5/$D$8</f>
        <v>0.1851985257518368</v>
      </c>
      <c r="G5" s="53"/>
      <c r="H5" s="5"/>
    </row>
    <row r="6" spans="1:8" ht="30.75" customHeight="1">
      <c r="A6" s="5"/>
      <c r="B6" s="73" t="s">
        <v>50</v>
      </c>
      <c r="C6" s="73"/>
      <c r="D6" s="28">
        <v>2670.55</v>
      </c>
      <c r="E6" s="29" t="s">
        <v>98</v>
      </c>
      <c r="F6" s="31">
        <f>D6/$D$8</f>
        <v>0.378708487137199</v>
      </c>
      <c r="G6" s="5"/>
      <c r="H6" s="5"/>
    </row>
    <row r="7" spans="1:8" ht="30.75" customHeight="1">
      <c r="A7" s="5"/>
      <c r="B7" s="74" t="s">
        <v>96</v>
      </c>
      <c r="C7" s="73"/>
      <c r="D7" s="28">
        <v>1679.07</v>
      </c>
      <c r="E7" s="29" t="s">
        <v>98</v>
      </c>
      <c r="F7" s="31">
        <f>D7/$D$8</f>
        <v>0.23810752822357067</v>
      </c>
      <c r="G7" s="5"/>
      <c r="H7" s="5"/>
    </row>
    <row r="8" spans="1:8" ht="30.75" customHeight="1">
      <c r="A8" s="5"/>
      <c r="B8" s="75" t="s">
        <v>51</v>
      </c>
      <c r="C8" s="75"/>
      <c r="D8" s="28">
        <v>7051.73</v>
      </c>
      <c r="E8" s="29" t="s">
        <v>98</v>
      </c>
      <c r="F8" s="31">
        <f>D8/$D$8</f>
        <v>1</v>
      </c>
      <c r="G8" s="5"/>
      <c r="H8" s="5"/>
    </row>
    <row r="9" spans="1:8" ht="12.75">
      <c r="A9" s="5"/>
      <c r="B9" s="5"/>
      <c r="C9" s="5"/>
      <c r="D9" s="5"/>
      <c r="E9" s="7"/>
      <c r="F9" s="5"/>
      <c r="G9" s="5"/>
      <c r="H9" s="5"/>
    </row>
    <row r="10" spans="1:8" ht="12.75">
      <c r="A10" s="5"/>
      <c r="B10" s="5"/>
      <c r="C10" s="5"/>
      <c r="D10" s="6"/>
      <c r="E10" s="7"/>
      <c r="F10" s="5"/>
      <c r="G10" s="5"/>
      <c r="H10" s="5"/>
    </row>
    <row r="11" spans="1:8" ht="12.75">
      <c r="A11" s="5"/>
      <c r="B11" s="5"/>
      <c r="C11" s="5"/>
      <c r="D11" s="6"/>
      <c r="E11" s="7"/>
      <c r="F11" s="5"/>
      <c r="G11" s="5"/>
      <c r="H11" s="5"/>
    </row>
    <row r="12" spans="1:8" ht="12.75">
      <c r="A12" s="5"/>
      <c r="B12" s="5"/>
      <c r="C12" s="5"/>
      <c r="D12" s="6"/>
      <c r="E12" s="7"/>
      <c r="F12" s="5"/>
      <c r="G12" s="5"/>
      <c r="H12" s="5"/>
    </row>
    <row r="13" spans="1:8" ht="12.75">
      <c r="A13" s="5"/>
      <c r="B13" s="5"/>
      <c r="C13" s="5"/>
      <c r="D13" s="6"/>
      <c r="E13" s="7"/>
      <c r="F13" s="5"/>
      <c r="G13" s="5"/>
      <c r="H13" s="5"/>
    </row>
    <row r="14" spans="1:8" ht="12.75">
      <c r="A14" s="5"/>
      <c r="B14" s="5"/>
      <c r="C14" s="5"/>
      <c r="D14" s="6"/>
      <c r="E14" s="7"/>
      <c r="F14" s="5"/>
      <c r="G14" s="5"/>
      <c r="H14" s="5"/>
    </row>
    <row r="15" spans="1:8" ht="12.75">
      <c r="A15" s="5"/>
      <c r="B15" s="5"/>
      <c r="C15" s="5"/>
      <c r="D15" s="5"/>
      <c r="E15" s="7"/>
      <c r="F15" s="5"/>
      <c r="G15" s="5"/>
      <c r="H15" s="5"/>
    </row>
    <row r="16" spans="1:8" ht="12.75">
      <c r="A16" s="5"/>
      <c r="B16" s="5"/>
      <c r="C16" s="5"/>
      <c r="D16" s="5"/>
      <c r="E16" s="7"/>
      <c r="F16" s="5"/>
      <c r="G16" s="5"/>
      <c r="H16" s="5"/>
    </row>
    <row r="17" spans="1:8" ht="12.75">
      <c r="A17" s="5"/>
      <c r="B17" s="5"/>
      <c r="C17" s="5"/>
      <c r="D17" s="5"/>
      <c r="E17" s="7"/>
      <c r="F17" s="5"/>
      <c r="G17" s="5"/>
      <c r="H17" s="5"/>
    </row>
    <row r="18" spans="1:8" ht="12.75">
      <c r="A18" s="5"/>
      <c r="B18" s="5"/>
      <c r="C18" s="5"/>
      <c r="D18" s="5"/>
      <c r="E18" s="7"/>
      <c r="F18" s="5"/>
      <c r="G18" s="5"/>
      <c r="H18" s="5"/>
    </row>
    <row r="19" spans="1:8" ht="12.75">
      <c r="A19" s="5"/>
      <c r="B19" s="5"/>
      <c r="C19" s="5"/>
      <c r="D19" s="5"/>
      <c r="E19" s="7"/>
      <c r="F19" s="5"/>
      <c r="G19" s="5"/>
      <c r="H19" s="5"/>
    </row>
    <row r="20" spans="1:8" ht="12.75">
      <c r="A20" s="5"/>
      <c r="B20" s="5"/>
      <c r="C20" s="5"/>
      <c r="D20" s="5"/>
      <c r="E20" s="7"/>
      <c r="F20" s="5"/>
      <c r="G20" s="5"/>
      <c r="H20" s="5"/>
    </row>
    <row r="21" spans="1:8" ht="12.75">
      <c r="A21" s="5"/>
      <c r="B21" s="5"/>
      <c r="C21" s="5"/>
      <c r="D21" s="5"/>
      <c r="E21" s="7"/>
      <c r="F21" s="5"/>
      <c r="G21" s="5"/>
      <c r="H21" s="5"/>
    </row>
    <row r="22" spans="1:8" ht="12.75">
      <c r="A22" s="5"/>
      <c r="B22" s="5"/>
      <c r="C22" s="5"/>
      <c r="D22" s="5"/>
      <c r="E22" s="7"/>
      <c r="F22" s="5"/>
      <c r="G22" s="5"/>
      <c r="H22" s="5"/>
    </row>
    <row r="23" spans="1:8" ht="12.75">
      <c r="A23" s="5"/>
      <c r="B23" s="5"/>
      <c r="C23" s="5"/>
      <c r="D23" s="5"/>
      <c r="E23" s="5"/>
      <c r="F23" s="5"/>
      <c r="G23" s="5"/>
      <c r="H23" s="5"/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8" customHeight="1">
      <c r="A25" s="5"/>
      <c r="B25" s="30" t="s">
        <v>52</v>
      </c>
      <c r="C25" s="14"/>
      <c r="D25" s="14"/>
      <c r="E25" s="14"/>
      <c r="F25" s="14"/>
      <c r="G25" s="5"/>
      <c r="H25" s="5"/>
    </row>
    <row r="26" spans="1:8" ht="13.5" customHeight="1">
      <c r="A26" s="14"/>
      <c r="B26" s="14" t="s">
        <v>53</v>
      </c>
      <c r="C26" s="14"/>
      <c r="D26" s="14">
        <v>55.48</v>
      </c>
      <c r="E26" s="14" t="s">
        <v>98</v>
      </c>
      <c r="F26" s="32">
        <f>D26/$D$34</f>
        <v>0.03304210068668965</v>
      </c>
      <c r="G26" s="5"/>
      <c r="H26" s="5"/>
    </row>
    <row r="27" spans="1:8" ht="13.5" customHeight="1">
      <c r="A27" s="14"/>
      <c r="B27" s="14" t="s">
        <v>54</v>
      </c>
      <c r="C27" s="14"/>
      <c r="D27" s="14">
        <v>601.33</v>
      </c>
      <c r="E27" s="14" t="s">
        <v>98</v>
      </c>
      <c r="F27" s="32">
        <f aca="true" t="shared" si="0" ref="F27:F33">D27/$D$34</f>
        <v>0.35813277588188697</v>
      </c>
      <c r="G27" s="5"/>
      <c r="H27" s="5"/>
    </row>
    <row r="28" spans="1:8" ht="13.5" customHeight="1">
      <c r="A28" s="14"/>
      <c r="B28" s="14" t="s">
        <v>55</v>
      </c>
      <c r="C28" s="14"/>
      <c r="D28" s="14">
        <v>189.14</v>
      </c>
      <c r="E28" s="14" t="s">
        <v>98</v>
      </c>
      <c r="F28" s="32">
        <f t="shared" si="0"/>
        <v>0.11264569076929488</v>
      </c>
      <c r="G28" s="5"/>
      <c r="H28" s="5"/>
    </row>
    <row r="29" spans="1:8" ht="13.5" customHeight="1">
      <c r="A29" s="14"/>
      <c r="B29" s="14" t="s">
        <v>56</v>
      </c>
      <c r="C29" s="14"/>
      <c r="D29" s="14">
        <v>127.97</v>
      </c>
      <c r="E29" s="14" t="s">
        <v>98</v>
      </c>
      <c r="F29" s="32">
        <f t="shared" si="0"/>
        <v>0.07621480938853055</v>
      </c>
      <c r="G29" s="5"/>
      <c r="H29" s="5"/>
    </row>
    <row r="30" spans="1:8" ht="13.5" customHeight="1">
      <c r="A30" s="14"/>
      <c r="B30" s="14" t="s">
        <v>57</v>
      </c>
      <c r="C30" s="14"/>
      <c r="D30" s="14">
        <v>177.96</v>
      </c>
      <c r="E30" s="14" t="s">
        <v>98</v>
      </c>
      <c r="F30" s="32">
        <f t="shared" si="0"/>
        <v>0.10598724293805499</v>
      </c>
      <c r="G30" s="5"/>
      <c r="H30" s="5"/>
    </row>
    <row r="31" spans="1:8" ht="13.5" customHeight="1">
      <c r="A31" s="14"/>
      <c r="B31" s="14" t="s">
        <v>58</v>
      </c>
      <c r="C31" s="14"/>
      <c r="D31" s="14">
        <v>212.22</v>
      </c>
      <c r="E31" s="14" t="s">
        <v>98</v>
      </c>
      <c r="F31" s="32">
        <f t="shared" si="0"/>
        <v>0.12639139523664886</v>
      </c>
      <c r="G31" s="5"/>
      <c r="H31" s="5"/>
    </row>
    <row r="32" spans="1:8" ht="13.5" customHeight="1">
      <c r="A32" s="14"/>
      <c r="B32" s="14" t="s">
        <v>59</v>
      </c>
      <c r="C32" s="14"/>
      <c r="D32" s="14">
        <v>287.23</v>
      </c>
      <c r="E32" s="14" t="s">
        <v>98</v>
      </c>
      <c r="F32" s="32">
        <f t="shared" si="0"/>
        <v>0.1710649347555492</v>
      </c>
      <c r="G32" s="5"/>
      <c r="H32" s="5"/>
    </row>
    <row r="33" spans="1:8" ht="15" customHeight="1">
      <c r="A33" s="14"/>
      <c r="B33" s="14" t="s">
        <v>97</v>
      </c>
      <c r="C33" s="14"/>
      <c r="D33" s="14">
        <v>27.74</v>
      </c>
      <c r="E33" s="14" t="s">
        <v>98</v>
      </c>
      <c r="F33" s="32">
        <f t="shared" si="0"/>
        <v>0.016521050343344824</v>
      </c>
      <c r="G33" s="5"/>
      <c r="H33" s="5"/>
    </row>
    <row r="34" spans="1:8" ht="13.5" customHeight="1">
      <c r="A34" s="5"/>
      <c r="B34" s="9" t="s">
        <v>44</v>
      </c>
      <c r="C34" s="5"/>
      <c r="D34" s="9">
        <f>SUM(D26:D33)</f>
        <v>1679.0700000000002</v>
      </c>
      <c r="E34" s="63" t="s">
        <v>143</v>
      </c>
      <c r="F34" s="5"/>
      <c r="G34" s="5"/>
      <c r="H34" s="5"/>
    </row>
    <row r="35" spans="1:8" ht="13.5" customHeight="1">
      <c r="A35" s="5"/>
      <c r="B35" s="9"/>
      <c r="C35" s="5"/>
      <c r="D35" s="9"/>
      <c r="E35" s="63"/>
      <c r="F35" s="5"/>
      <c r="G35" s="5"/>
      <c r="H35" s="5"/>
    </row>
    <row r="36" spans="1:8" ht="13.5" customHeight="1">
      <c r="A36" s="5"/>
      <c r="B36" s="9"/>
      <c r="C36" s="5"/>
      <c r="D36" s="9"/>
      <c r="E36" s="63"/>
      <c r="F36" s="5"/>
      <c r="G36" s="5"/>
      <c r="H36" s="5"/>
    </row>
    <row r="37" spans="1:8" ht="13.5" customHeight="1">
      <c r="A37" s="5"/>
      <c r="B37" s="9"/>
      <c r="C37" s="5"/>
      <c r="D37" s="9"/>
      <c r="E37" s="63"/>
      <c r="F37" s="5"/>
      <c r="G37" s="5"/>
      <c r="H37" s="5"/>
    </row>
    <row r="38" spans="1:8" ht="13.5" customHeight="1">
      <c r="A38" s="5"/>
      <c r="B38" s="9"/>
      <c r="C38" s="5"/>
      <c r="D38" s="9"/>
      <c r="E38" s="63"/>
      <c r="F38" s="5"/>
      <c r="G38" s="5"/>
      <c r="H38" s="5"/>
    </row>
    <row r="39" spans="1:8" ht="13.5" customHeight="1">
      <c r="A39" s="5"/>
      <c r="B39" s="9"/>
      <c r="C39" s="5"/>
      <c r="D39" s="9"/>
      <c r="E39" s="63"/>
      <c r="F39" s="5"/>
      <c r="G39" s="5"/>
      <c r="H39" s="5"/>
    </row>
    <row r="40" spans="1:8" ht="13.5" customHeight="1">
      <c r="A40" s="5"/>
      <c r="B40" s="9"/>
      <c r="C40" s="5"/>
      <c r="D40" s="9"/>
      <c r="E40" s="63"/>
      <c r="F40" s="5"/>
      <c r="G40" s="5"/>
      <c r="H40" s="5"/>
    </row>
    <row r="41" spans="1:8" ht="13.5" customHeight="1">
      <c r="A41" s="5"/>
      <c r="B41" s="9"/>
      <c r="C41" s="5"/>
      <c r="D41" s="9"/>
      <c r="E41" s="63"/>
      <c r="F41" s="5"/>
      <c r="G41" s="5"/>
      <c r="H41" s="5"/>
    </row>
    <row r="42" spans="1:8" ht="12.75">
      <c r="A42" s="5"/>
      <c r="B42" s="5"/>
      <c r="C42" s="5"/>
      <c r="D42" s="5"/>
      <c r="E42" s="11"/>
      <c r="F42" s="5"/>
      <c r="G42" s="5"/>
      <c r="H42" s="5"/>
    </row>
    <row r="43" spans="1:8" ht="12.75">
      <c r="A43" s="5"/>
      <c r="B43" s="5"/>
      <c r="C43" s="5"/>
      <c r="D43" s="5"/>
      <c r="E43" s="11"/>
      <c r="F43" s="5"/>
      <c r="G43" s="5"/>
      <c r="H43" s="5"/>
    </row>
    <row r="44" spans="1:8" ht="12.75">
      <c r="A44" s="5"/>
      <c r="B44" s="5"/>
      <c r="C44" s="5"/>
      <c r="D44" s="5"/>
      <c r="E44" s="11"/>
      <c r="F44" s="5"/>
      <c r="G44" s="5"/>
      <c r="H44" s="5"/>
    </row>
    <row r="45" spans="1:8" ht="12.75">
      <c r="A45" s="5"/>
      <c r="B45" s="5"/>
      <c r="C45" s="5"/>
      <c r="D45" s="5"/>
      <c r="E45" s="11"/>
      <c r="F45" s="5"/>
      <c r="G45" s="5"/>
      <c r="H45" s="5"/>
    </row>
    <row r="46" spans="1:8" ht="12.75">
      <c r="A46" s="5"/>
      <c r="B46" s="5"/>
      <c r="C46" s="5"/>
      <c r="D46" s="5"/>
      <c r="E46" s="11"/>
      <c r="F46" s="5"/>
      <c r="G46" s="5"/>
      <c r="H46" s="5"/>
    </row>
    <row r="47" spans="1:8" ht="12.75">
      <c r="A47" s="5"/>
      <c r="B47" s="5"/>
      <c r="C47" s="5"/>
      <c r="D47" s="5"/>
      <c r="E47" s="11"/>
      <c r="F47" s="5"/>
      <c r="G47" s="5"/>
      <c r="H47" s="5"/>
    </row>
    <row r="48" spans="1:8" ht="12.75">
      <c r="A48" s="5"/>
      <c r="B48" s="5"/>
      <c r="C48" s="5"/>
      <c r="D48" s="5"/>
      <c r="E48" s="8"/>
      <c r="F48" s="5"/>
      <c r="G48" s="5"/>
      <c r="H48" s="5"/>
    </row>
    <row r="49" spans="1:8" ht="12.75">
      <c r="A49" s="5"/>
      <c r="B49" s="5"/>
      <c r="C49" s="5"/>
      <c r="D49" s="5"/>
      <c r="E49" s="8"/>
      <c r="F49" s="5"/>
      <c r="G49" s="5"/>
      <c r="H49" s="5"/>
    </row>
    <row r="50" spans="1:8" ht="12.75">
      <c r="A50" s="5"/>
      <c r="B50" s="5"/>
      <c r="C50" s="5"/>
      <c r="D50" s="5"/>
      <c r="E50" s="8"/>
      <c r="F50" s="5"/>
      <c r="G50" s="5"/>
      <c r="H50" s="5"/>
    </row>
    <row r="51" spans="1:8" ht="12.75">
      <c r="A51" s="5"/>
      <c r="B51" s="5"/>
      <c r="C51" s="5"/>
      <c r="D51" s="5"/>
      <c r="E51" s="8"/>
      <c r="F51" s="5"/>
      <c r="G51" s="5"/>
      <c r="H51" s="5"/>
    </row>
    <row r="52" spans="1:8" ht="12.75">
      <c r="A52" s="5"/>
      <c r="B52" s="5"/>
      <c r="C52" s="5"/>
      <c r="D52" s="5"/>
      <c r="E52" s="8"/>
      <c r="F52" s="5"/>
      <c r="G52" s="5"/>
      <c r="H52" s="5"/>
    </row>
    <row r="53" spans="1:8" ht="12.75">
      <c r="A53" s="5"/>
      <c r="B53" s="5"/>
      <c r="C53" s="5"/>
      <c r="D53" s="5"/>
      <c r="E53" s="8"/>
      <c r="F53" s="5"/>
      <c r="G53" s="5"/>
      <c r="H53" s="5"/>
    </row>
    <row r="54" spans="1:8" ht="12.75">
      <c r="A54" s="5"/>
      <c r="B54" s="5"/>
      <c r="C54" s="5"/>
      <c r="D54" s="5"/>
      <c r="E54" s="8"/>
      <c r="F54" s="5"/>
      <c r="G54" s="5"/>
      <c r="H54" s="5"/>
    </row>
    <row r="55" spans="1:8" ht="12.75">
      <c r="A55" s="5"/>
      <c r="B55" s="5"/>
      <c r="C55" s="5"/>
      <c r="D55" s="5"/>
      <c r="E55" s="8"/>
      <c r="F55" s="5"/>
      <c r="G55" s="5"/>
      <c r="H55" s="5"/>
    </row>
    <row r="56" spans="1:8" ht="15.75" customHeight="1">
      <c r="A56" s="5"/>
      <c r="B56" s="5"/>
      <c r="C56" s="5"/>
      <c r="D56" s="5"/>
      <c r="E56" s="5"/>
      <c r="F56" s="5"/>
      <c r="G56" s="5"/>
      <c r="H56" s="5"/>
    </row>
    <row r="57" spans="1:8" ht="12.75">
      <c r="A57" s="5"/>
      <c r="B57" s="5"/>
      <c r="C57" s="5"/>
      <c r="D57" s="5"/>
      <c r="E57" s="5"/>
      <c r="F57" s="5"/>
      <c r="G57" s="5"/>
      <c r="H57" s="5"/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5"/>
      <c r="B59" s="5"/>
      <c r="C59" s="5"/>
      <c r="D59" s="5"/>
      <c r="E59" s="5"/>
      <c r="F59" s="5"/>
      <c r="G59" s="5"/>
      <c r="H59" s="5"/>
    </row>
    <row r="60" spans="1:8" ht="12.75">
      <c r="A60" s="5"/>
      <c r="B60" s="5"/>
      <c r="C60" s="5"/>
      <c r="D60" s="5"/>
      <c r="E60" s="5"/>
      <c r="F60" s="5"/>
      <c r="G60" s="5"/>
      <c r="H60" s="5"/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2.75">
      <c r="A62" s="5"/>
      <c r="B62" s="77" t="s">
        <v>99</v>
      </c>
      <c r="C62" s="77"/>
      <c r="D62" s="77"/>
      <c r="E62" s="5"/>
      <c r="F62" s="5"/>
      <c r="G62" s="5"/>
      <c r="H62" s="5"/>
    </row>
    <row r="63" spans="1:8" ht="12.75">
      <c r="A63" s="5"/>
      <c r="B63" s="77"/>
      <c r="C63" s="77"/>
      <c r="D63" s="77"/>
      <c r="E63" s="5"/>
      <c r="F63" s="5"/>
      <c r="G63" s="5"/>
      <c r="H63" s="5"/>
    </row>
    <row r="64" spans="1:8" ht="14.25" customHeight="1">
      <c r="A64" s="5"/>
      <c r="B64" s="5" t="s">
        <v>60</v>
      </c>
      <c r="C64" s="5"/>
      <c r="D64" s="5">
        <v>3786.35</v>
      </c>
      <c r="E64" s="5" t="s">
        <v>98</v>
      </c>
      <c r="F64" s="5"/>
      <c r="G64" s="5"/>
      <c r="H64" s="5"/>
    </row>
    <row r="65" spans="1:8" ht="14.25" customHeight="1">
      <c r="A65" s="5"/>
      <c r="B65" s="5" t="s">
        <v>125</v>
      </c>
      <c r="C65" s="5"/>
      <c r="D65" s="28">
        <v>1305.97</v>
      </c>
      <c r="E65" s="5" t="s">
        <v>98</v>
      </c>
      <c r="F65" s="5"/>
      <c r="G65" s="5"/>
      <c r="H65" s="5"/>
    </row>
    <row r="66" spans="1:8" ht="14.25" customHeight="1">
      <c r="A66" s="5"/>
      <c r="B66" s="5" t="s">
        <v>61</v>
      </c>
      <c r="C66" s="5"/>
      <c r="D66" s="5">
        <v>177.96</v>
      </c>
      <c r="E66" s="5" t="s">
        <v>98</v>
      </c>
      <c r="F66" s="5"/>
      <c r="G66" s="5"/>
      <c r="H66" s="5"/>
    </row>
    <row r="67" spans="1:8" ht="14.25" customHeight="1">
      <c r="A67" s="5"/>
      <c r="B67" s="12" t="s">
        <v>44</v>
      </c>
      <c r="C67" s="5"/>
      <c r="D67" s="5">
        <f>SUM(D64:D66)</f>
        <v>5270.28</v>
      </c>
      <c r="E67" s="5" t="s">
        <v>98</v>
      </c>
      <c r="F67" s="5"/>
      <c r="G67" s="5"/>
      <c r="H67" s="5"/>
    </row>
    <row r="68" spans="1:8" ht="14.25" customHeight="1">
      <c r="A68" s="5"/>
      <c r="B68" s="5"/>
      <c r="C68" s="5"/>
      <c r="D68" s="5"/>
      <c r="E68" s="5"/>
      <c r="F68" s="5"/>
      <c r="G68" s="5"/>
      <c r="H68" s="5"/>
    </row>
    <row r="69" spans="1:8" ht="14.25" customHeight="1">
      <c r="A69" s="5"/>
      <c r="B69" s="5"/>
      <c r="C69" s="5"/>
      <c r="D69" s="5"/>
      <c r="E69" s="5"/>
      <c r="F69" s="5"/>
      <c r="G69" s="5"/>
      <c r="H69" s="5"/>
    </row>
    <row r="70" spans="1:8" ht="14.25" customHeight="1">
      <c r="A70" s="5"/>
      <c r="B70" s="5"/>
      <c r="C70" s="5"/>
      <c r="D70" s="5"/>
      <c r="E70" s="5"/>
      <c r="F70" s="5"/>
      <c r="G70" s="5"/>
      <c r="H70" s="5"/>
    </row>
    <row r="71" spans="1:8" ht="14.25" customHeight="1">
      <c r="A71" s="5"/>
      <c r="B71" s="5"/>
      <c r="C71" s="5"/>
      <c r="D71" s="5"/>
      <c r="E71" s="5"/>
      <c r="F71" s="5"/>
      <c r="G71" s="5"/>
      <c r="H71" s="5"/>
    </row>
    <row r="72" spans="1:8" ht="14.25" customHeight="1">
      <c r="A72" s="5"/>
      <c r="B72" s="5"/>
      <c r="C72" s="5"/>
      <c r="D72" s="5"/>
      <c r="E72" s="5"/>
      <c r="F72" s="5"/>
      <c r="G72" s="5"/>
      <c r="H72" s="5"/>
    </row>
    <row r="73" spans="1:8" ht="14.25" customHeight="1">
      <c r="A73" s="5"/>
      <c r="B73" s="5"/>
      <c r="C73" s="5"/>
      <c r="D73" s="5"/>
      <c r="E73" s="5"/>
      <c r="F73" s="5"/>
      <c r="G73" s="5"/>
      <c r="H73" s="5"/>
    </row>
    <row r="74" spans="1:8" ht="14.25" customHeight="1">
      <c r="A74" s="5"/>
      <c r="B74" s="5"/>
      <c r="C74" s="5"/>
      <c r="D74" s="5"/>
      <c r="E74" s="5"/>
      <c r="F74" s="5"/>
      <c r="G74" s="5"/>
      <c r="H74" s="5"/>
    </row>
    <row r="75" spans="1:8" ht="14.25" customHeight="1">
      <c r="A75" s="5"/>
      <c r="B75" s="5"/>
      <c r="C75" s="5"/>
      <c r="D75" s="5"/>
      <c r="E75" s="5"/>
      <c r="F75" s="5"/>
      <c r="G75" s="5"/>
      <c r="H75" s="5"/>
    </row>
    <row r="76" spans="1:8" ht="14.25" customHeight="1">
      <c r="A76" s="5"/>
      <c r="B76" s="5"/>
      <c r="C76" s="5"/>
      <c r="D76" s="5"/>
      <c r="E76" s="5"/>
      <c r="F76" s="5"/>
      <c r="G76" s="5"/>
      <c r="H76" s="5"/>
    </row>
    <row r="77" spans="1:8" ht="14.25" customHeight="1">
      <c r="A77" s="5"/>
      <c r="B77" s="5"/>
      <c r="C77" s="5"/>
      <c r="D77" s="5"/>
      <c r="E77" s="5"/>
      <c r="F77" s="5"/>
      <c r="G77" s="5"/>
      <c r="H77" s="5"/>
    </row>
    <row r="78" spans="1:8" ht="14.25" customHeight="1">
      <c r="A78" s="5"/>
      <c r="B78" s="5"/>
      <c r="C78" s="5"/>
      <c r="D78" s="5"/>
      <c r="E78" s="5"/>
      <c r="F78" s="5"/>
      <c r="G78" s="5"/>
      <c r="H78" s="5"/>
    </row>
    <row r="79" spans="1:8" ht="14.25" customHeight="1">
      <c r="A79" s="5"/>
      <c r="B79" s="5"/>
      <c r="C79" s="5"/>
      <c r="D79" s="5"/>
      <c r="E79" s="5"/>
      <c r="F79" s="5"/>
      <c r="G79" s="5"/>
      <c r="H79" s="5"/>
    </row>
    <row r="80" spans="1:8" ht="14.25" customHeight="1">
      <c r="A80" s="5"/>
      <c r="B80" s="5"/>
      <c r="C80" s="5"/>
      <c r="D80" s="5"/>
      <c r="E80" s="5"/>
      <c r="F80" s="5"/>
      <c r="G80" s="5"/>
      <c r="H80" s="5"/>
    </row>
    <row r="81" spans="1:8" ht="14.25" customHeight="1">
      <c r="A81" s="5"/>
      <c r="B81" s="5"/>
      <c r="C81" s="5"/>
      <c r="D81" s="5"/>
      <c r="E81" s="5"/>
      <c r="F81" s="5"/>
      <c r="G81" s="5"/>
      <c r="H81" s="5"/>
    </row>
    <row r="82" spans="1:8" ht="12.75">
      <c r="A82" s="5"/>
      <c r="B82" s="5"/>
      <c r="C82" s="5"/>
      <c r="D82" s="5"/>
      <c r="E82" s="5"/>
      <c r="F82" s="5"/>
      <c r="G82" s="5"/>
      <c r="H82" s="5"/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5"/>
      <c r="B84" s="5"/>
      <c r="C84" s="5"/>
      <c r="D84" s="5"/>
      <c r="E84" s="5"/>
      <c r="F84" s="5"/>
      <c r="G84" s="5"/>
      <c r="H84" s="5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2.75">
      <c r="A88" s="5"/>
      <c r="B88" s="5"/>
      <c r="C88" s="5"/>
      <c r="D88" s="5"/>
      <c r="E88" s="5"/>
      <c r="F88" s="5"/>
      <c r="G88" s="5"/>
      <c r="H88" s="5"/>
    </row>
    <row r="89" spans="1:8" ht="12.75">
      <c r="A89" s="5"/>
      <c r="B89" s="10" t="s">
        <v>62</v>
      </c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7" customHeight="1">
      <c r="A91" s="5"/>
      <c r="B91" s="76" t="s">
        <v>63</v>
      </c>
      <c r="C91" s="76"/>
      <c r="D91" s="76"/>
      <c r="E91" s="64">
        <v>1396.14</v>
      </c>
      <c r="F91" s="5" t="s">
        <v>98</v>
      </c>
      <c r="H91" s="5"/>
    </row>
    <row r="92" spans="1:8" ht="27.75" customHeight="1">
      <c r="A92" s="5"/>
      <c r="B92" s="76" t="s">
        <v>64</v>
      </c>
      <c r="C92" s="76"/>
      <c r="D92" s="76"/>
      <c r="E92" s="65">
        <v>3786.35</v>
      </c>
      <c r="F92" s="5" t="s">
        <v>98</v>
      </c>
      <c r="H92" s="5"/>
    </row>
    <row r="93" spans="1:8" ht="27.75" customHeight="1">
      <c r="A93" s="5"/>
      <c r="B93" s="68"/>
      <c r="C93" s="68"/>
      <c r="D93" s="68"/>
      <c r="E93" s="14"/>
      <c r="F93" s="5"/>
      <c r="H93" s="5"/>
    </row>
    <row r="94" spans="1:8" ht="12.75">
      <c r="A94" s="5"/>
      <c r="B94" s="5"/>
      <c r="C94" s="5"/>
      <c r="D94" s="5"/>
      <c r="E94" s="5"/>
      <c r="F94" s="5"/>
      <c r="G94" s="5"/>
      <c r="H94" s="5"/>
    </row>
    <row r="95" spans="1:8" ht="12.75">
      <c r="A95" s="5"/>
      <c r="B95" s="10" t="s">
        <v>65</v>
      </c>
      <c r="C95" s="5"/>
      <c r="D95" s="5"/>
      <c r="E95" s="5"/>
      <c r="F95" s="5"/>
      <c r="G95" s="5"/>
      <c r="H95" s="5"/>
    </row>
    <row r="96" spans="1:8" ht="17.25" customHeight="1">
      <c r="A96" s="5"/>
      <c r="B96" s="9" t="s">
        <v>66</v>
      </c>
      <c r="C96" s="5"/>
      <c r="D96" s="5"/>
      <c r="E96" s="5"/>
      <c r="F96" s="5"/>
      <c r="G96" s="5"/>
      <c r="H96" s="5"/>
    </row>
    <row r="97" spans="1:8" ht="43.5" customHeight="1">
      <c r="A97" s="5"/>
      <c r="B97" s="87" t="s">
        <v>67</v>
      </c>
      <c r="C97" s="88"/>
      <c r="D97" s="89" t="s">
        <v>68</v>
      </c>
      <c r="E97" s="89"/>
      <c r="F97" s="5"/>
      <c r="G97" s="5"/>
      <c r="H97" s="5"/>
    </row>
    <row r="98" spans="1:8" ht="12.75">
      <c r="A98" s="5"/>
      <c r="B98" s="16" t="s">
        <v>69</v>
      </c>
      <c r="C98" s="17"/>
      <c r="D98" s="21" t="s">
        <v>101</v>
      </c>
      <c r="E98" s="22">
        <v>0.13000035812770833</v>
      </c>
      <c r="F98" s="5"/>
      <c r="G98" s="5"/>
      <c r="H98" s="5"/>
    </row>
    <row r="99" spans="1:8" ht="12.75">
      <c r="A99" s="5"/>
      <c r="B99" s="16" t="s">
        <v>70</v>
      </c>
      <c r="C99" s="17"/>
      <c r="D99" s="21" t="s">
        <v>102</v>
      </c>
      <c r="E99" s="22">
        <v>0.03258962145901228</v>
      </c>
      <c r="F99" s="5"/>
      <c r="G99" s="5"/>
      <c r="H99" s="5"/>
    </row>
    <row r="100" spans="1:8" ht="12.75">
      <c r="A100" s="5"/>
      <c r="B100" s="16" t="s">
        <v>71</v>
      </c>
      <c r="C100" s="17"/>
      <c r="D100" s="21" t="s">
        <v>103</v>
      </c>
      <c r="E100" s="22">
        <v>0.10220964796046268</v>
      </c>
      <c r="F100" s="5"/>
      <c r="G100" s="5"/>
      <c r="H100" s="5"/>
    </row>
    <row r="101" spans="1:8" ht="12.75">
      <c r="A101" s="5"/>
      <c r="B101" s="16" t="s">
        <v>72</v>
      </c>
      <c r="C101" s="17"/>
      <c r="D101" s="21" t="s">
        <v>104</v>
      </c>
      <c r="E101" s="22">
        <v>0.03849872864663539</v>
      </c>
      <c r="F101" s="5"/>
      <c r="G101" s="5"/>
      <c r="H101" s="5"/>
    </row>
    <row r="102" spans="1:8" ht="12.75" customHeight="1">
      <c r="A102" s="5"/>
      <c r="B102" s="16" t="s">
        <v>73</v>
      </c>
      <c r="C102" s="17"/>
      <c r="D102" s="21" t="s">
        <v>105</v>
      </c>
      <c r="E102" s="22">
        <v>0.0978476524728718</v>
      </c>
      <c r="F102" s="5"/>
      <c r="G102" s="5"/>
      <c r="H102" s="5"/>
    </row>
    <row r="103" spans="1:8" ht="12.75" customHeight="1">
      <c r="A103" s="5"/>
      <c r="B103" s="16" t="s">
        <v>74</v>
      </c>
      <c r="C103" s="17"/>
      <c r="D103" s="21" t="s">
        <v>106</v>
      </c>
      <c r="E103" s="22">
        <v>0.05467177595530566</v>
      </c>
      <c r="F103" s="5"/>
      <c r="G103" s="5"/>
      <c r="H103" s="5"/>
    </row>
    <row r="104" spans="1:8" ht="12.75">
      <c r="A104" s="5"/>
      <c r="B104" s="16" t="s">
        <v>75</v>
      </c>
      <c r="C104" s="17"/>
      <c r="D104" s="21" t="s">
        <v>107</v>
      </c>
      <c r="E104" s="22">
        <v>0.09761845073953371</v>
      </c>
      <c r="F104" s="5"/>
      <c r="G104" s="5"/>
      <c r="H104" s="5"/>
    </row>
    <row r="105" spans="1:8" ht="12.75">
      <c r="A105" s="5"/>
      <c r="B105" s="16" t="s">
        <v>76</v>
      </c>
      <c r="C105" s="17"/>
      <c r="D105" s="21" t="s">
        <v>108</v>
      </c>
      <c r="E105" s="22">
        <v>0.02923754610894245</v>
      </c>
      <c r="F105" s="5"/>
      <c r="G105" s="5"/>
      <c r="H105" s="5"/>
    </row>
    <row r="106" spans="1:8" ht="12.75">
      <c r="A106" s="5"/>
      <c r="B106" s="16" t="s">
        <v>77</v>
      </c>
      <c r="C106" s="17"/>
      <c r="D106" s="21" t="s">
        <v>109</v>
      </c>
      <c r="E106" s="22">
        <v>0.035211116284066896</v>
      </c>
      <c r="F106" s="5"/>
      <c r="G106" s="5"/>
      <c r="H106" s="5"/>
    </row>
    <row r="107" spans="1:8" ht="12.75">
      <c r="A107" s="5"/>
      <c r="B107" s="16" t="s">
        <v>78</v>
      </c>
      <c r="C107" s="17"/>
      <c r="D107" s="21" t="s">
        <v>110</v>
      </c>
      <c r="E107" s="22">
        <v>0.012899760054435412</v>
      </c>
      <c r="F107" s="5"/>
      <c r="G107" s="5"/>
      <c r="H107" s="5"/>
    </row>
    <row r="108" spans="1:8" ht="12.75">
      <c r="A108" s="5"/>
      <c r="B108" s="16" t="s">
        <v>79</v>
      </c>
      <c r="C108" s="17"/>
      <c r="D108" s="21" t="s">
        <v>111</v>
      </c>
      <c r="E108" s="22">
        <v>0.037868423879955586</v>
      </c>
      <c r="F108" s="5"/>
      <c r="G108" s="5"/>
      <c r="H108" s="5"/>
    </row>
    <row r="109" spans="1:8" ht="12.75" customHeight="1">
      <c r="A109" s="5"/>
      <c r="B109" s="16" t="s">
        <v>80</v>
      </c>
      <c r="C109" s="17"/>
      <c r="D109" s="21" t="s">
        <v>111</v>
      </c>
      <c r="E109" s="22">
        <v>0.037868423879955586</v>
      </c>
      <c r="F109" s="5"/>
      <c r="G109" s="5"/>
      <c r="H109" s="5"/>
    </row>
    <row r="110" spans="1:8" ht="12.75">
      <c r="A110" s="5"/>
      <c r="B110" s="16" t="s">
        <v>81</v>
      </c>
      <c r="C110" s="17"/>
      <c r="D110" s="21" t="s">
        <v>145</v>
      </c>
      <c r="E110" s="22">
        <v>0.03916484618414926</v>
      </c>
      <c r="F110" s="5"/>
      <c r="G110" s="5"/>
      <c r="H110" s="5"/>
    </row>
    <row r="111" spans="1:8" ht="27.75" customHeight="1">
      <c r="A111" s="5"/>
      <c r="B111" s="78" t="s">
        <v>100</v>
      </c>
      <c r="C111" s="79"/>
      <c r="D111" s="21" t="s">
        <v>112</v>
      </c>
      <c r="E111" s="22">
        <v>0.24329763993840203</v>
      </c>
      <c r="F111" s="5"/>
      <c r="G111" s="5"/>
      <c r="H111" s="5"/>
    </row>
    <row r="112" spans="1:8" ht="12.75">
      <c r="A112" s="5"/>
      <c r="B112" s="19" t="s">
        <v>82</v>
      </c>
      <c r="C112" s="20"/>
      <c r="D112" s="21" t="s">
        <v>113</v>
      </c>
      <c r="E112" s="22">
        <v>0.011016008308562834</v>
      </c>
      <c r="F112" s="5"/>
      <c r="G112" s="5"/>
      <c r="H112" s="5"/>
    </row>
    <row r="113" spans="1:8" ht="12.75">
      <c r="A113" s="5"/>
      <c r="B113" s="80" t="s">
        <v>83</v>
      </c>
      <c r="C113" s="81"/>
      <c r="D113" s="21" t="s">
        <v>144</v>
      </c>
      <c r="E113" s="22">
        <v>1</v>
      </c>
      <c r="F113" s="5"/>
      <c r="G113" s="5"/>
      <c r="H113" s="5"/>
    </row>
    <row r="114" spans="1:8" ht="12.75">
      <c r="A114" s="5"/>
      <c r="B114" s="13"/>
      <c r="C114" s="13"/>
      <c r="D114" s="14"/>
      <c r="E114" s="15"/>
      <c r="F114" s="5"/>
      <c r="G114" s="5"/>
      <c r="H114" s="5"/>
    </row>
    <row r="115" spans="1:8" ht="12.75">
      <c r="A115" s="5"/>
      <c r="B115" s="13"/>
      <c r="C115" s="13"/>
      <c r="D115" s="14"/>
      <c r="E115" s="15"/>
      <c r="F115" s="5"/>
      <c r="G115" s="5"/>
      <c r="H115" s="5"/>
    </row>
    <row r="116" spans="1:8" ht="12.75">
      <c r="A116" s="5"/>
      <c r="B116" s="13"/>
      <c r="C116" s="13"/>
      <c r="D116" s="14"/>
      <c r="E116" s="15"/>
      <c r="F116" s="5"/>
      <c r="G116" s="5"/>
      <c r="H116" s="5"/>
    </row>
    <row r="117" spans="1:8" ht="12.75">
      <c r="A117" s="5"/>
      <c r="B117" s="13"/>
      <c r="C117" s="13"/>
      <c r="D117" s="14"/>
      <c r="E117" s="15"/>
      <c r="F117" s="5"/>
      <c r="G117" s="5"/>
      <c r="H117" s="5"/>
    </row>
    <row r="118" spans="1:8" ht="12.75">
      <c r="A118" s="5"/>
      <c r="B118" s="13"/>
      <c r="C118" s="13"/>
      <c r="D118" s="14"/>
      <c r="E118" s="15"/>
      <c r="F118" s="5"/>
      <c r="G118" s="5"/>
      <c r="H118" s="5"/>
    </row>
    <row r="119" spans="1:8" ht="12.75">
      <c r="A119" s="5"/>
      <c r="B119" s="13"/>
      <c r="C119" s="13"/>
      <c r="D119" s="14"/>
      <c r="E119" s="15"/>
      <c r="F119" s="5"/>
      <c r="G119" s="5"/>
      <c r="H119" s="5"/>
    </row>
    <row r="120" spans="1:8" ht="12.75">
      <c r="A120" s="5"/>
      <c r="B120" s="13"/>
      <c r="C120" s="13"/>
      <c r="D120" s="14"/>
      <c r="E120" s="15"/>
      <c r="F120" s="5"/>
      <c r="G120" s="5"/>
      <c r="H120" s="5"/>
    </row>
    <row r="121" spans="1:8" ht="12.75">
      <c r="A121" s="5"/>
      <c r="B121" s="13"/>
      <c r="C121" s="13"/>
      <c r="D121" s="14"/>
      <c r="E121" s="15"/>
      <c r="F121" s="5"/>
      <c r="G121" s="5"/>
      <c r="H121" s="5"/>
    </row>
    <row r="122" spans="1:8" ht="12.75">
      <c r="A122" s="5"/>
      <c r="B122" s="13"/>
      <c r="C122" s="13"/>
      <c r="D122" s="14"/>
      <c r="E122" s="15"/>
      <c r="F122" s="5"/>
      <c r="G122" s="5"/>
      <c r="H122" s="5"/>
    </row>
    <row r="123" spans="1:8" ht="12.75">
      <c r="A123" s="5"/>
      <c r="B123" s="13"/>
      <c r="C123" s="13"/>
      <c r="D123" s="14"/>
      <c r="E123" s="15"/>
      <c r="F123" s="5"/>
      <c r="G123" s="5"/>
      <c r="H123" s="5"/>
    </row>
    <row r="124" spans="1:8" ht="12.75">
      <c r="A124" s="5"/>
      <c r="B124" s="13"/>
      <c r="C124" s="13"/>
      <c r="D124" s="14"/>
      <c r="E124" s="15"/>
      <c r="F124" s="14"/>
      <c r="G124" s="15"/>
      <c r="H124" s="5"/>
    </row>
    <row r="125" spans="1:8" ht="12.75">
      <c r="A125" s="5"/>
      <c r="B125" s="13"/>
      <c r="C125" s="13"/>
      <c r="D125" s="14"/>
      <c r="E125" s="15"/>
      <c r="F125" s="14"/>
      <c r="G125" s="15"/>
      <c r="H125" s="5"/>
    </row>
    <row r="126" spans="1:8" ht="12.75">
      <c r="A126" s="5"/>
      <c r="B126" s="10" t="s">
        <v>65</v>
      </c>
      <c r="C126" s="13"/>
      <c r="D126" s="14"/>
      <c r="E126" s="15"/>
      <c r="F126" s="14"/>
      <c r="G126" s="15"/>
      <c r="H126" s="5"/>
    </row>
    <row r="127" spans="1:8" ht="12.75">
      <c r="A127" s="5"/>
      <c r="B127" s="9" t="s">
        <v>66</v>
      </c>
      <c r="C127" s="13"/>
      <c r="D127" s="14"/>
      <c r="E127" s="15"/>
      <c r="F127" s="14"/>
      <c r="G127" s="15"/>
      <c r="H127" s="5"/>
    </row>
    <row r="128" spans="1:8" ht="12.75">
      <c r="A128" s="5"/>
      <c r="B128" s="13"/>
      <c r="C128" s="13"/>
      <c r="D128" s="14"/>
      <c r="E128" s="15"/>
      <c r="F128" s="14"/>
      <c r="G128" s="15"/>
      <c r="H128" s="5"/>
    </row>
    <row r="129" spans="1:8" ht="12.75">
      <c r="A129" s="5"/>
      <c r="B129" s="13"/>
      <c r="C129" s="13"/>
      <c r="D129" s="14"/>
      <c r="E129" s="15"/>
      <c r="F129" s="14"/>
      <c r="G129" s="15"/>
      <c r="H129" s="5"/>
    </row>
    <row r="130" spans="1:8" ht="12.75">
      <c r="A130" s="5"/>
      <c r="B130" s="13"/>
      <c r="C130" s="13"/>
      <c r="D130" s="14"/>
      <c r="E130" s="15"/>
      <c r="F130" s="14"/>
      <c r="G130" s="15"/>
      <c r="H130" s="5"/>
    </row>
    <row r="131" spans="1:8" ht="12.75">
      <c r="A131" s="5"/>
      <c r="B131" s="13"/>
      <c r="C131" s="13"/>
      <c r="D131" s="14"/>
      <c r="E131" s="15"/>
      <c r="F131" s="14"/>
      <c r="G131" s="15"/>
      <c r="H131" s="5"/>
    </row>
    <row r="132" spans="1:8" ht="12.75">
      <c r="A132" s="5"/>
      <c r="B132" s="13"/>
      <c r="C132" s="13"/>
      <c r="D132" s="14"/>
      <c r="E132" s="15"/>
      <c r="F132" s="14"/>
      <c r="G132" s="15"/>
      <c r="H132" s="5"/>
    </row>
    <row r="133" spans="1:8" ht="12.75">
      <c r="A133" s="5"/>
      <c r="B133" s="13"/>
      <c r="C133" s="13"/>
      <c r="D133" s="14"/>
      <c r="E133" s="15"/>
      <c r="F133" s="14"/>
      <c r="G133" s="15"/>
      <c r="H133" s="5"/>
    </row>
    <row r="134" spans="1:8" ht="12.75">
      <c r="A134" s="5"/>
      <c r="B134" s="13"/>
      <c r="C134" s="13"/>
      <c r="D134" s="14"/>
      <c r="E134" s="15"/>
      <c r="F134" s="14"/>
      <c r="G134" s="15"/>
      <c r="H134" s="5"/>
    </row>
    <row r="135" spans="1:8" ht="12.75">
      <c r="A135" s="5"/>
      <c r="B135" s="13"/>
      <c r="C135" s="13"/>
      <c r="D135" s="14"/>
      <c r="E135" s="15"/>
      <c r="F135" s="14"/>
      <c r="G135" s="15"/>
      <c r="H135" s="5"/>
    </row>
    <row r="136" spans="1:8" ht="12.75">
      <c r="A136" s="5"/>
      <c r="B136" s="13"/>
      <c r="C136" s="13"/>
      <c r="D136" s="14"/>
      <c r="E136" s="15"/>
      <c r="F136" s="14"/>
      <c r="G136" s="15"/>
      <c r="H136" s="5"/>
    </row>
    <row r="137" spans="1:8" ht="12.75">
      <c r="A137" s="5"/>
      <c r="B137" s="13"/>
      <c r="C137" s="13"/>
      <c r="D137" s="14"/>
      <c r="E137" s="15"/>
      <c r="F137" s="14"/>
      <c r="G137" s="15"/>
      <c r="H137" s="5"/>
    </row>
    <row r="138" spans="1:8" ht="12.75">
      <c r="A138" s="5"/>
      <c r="B138" s="13"/>
      <c r="C138" s="13"/>
      <c r="D138" s="14"/>
      <c r="E138" s="15"/>
      <c r="F138" s="14"/>
      <c r="G138" s="15"/>
      <c r="H138" s="5"/>
    </row>
    <row r="139" spans="1:8" ht="12.75">
      <c r="A139" s="5"/>
      <c r="B139" s="13"/>
      <c r="C139" s="13"/>
      <c r="D139" s="14"/>
      <c r="E139" s="15"/>
      <c r="F139" s="14"/>
      <c r="G139" s="15"/>
      <c r="H139" s="5"/>
    </row>
    <row r="140" spans="1:8" ht="12.75">
      <c r="A140" s="5"/>
      <c r="B140" s="13"/>
      <c r="C140" s="13"/>
      <c r="D140" s="14"/>
      <c r="E140" s="15"/>
      <c r="F140" s="14"/>
      <c r="G140" s="15"/>
      <c r="H140" s="5"/>
    </row>
    <row r="141" spans="1:8" ht="12.75">
      <c r="A141" s="5"/>
      <c r="B141" s="13"/>
      <c r="C141" s="13"/>
      <c r="D141" s="14"/>
      <c r="E141" s="15"/>
      <c r="F141" s="14"/>
      <c r="G141" s="15"/>
      <c r="H141" s="5"/>
    </row>
    <row r="142" spans="1:8" ht="12.75">
      <c r="A142" s="5"/>
      <c r="B142" s="13"/>
      <c r="C142" s="13"/>
      <c r="D142" s="14"/>
      <c r="E142" s="15"/>
      <c r="F142" s="14"/>
      <c r="G142" s="15"/>
      <c r="H142" s="5"/>
    </row>
    <row r="143" spans="1:8" ht="12.75">
      <c r="A143" s="5"/>
      <c r="B143" s="13"/>
      <c r="C143" s="13"/>
      <c r="D143" s="14"/>
      <c r="E143" s="15"/>
      <c r="F143" s="14"/>
      <c r="G143" s="15"/>
      <c r="H143" s="5"/>
    </row>
    <row r="144" spans="1:8" ht="12.75">
      <c r="A144" s="5"/>
      <c r="B144" s="13"/>
      <c r="C144" s="13"/>
      <c r="D144" s="14"/>
      <c r="E144" s="15"/>
      <c r="F144" s="14"/>
      <c r="G144" s="15"/>
      <c r="H144" s="5"/>
    </row>
    <row r="145" spans="1:8" ht="12.75">
      <c r="A145" s="5"/>
      <c r="B145" s="13"/>
      <c r="C145" s="13"/>
      <c r="D145" s="14"/>
      <c r="E145" s="15"/>
      <c r="F145" s="14"/>
      <c r="G145" s="15"/>
      <c r="H145" s="5"/>
    </row>
    <row r="146" spans="1:8" ht="12.75">
      <c r="A146" s="5"/>
      <c r="B146" s="13"/>
      <c r="C146" s="13"/>
      <c r="D146" s="14"/>
      <c r="E146" s="15"/>
      <c r="F146" s="14"/>
      <c r="G146" s="15"/>
      <c r="H146" s="5"/>
    </row>
    <row r="147" spans="1:8" ht="12.75">
      <c r="A147" s="5"/>
      <c r="B147" s="13"/>
      <c r="C147" s="13"/>
      <c r="D147" s="14"/>
      <c r="E147" s="15"/>
      <c r="F147" s="14"/>
      <c r="G147" s="15"/>
      <c r="H147" s="5"/>
    </row>
    <row r="148" spans="1:8" ht="12.75">
      <c r="A148" s="5"/>
      <c r="B148" s="13"/>
      <c r="C148" s="13"/>
      <c r="D148" s="14"/>
      <c r="E148" s="15"/>
      <c r="F148" s="14"/>
      <c r="G148" s="15"/>
      <c r="H148" s="5"/>
    </row>
    <row r="149" spans="1:8" ht="12.75">
      <c r="A149" s="5"/>
      <c r="B149" s="13"/>
      <c r="C149" s="13"/>
      <c r="D149" s="14"/>
      <c r="E149" s="15"/>
      <c r="F149" s="14"/>
      <c r="G149" s="15"/>
      <c r="H149" s="5"/>
    </row>
    <row r="150" spans="1:8" ht="12.75">
      <c r="A150" s="5"/>
      <c r="B150" s="13"/>
      <c r="C150" s="13"/>
      <c r="D150" s="14"/>
      <c r="E150" s="15"/>
      <c r="F150" s="14"/>
      <c r="G150" s="15"/>
      <c r="H150" s="5"/>
    </row>
    <row r="151" spans="1:8" ht="12.75">
      <c r="A151" s="5"/>
      <c r="B151" s="13"/>
      <c r="C151" s="13"/>
      <c r="D151" s="14"/>
      <c r="E151" s="15"/>
      <c r="F151" s="14"/>
      <c r="G151" s="15"/>
      <c r="H151" s="5"/>
    </row>
    <row r="152" spans="1:8" ht="12.75">
      <c r="A152" s="5"/>
      <c r="B152" s="10" t="s">
        <v>84</v>
      </c>
      <c r="C152" s="5"/>
      <c r="D152" s="5"/>
      <c r="E152" s="5"/>
      <c r="F152" s="5"/>
      <c r="G152" s="5"/>
      <c r="H152" s="5"/>
    </row>
    <row r="153" spans="1:8" ht="12.75">
      <c r="A153" s="5"/>
      <c r="B153" s="10"/>
      <c r="C153" s="5"/>
      <c r="D153" s="5"/>
      <c r="E153" s="5"/>
      <c r="F153" s="5"/>
      <c r="G153" s="5"/>
      <c r="H153" s="5"/>
    </row>
    <row r="154" spans="1:8" ht="14.25" customHeight="1">
      <c r="A154" s="5"/>
      <c r="B154" s="93" t="s">
        <v>114</v>
      </c>
      <c r="C154" s="92"/>
      <c r="D154" s="90" t="s">
        <v>153</v>
      </c>
      <c r="E154" s="91" t="s">
        <v>133</v>
      </c>
      <c r="F154" s="5"/>
      <c r="G154" s="5"/>
      <c r="H154" s="5"/>
    </row>
    <row r="155" spans="1:9" ht="15" customHeight="1">
      <c r="A155" s="5"/>
      <c r="B155" s="16" t="s">
        <v>85</v>
      </c>
      <c r="C155" s="23"/>
      <c r="D155" s="26" t="s">
        <v>146</v>
      </c>
      <c r="E155" s="67">
        <f>15.7%</f>
        <v>0.157</v>
      </c>
      <c r="F155" s="5"/>
      <c r="G155" s="5"/>
      <c r="H155" s="5"/>
      <c r="I155" s="66"/>
    </row>
    <row r="156" spans="1:9" ht="31.5" customHeight="1">
      <c r="A156" s="5"/>
      <c r="B156" s="78" t="s">
        <v>86</v>
      </c>
      <c r="C156" s="79"/>
      <c r="D156" s="26" t="s">
        <v>115</v>
      </c>
      <c r="E156" s="25">
        <v>0.182</v>
      </c>
      <c r="F156" s="5"/>
      <c r="G156" s="5"/>
      <c r="H156" s="18"/>
      <c r="I156" s="66"/>
    </row>
    <row r="157" spans="1:9" ht="12.75">
      <c r="A157" s="5"/>
      <c r="B157" s="16" t="s">
        <v>87</v>
      </c>
      <c r="C157" s="23"/>
      <c r="D157" s="26" t="s">
        <v>116</v>
      </c>
      <c r="E157" s="25">
        <v>0.034</v>
      </c>
      <c r="F157" s="5"/>
      <c r="G157" s="5"/>
      <c r="H157" s="5"/>
      <c r="I157" s="66"/>
    </row>
    <row r="158" spans="1:9" ht="12.75">
      <c r="A158" s="5"/>
      <c r="B158" s="16" t="s">
        <v>88</v>
      </c>
      <c r="C158" s="23"/>
      <c r="D158" s="26" t="s">
        <v>117</v>
      </c>
      <c r="E158" s="25">
        <v>0.031</v>
      </c>
      <c r="F158" s="5"/>
      <c r="G158" s="5"/>
      <c r="H158" s="5"/>
      <c r="I158" s="66"/>
    </row>
    <row r="159" spans="1:9" ht="12.75">
      <c r="A159" s="5"/>
      <c r="B159" s="16" t="s">
        <v>89</v>
      </c>
      <c r="C159" s="23"/>
      <c r="D159" s="26" t="s">
        <v>118</v>
      </c>
      <c r="E159" s="25">
        <v>0.15</v>
      </c>
      <c r="F159" s="5"/>
      <c r="G159" s="5"/>
      <c r="H159" s="5"/>
      <c r="I159" s="66"/>
    </row>
    <row r="160" spans="1:9" ht="12.75">
      <c r="A160" s="5"/>
      <c r="B160" s="16" t="s">
        <v>90</v>
      </c>
      <c r="C160" s="23"/>
      <c r="D160" s="26" t="s">
        <v>119</v>
      </c>
      <c r="E160" s="25">
        <v>0.142</v>
      </c>
      <c r="F160" s="5"/>
      <c r="G160" s="5"/>
      <c r="H160" s="5"/>
      <c r="I160" s="66"/>
    </row>
    <row r="161" spans="1:9" ht="12.75">
      <c r="A161" s="5"/>
      <c r="B161" s="16" t="s">
        <v>91</v>
      </c>
      <c r="C161" s="23"/>
      <c r="D161" s="26" t="s">
        <v>120</v>
      </c>
      <c r="E161" s="25">
        <v>0.028</v>
      </c>
      <c r="F161" s="5"/>
      <c r="G161" s="5"/>
      <c r="H161" s="5"/>
      <c r="I161" s="66"/>
    </row>
    <row r="162" spans="1:9" ht="12.75">
      <c r="A162" s="5"/>
      <c r="B162" s="16" t="s">
        <v>92</v>
      </c>
      <c r="C162" s="23"/>
      <c r="D162" s="26" t="s">
        <v>121</v>
      </c>
      <c r="E162" s="25">
        <v>0.007</v>
      </c>
      <c r="F162" s="5"/>
      <c r="G162" s="5"/>
      <c r="H162" s="5"/>
      <c r="I162" s="66"/>
    </row>
    <row r="163" spans="1:9" ht="12.75">
      <c r="A163" s="5"/>
      <c r="B163" s="16" t="s">
        <v>93</v>
      </c>
      <c r="C163" s="23"/>
      <c r="D163" s="26" t="s">
        <v>122</v>
      </c>
      <c r="E163" s="25">
        <v>0.065</v>
      </c>
      <c r="F163" s="5"/>
      <c r="G163" s="5"/>
      <c r="H163" s="5"/>
      <c r="I163" s="66"/>
    </row>
    <row r="164" spans="1:9" ht="12.75">
      <c r="A164" s="5"/>
      <c r="B164" s="16" t="s">
        <v>94</v>
      </c>
      <c r="C164" s="23"/>
      <c r="D164" s="26" t="s">
        <v>123</v>
      </c>
      <c r="E164" s="25">
        <v>0.071</v>
      </c>
      <c r="F164" s="5"/>
      <c r="G164" s="5"/>
      <c r="H164" s="5"/>
      <c r="I164" s="66"/>
    </row>
    <row r="165" spans="1:9" ht="12.75">
      <c r="A165" s="5"/>
      <c r="B165" s="16" t="s">
        <v>95</v>
      </c>
      <c r="C165" s="23"/>
      <c r="D165" s="26" t="s">
        <v>124</v>
      </c>
      <c r="E165" s="25">
        <v>0.038</v>
      </c>
      <c r="F165" s="5"/>
      <c r="G165" s="5"/>
      <c r="H165" s="5"/>
      <c r="I165" s="66"/>
    </row>
    <row r="166" spans="1:9" ht="12.75">
      <c r="A166" s="5"/>
      <c r="B166" s="16" t="s">
        <v>147</v>
      </c>
      <c r="C166" s="23"/>
      <c r="D166" s="26" t="s">
        <v>149</v>
      </c>
      <c r="E166" s="25">
        <v>0.096</v>
      </c>
      <c r="F166" s="5"/>
      <c r="G166" s="5"/>
      <c r="H166" s="5"/>
      <c r="I166" s="66"/>
    </row>
    <row r="167" spans="1:9" ht="12.75">
      <c r="A167" s="5"/>
      <c r="B167" s="24" t="s">
        <v>44</v>
      </c>
      <c r="C167" s="23"/>
      <c r="D167" s="27" t="s">
        <v>148</v>
      </c>
      <c r="E167" s="25">
        <v>1</v>
      </c>
      <c r="F167" s="5"/>
      <c r="G167" s="28"/>
      <c r="H167" s="5"/>
      <c r="I167" s="66"/>
    </row>
    <row r="168" spans="1:9" ht="12.75">
      <c r="A168" s="5"/>
      <c r="B168" s="63"/>
      <c r="C168" s="69"/>
      <c r="D168" s="70"/>
      <c r="E168" s="71"/>
      <c r="F168" s="5"/>
      <c r="G168" s="28"/>
      <c r="H168" s="5"/>
      <c r="I168" s="66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5"/>
      <c r="B172" s="5"/>
      <c r="C172" s="5"/>
      <c r="D172" s="5"/>
      <c r="E172" s="5"/>
      <c r="F172" s="5"/>
      <c r="G172" s="5"/>
      <c r="H172" s="5"/>
    </row>
    <row r="173" spans="1:8" ht="12.75">
      <c r="A173" s="5"/>
      <c r="B173" s="5"/>
      <c r="C173" s="5"/>
      <c r="D173" s="5"/>
      <c r="E173" s="5"/>
      <c r="F173" s="5"/>
      <c r="G173" s="5"/>
      <c r="H173" s="5"/>
    </row>
    <row r="174" spans="1:8" ht="12.75">
      <c r="A174" s="5"/>
      <c r="B174" s="5"/>
      <c r="C174" s="5"/>
      <c r="D174" s="5"/>
      <c r="E174" s="5"/>
      <c r="F174" s="5"/>
      <c r="G174" s="5"/>
      <c r="H174" s="5"/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2.75">
      <c r="A176" s="5"/>
      <c r="B176" s="5"/>
      <c r="C176" s="5"/>
      <c r="D176" s="5"/>
      <c r="E176" s="5"/>
      <c r="F176" s="5"/>
      <c r="G176" s="5"/>
      <c r="H176" s="5"/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5"/>
      <c r="B178" s="5"/>
      <c r="C178" s="5"/>
      <c r="D178" s="5"/>
      <c r="E178" s="5"/>
      <c r="F178" s="5"/>
      <c r="G178" s="5"/>
      <c r="H178" s="5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6" ht="12.75">
      <c r="A187" s="5"/>
      <c r="B187" s="5"/>
      <c r="C187" s="5"/>
      <c r="D187" s="5"/>
      <c r="E187" s="5"/>
      <c r="F187" s="5"/>
    </row>
    <row r="188" spans="1:6" ht="12.75">
      <c r="A188" s="5"/>
      <c r="B188" s="5"/>
      <c r="C188" s="5"/>
      <c r="D188" s="5"/>
      <c r="E188" s="5"/>
      <c r="F188" s="5"/>
    </row>
    <row r="189" spans="1:6" ht="12.75">
      <c r="A189" s="5"/>
      <c r="B189" s="5"/>
      <c r="C189" s="5"/>
      <c r="D189" s="5"/>
      <c r="E189" s="5"/>
      <c r="F189" s="5"/>
    </row>
    <row r="190" spans="1:6" ht="27" customHeight="1">
      <c r="A190" s="5"/>
      <c r="B190" s="5"/>
      <c r="C190" s="5"/>
      <c r="D190" s="5"/>
      <c r="E190" s="5"/>
      <c r="F190" s="5"/>
    </row>
    <row r="191" spans="1:6" ht="12.75">
      <c r="A191" s="5"/>
      <c r="B191" s="5"/>
      <c r="C191" s="5"/>
      <c r="D191" s="5"/>
      <c r="E191" s="5"/>
      <c r="F191" s="5"/>
    </row>
    <row r="192" spans="1:6" ht="12.75">
      <c r="A192" s="5"/>
      <c r="B192" s="5"/>
      <c r="C192" s="5"/>
      <c r="D192" s="5"/>
      <c r="E192" s="5"/>
      <c r="F192" s="5"/>
    </row>
    <row r="193" spans="1:6" ht="12.75">
      <c r="A193" s="5"/>
      <c r="B193" s="5"/>
      <c r="C193" s="5"/>
      <c r="D193" s="5"/>
      <c r="E193" s="5"/>
      <c r="F193" s="5"/>
    </row>
    <row r="194" spans="1:6" ht="12.75">
      <c r="A194" s="5"/>
      <c r="B194" s="5"/>
      <c r="C194" s="5"/>
      <c r="D194" s="5"/>
      <c r="E194" s="5"/>
      <c r="F194" s="5"/>
    </row>
    <row r="195" spans="1:6" ht="15.75">
      <c r="A195" s="5"/>
      <c r="B195" s="72"/>
      <c r="C195" s="5"/>
      <c r="D195" s="5"/>
      <c r="E195" s="5"/>
      <c r="F195" s="5"/>
    </row>
    <row r="196" spans="1:6" ht="12.75">
      <c r="A196" s="5"/>
      <c r="B196" s="5"/>
      <c r="C196" s="5"/>
      <c r="D196" s="5"/>
      <c r="E196" s="5"/>
      <c r="F196" s="5"/>
    </row>
    <row r="197" spans="1:6" ht="12.75">
      <c r="A197" s="5"/>
      <c r="B197" s="5"/>
      <c r="C197" s="5"/>
      <c r="D197" s="5"/>
      <c r="E197" s="5"/>
      <c r="F197" s="5"/>
    </row>
    <row r="198" spans="1:6" ht="12.75">
      <c r="A198" s="5"/>
      <c r="B198" s="5"/>
      <c r="C198" s="5"/>
      <c r="D198" s="5"/>
      <c r="E198" s="5"/>
      <c r="F198" s="5"/>
    </row>
    <row r="199" spans="1:6" ht="12.75">
      <c r="A199" s="5"/>
      <c r="B199" s="5"/>
      <c r="C199" s="5"/>
      <c r="D199" s="5"/>
      <c r="E199" s="5"/>
      <c r="F199" s="5"/>
    </row>
    <row r="200" spans="1:6" ht="12.75">
      <c r="A200" s="5"/>
      <c r="B200" s="5"/>
      <c r="C200" s="5"/>
      <c r="D200" s="5"/>
      <c r="E200" s="5"/>
      <c r="F200" s="5"/>
    </row>
    <row r="201" spans="1:6" ht="12.75">
      <c r="A201" s="5"/>
      <c r="B201" s="5"/>
      <c r="C201" s="5"/>
      <c r="D201" s="5"/>
      <c r="E201" s="5"/>
      <c r="F201" s="5"/>
    </row>
    <row r="202" spans="1:6" ht="12.75">
      <c r="A202" s="5"/>
      <c r="B202" s="5"/>
      <c r="C202" s="5"/>
      <c r="D202" s="5"/>
      <c r="E202" s="5"/>
      <c r="F202" s="5"/>
    </row>
    <row r="203" spans="1:6" ht="12.75">
      <c r="A203" s="5"/>
      <c r="B203" s="5"/>
      <c r="C203" s="5"/>
      <c r="D203" s="5"/>
      <c r="E203" s="5"/>
      <c r="F203" s="5"/>
    </row>
    <row r="204" spans="1:6" ht="12.75">
      <c r="A204" s="5"/>
      <c r="B204" s="5"/>
      <c r="C204" s="5"/>
      <c r="D204" s="5"/>
      <c r="E204" s="5"/>
      <c r="F204" s="5"/>
    </row>
    <row r="205" spans="1:6" ht="12.75">
      <c r="A205" s="5"/>
      <c r="B205" s="5"/>
      <c r="C205" s="5"/>
      <c r="D205" s="5"/>
      <c r="E205" s="5"/>
      <c r="F205" s="5"/>
    </row>
    <row r="206" spans="1:6" ht="12.75">
      <c r="A206" s="5"/>
      <c r="B206" s="5"/>
      <c r="C206" s="5"/>
      <c r="D206" s="5"/>
      <c r="E206" s="5"/>
      <c r="F206" s="5"/>
    </row>
    <row r="207" spans="1:6" ht="12.75">
      <c r="A207" s="5"/>
      <c r="B207" s="5"/>
      <c r="C207" s="5"/>
      <c r="D207" s="5"/>
      <c r="E207" s="5"/>
      <c r="F207" s="5"/>
    </row>
    <row r="208" spans="1:6" ht="12.75">
      <c r="A208" s="5"/>
      <c r="B208" s="5"/>
      <c r="C208" s="5"/>
      <c r="D208" s="5"/>
      <c r="E208" s="5"/>
      <c r="F208" s="5"/>
    </row>
    <row r="209" spans="1:6" ht="12.75">
      <c r="A209" s="5"/>
      <c r="B209" s="5"/>
      <c r="C209" s="5"/>
      <c r="D209" s="5"/>
      <c r="E209" s="5"/>
      <c r="F209" s="5"/>
    </row>
    <row r="210" spans="1:6" ht="12.75">
      <c r="A210" s="5"/>
      <c r="B210" s="5"/>
      <c r="C210" s="5"/>
      <c r="D210" s="5"/>
      <c r="E210" s="5"/>
      <c r="F210" s="5"/>
    </row>
    <row r="211" spans="1:6" ht="12.75">
      <c r="A211" s="5"/>
      <c r="B211" s="5"/>
      <c r="C211" s="5"/>
      <c r="D211" s="5"/>
      <c r="E211" s="5"/>
      <c r="F211" s="5"/>
    </row>
    <row r="212" spans="1:6" ht="12.75">
      <c r="A212" s="5"/>
      <c r="B212" s="5"/>
      <c r="C212" s="5"/>
      <c r="D212" s="5"/>
      <c r="E212" s="5"/>
      <c r="F212" s="5"/>
    </row>
    <row r="213" spans="1:6" ht="12.75">
      <c r="A213" s="5"/>
      <c r="B213" s="5"/>
      <c r="C213" s="5"/>
      <c r="D213" s="5"/>
      <c r="E213" s="5"/>
      <c r="F213" s="5"/>
    </row>
  </sheetData>
  <mergeCells count="13">
    <mergeCell ref="B111:C111"/>
    <mergeCell ref="B113:C113"/>
    <mergeCell ref="B156:C156"/>
    <mergeCell ref="D97:E97"/>
    <mergeCell ref="B4:C4"/>
    <mergeCell ref="B5:C5"/>
    <mergeCell ref="B6:C6"/>
    <mergeCell ref="B97:C97"/>
    <mergeCell ref="B7:C7"/>
    <mergeCell ref="B8:C8"/>
    <mergeCell ref="B91:D91"/>
    <mergeCell ref="B92:D92"/>
    <mergeCell ref="B62:D63"/>
  </mergeCells>
  <printOptions horizontalCentered="1" verticalCentered="1"/>
  <pageMargins left="1.5748031496062993" right="0.9448818897637796" top="1.5748031496062993" bottom="1.5748031496062993" header="0.31496062992125984" footer="0.4330708661417323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7">
      <selection activeCell="F22" sqref="F22"/>
    </sheetView>
  </sheetViews>
  <sheetFormatPr defaultColWidth="11.421875" defaultRowHeight="12.75"/>
  <cols>
    <col min="1" max="1" width="2.421875" style="0" customWidth="1"/>
    <col min="3" max="3" width="17.28125" style="0" customWidth="1"/>
    <col min="4" max="4" width="15.28125" style="0" customWidth="1"/>
    <col min="5" max="5" width="12.5742187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8">
      <c r="A2" s="5"/>
      <c r="B2" s="82" t="s">
        <v>134</v>
      </c>
      <c r="C2" s="82"/>
      <c r="D2" s="82"/>
      <c r="E2" s="82"/>
      <c r="F2" s="82"/>
      <c r="G2" s="82"/>
      <c r="H2" s="5"/>
    </row>
    <row r="3" spans="1:8" ht="9.75" customHeight="1">
      <c r="A3" s="5"/>
      <c r="B3" s="33"/>
      <c r="C3" s="33"/>
      <c r="D3" s="33"/>
      <c r="E3" s="33"/>
      <c r="F3" s="33"/>
      <c r="G3" s="33"/>
      <c r="H3" s="5"/>
    </row>
    <row r="4" spans="1:8" ht="18.75" customHeight="1">
      <c r="A4" s="5"/>
      <c r="B4" s="34" t="s">
        <v>151</v>
      </c>
      <c r="C4" s="5"/>
      <c r="D4" s="5"/>
      <c r="E4" s="5"/>
      <c r="F4" s="5"/>
      <c r="G4" s="5"/>
      <c r="H4" s="5"/>
    </row>
    <row r="5" spans="1:8" ht="19.5" customHeight="1">
      <c r="A5" s="5"/>
      <c r="B5" s="58" t="s">
        <v>137</v>
      </c>
      <c r="C5" s="59"/>
      <c r="D5" s="60" t="s">
        <v>130</v>
      </c>
      <c r="E5" s="61" t="s">
        <v>152</v>
      </c>
      <c r="F5" s="61" t="s">
        <v>132</v>
      </c>
      <c r="G5" s="61" t="s">
        <v>133</v>
      </c>
      <c r="H5" s="5"/>
    </row>
    <row r="6" spans="1:8" ht="29.25" customHeight="1">
      <c r="A6" s="5"/>
      <c r="B6" s="85" t="s">
        <v>127</v>
      </c>
      <c r="C6" s="86"/>
      <c r="D6" s="56">
        <v>2423.03</v>
      </c>
      <c r="E6" s="56">
        <f>3194.692-269.88</f>
        <v>2924.812</v>
      </c>
      <c r="F6" s="56">
        <f>E6-D6</f>
        <v>501.7819999999997</v>
      </c>
      <c r="G6" s="57">
        <f aca="true" t="shared" si="0" ref="G6:G19">F6*1/D6</f>
        <v>0.20708864520868486</v>
      </c>
      <c r="H6" s="5"/>
    </row>
    <row r="7" spans="1:8" ht="29.25" customHeight="1">
      <c r="A7" s="5"/>
      <c r="B7" s="45" t="s">
        <v>126</v>
      </c>
      <c r="C7" s="44"/>
      <c r="D7" s="37">
        <v>941.7</v>
      </c>
      <c r="E7" s="37">
        <f>1220.29-89.96</f>
        <v>1130.33</v>
      </c>
      <c r="F7" s="37">
        <f>E7-D7</f>
        <v>188.62999999999988</v>
      </c>
      <c r="G7" s="38">
        <f>F7*1/D7</f>
        <v>0.20030795370075383</v>
      </c>
      <c r="H7" s="5"/>
    </row>
    <row r="8" spans="1:8" ht="15.75" customHeight="1">
      <c r="A8" s="5"/>
      <c r="B8" s="45" t="s">
        <v>54</v>
      </c>
      <c r="C8" s="45"/>
      <c r="D8" s="37">
        <v>601.33</v>
      </c>
      <c r="E8" s="37">
        <v>667.667</v>
      </c>
      <c r="F8" s="37">
        <f aca="true" t="shared" si="1" ref="F8:F19">E8-D8</f>
        <v>66.33699999999999</v>
      </c>
      <c r="G8" s="38">
        <f t="shared" si="0"/>
        <v>0.11031713036103302</v>
      </c>
      <c r="H8" s="5"/>
    </row>
    <row r="9" spans="1:8" ht="15.75" customHeight="1">
      <c r="A9" s="5"/>
      <c r="B9" s="45" t="s">
        <v>26</v>
      </c>
      <c r="C9" s="45"/>
      <c r="D9" s="37">
        <v>127.97</v>
      </c>
      <c r="E9" s="37">
        <v>140.99</v>
      </c>
      <c r="F9" s="37">
        <f t="shared" si="1"/>
        <v>13.02000000000001</v>
      </c>
      <c r="G9" s="38">
        <f t="shared" si="0"/>
        <v>0.10174259592091904</v>
      </c>
      <c r="H9" s="5"/>
    </row>
    <row r="10" spans="1:8" ht="15.75" customHeight="1">
      <c r="A10" s="5"/>
      <c r="B10" s="45" t="s">
        <v>55</v>
      </c>
      <c r="C10" s="45"/>
      <c r="D10" s="37">
        <v>189.14</v>
      </c>
      <c r="E10" s="37">
        <v>228.847</v>
      </c>
      <c r="F10" s="37">
        <f t="shared" si="1"/>
        <v>39.70700000000002</v>
      </c>
      <c r="G10" s="38">
        <f t="shared" si="0"/>
        <v>0.20993444009728257</v>
      </c>
      <c r="H10" s="5"/>
    </row>
    <row r="11" spans="1:8" ht="15.75" customHeight="1">
      <c r="A11" s="5"/>
      <c r="B11" s="46" t="s">
        <v>128</v>
      </c>
      <c r="C11" s="46"/>
      <c r="D11" s="37">
        <v>971.01</v>
      </c>
      <c r="E11" s="37">
        <v>913.43</v>
      </c>
      <c r="F11" s="37">
        <f t="shared" si="1"/>
        <v>-57.58000000000004</v>
      </c>
      <c r="G11" s="38">
        <f t="shared" si="0"/>
        <v>-0.059299080339028476</v>
      </c>
      <c r="H11" s="5"/>
    </row>
    <row r="12" spans="1:8" ht="15.75" customHeight="1">
      <c r="A12" s="5"/>
      <c r="B12" s="47" t="s">
        <v>32</v>
      </c>
      <c r="C12" s="48"/>
      <c r="D12" s="42">
        <v>177.96</v>
      </c>
      <c r="E12" s="37">
        <v>177.96</v>
      </c>
      <c r="F12" s="37">
        <f t="shared" si="1"/>
        <v>0</v>
      </c>
      <c r="G12" s="38">
        <f t="shared" si="0"/>
        <v>0</v>
      </c>
      <c r="H12" s="5"/>
    </row>
    <row r="13" spans="1:8" ht="15.75" customHeight="1">
      <c r="A13" s="5"/>
      <c r="B13" s="47" t="s">
        <v>138</v>
      </c>
      <c r="C13" s="48"/>
      <c r="D13" s="42">
        <v>212.22</v>
      </c>
      <c r="E13" s="37">
        <v>100</v>
      </c>
      <c r="F13" s="37">
        <f t="shared" si="1"/>
        <v>-112.22</v>
      </c>
      <c r="G13" s="38">
        <f t="shared" si="0"/>
        <v>-0.5287908773913863</v>
      </c>
      <c r="H13" s="5"/>
    </row>
    <row r="14" spans="1:8" ht="15.75" customHeight="1">
      <c r="A14" s="5"/>
      <c r="B14" s="47" t="s">
        <v>33</v>
      </c>
      <c r="C14" s="48"/>
      <c r="D14" s="42">
        <v>55.48</v>
      </c>
      <c r="E14" s="37">
        <v>0</v>
      </c>
      <c r="F14" s="37">
        <f t="shared" si="1"/>
        <v>-55.48</v>
      </c>
      <c r="G14" s="38">
        <f t="shared" si="0"/>
        <v>-1</v>
      </c>
      <c r="H14" s="5"/>
    </row>
    <row r="15" spans="1:8" ht="15.75" customHeight="1">
      <c r="A15" s="5"/>
      <c r="B15" s="47" t="s">
        <v>139</v>
      </c>
      <c r="C15" s="48"/>
      <c r="D15" s="42">
        <v>0</v>
      </c>
      <c r="E15" s="37">
        <v>13.07</v>
      </c>
      <c r="F15" s="37">
        <f t="shared" si="1"/>
        <v>13.07</v>
      </c>
      <c r="G15" s="38"/>
      <c r="H15" s="5"/>
    </row>
    <row r="16" spans="1:8" ht="35.25" customHeight="1">
      <c r="A16" s="5"/>
      <c r="B16" s="85" t="s">
        <v>150</v>
      </c>
      <c r="C16" s="86"/>
      <c r="D16" s="42">
        <v>0</v>
      </c>
      <c r="E16" s="37">
        <v>21.7</v>
      </c>
      <c r="F16" s="37">
        <f t="shared" si="1"/>
        <v>21.7</v>
      </c>
      <c r="G16" s="38"/>
      <c r="H16" s="5"/>
    </row>
    <row r="17" spans="1:8" ht="15.75" customHeight="1">
      <c r="A17" s="5"/>
      <c r="B17" s="47" t="s">
        <v>141</v>
      </c>
      <c r="C17" s="48"/>
      <c r="D17" s="42">
        <v>0</v>
      </c>
      <c r="E17" s="37">
        <v>38.67</v>
      </c>
      <c r="F17" s="37">
        <f t="shared" si="1"/>
        <v>38.67</v>
      </c>
      <c r="G17" s="38"/>
      <c r="H17" s="5"/>
    </row>
    <row r="18" spans="1:8" ht="15.75" customHeight="1">
      <c r="A18" s="5"/>
      <c r="B18" s="47" t="s">
        <v>142</v>
      </c>
      <c r="C18" s="48"/>
      <c r="D18" s="42">
        <v>27.74</v>
      </c>
      <c r="E18" s="37">
        <v>27.74</v>
      </c>
      <c r="F18" s="37">
        <f t="shared" si="1"/>
        <v>0</v>
      </c>
      <c r="G18" s="38">
        <f t="shared" si="0"/>
        <v>0</v>
      </c>
      <c r="H18" s="5"/>
    </row>
    <row r="19" spans="1:8" ht="15.75" customHeight="1">
      <c r="A19" s="5"/>
      <c r="B19" s="49" t="s">
        <v>129</v>
      </c>
      <c r="C19" s="50"/>
      <c r="D19" s="42">
        <v>1997.09</v>
      </c>
      <c r="E19" s="37">
        <v>1841.236</v>
      </c>
      <c r="F19" s="37">
        <f t="shared" si="1"/>
        <v>-155.85399999999981</v>
      </c>
      <c r="G19" s="38">
        <f t="shared" si="0"/>
        <v>-0.07804054899879316</v>
      </c>
      <c r="H19" s="5"/>
    </row>
    <row r="20" spans="1:8" ht="15.75" customHeight="1">
      <c r="A20" s="5"/>
      <c r="B20" s="51" t="s">
        <v>44</v>
      </c>
      <c r="C20" s="52"/>
      <c r="D20" s="54">
        <f>SUM(D7:D19)</f>
        <v>5301.64</v>
      </c>
      <c r="E20" s="55">
        <f>SUM(E7:E19)</f>
        <v>5301.639999999999</v>
      </c>
      <c r="F20" s="55">
        <v>0</v>
      </c>
      <c r="G20" s="43"/>
      <c r="H20" s="5"/>
    </row>
    <row r="21" spans="1:8" ht="15.75" customHeight="1">
      <c r="A21" s="5"/>
      <c r="B21" s="39"/>
      <c r="C21" s="39"/>
      <c r="D21" s="40"/>
      <c r="E21" s="40"/>
      <c r="F21" s="40"/>
      <c r="G21" s="41"/>
      <c r="H21" s="5"/>
    </row>
    <row r="22" spans="1:8" ht="14.25">
      <c r="A22" s="36"/>
      <c r="B22" s="35"/>
      <c r="C22" s="35"/>
      <c r="D22" s="35"/>
      <c r="E22" s="35"/>
      <c r="F22" s="35"/>
      <c r="G22" s="35"/>
      <c r="H22" s="5"/>
    </row>
    <row r="23" spans="1:8" ht="36.75" customHeight="1">
      <c r="A23" s="36"/>
      <c r="B23" s="83" t="s">
        <v>136</v>
      </c>
      <c r="C23" s="84"/>
      <c r="D23" s="84"/>
      <c r="E23" s="84"/>
      <c r="F23" s="84"/>
      <c r="G23" s="84"/>
      <c r="H23" s="5"/>
    </row>
    <row r="24" spans="1:8" ht="14.25">
      <c r="A24" s="36"/>
      <c r="B24" s="35"/>
      <c r="C24" s="35"/>
      <c r="D24" s="35"/>
      <c r="E24" s="35"/>
      <c r="F24" s="35"/>
      <c r="G24" s="35"/>
      <c r="H24" s="5"/>
    </row>
    <row r="25" spans="1:8" ht="14.25">
      <c r="A25" s="36"/>
      <c r="B25" s="35"/>
      <c r="C25" s="35"/>
      <c r="D25" s="5"/>
      <c r="E25" s="5"/>
      <c r="F25" s="5"/>
      <c r="G25" s="5"/>
      <c r="H25" s="5"/>
    </row>
    <row r="26" spans="1:8" ht="12.75">
      <c r="A26" s="5"/>
      <c r="B26" s="5"/>
      <c r="C26" s="5"/>
      <c r="D26" s="5"/>
      <c r="E26" s="5"/>
      <c r="F26" s="5"/>
      <c r="G26" s="5"/>
      <c r="H26" s="5"/>
    </row>
    <row r="27" spans="1:8" ht="14.25">
      <c r="A27" s="5"/>
      <c r="B27" s="34"/>
      <c r="C27" s="5"/>
      <c r="D27" s="5"/>
      <c r="E27" s="5"/>
      <c r="F27" s="5"/>
      <c r="G27" s="5"/>
      <c r="H27" s="5"/>
    </row>
    <row r="28" spans="1:8" ht="12.75">
      <c r="A28" s="5"/>
      <c r="B28" s="5"/>
      <c r="C28" s="5"/>
      <c r="D28" s="5"/>
      <c r="E28" s="5"/>
      <c r="F28" s="5"/>
      <c r="G28" s="5"/>
      <c r="H28" s="5"/>
    </row>
    <row r="29" spans="1:8" ht="12.75">
      <c r="A29" s="5"/>
      <c r="B29" s="5"/>
      <c r="C29" s="5"/>
      <c r="D29" s="5"/>
      <c r="E29" s="5"/>
      <c r="F29" s="5"/>
      <c r="G29" s="5"/>
      <c r="H29" s="5"/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5"/>
      <c r="B33" s="5"/>
      <c r="C33" s="5"/>
      <c r="D33" s="5"/>
      <c r="E33" s="5"/>
      <c r="F33" s="5"/>
      <c r="G33" s="5"/>
      <c r="H33" s="5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5">
      <c r="A37" s="5"/>
      <c r="B37" s="62"/>
      <c r="C37" s="35"/>
      <c r="D37" s="5"/>
      <c r="E37" s="5"/>
      <c r="F37" s="5"/>
      <c r="G37" s="5"/>
      <c r="H37" s="5"/>
    </row>
    <row r="38" spans="1:8" ht="14.25">
      <c r="A38" s="36"/>
      <c r="B38" s="35"/>
      <c r="C38" s="35"/>
      <c r="D38" s="5"/>
      <c r="E38" s="5"/>
      <c r="F38" s="5"/>
      <c r="G38" s="5"/>
      <c r="H38" s="5"/>
    </row>
    <row r="39" spans="1:8" ht="14.25">
      <c r="A39" s="36"/>
      <c r="B39" s="35"/>
      <c r="C39" s="35"/>
      <c r="D39" s="5"/>
      <c r="E39" s="5"/>
      <c r="F39" s="5"/>
      <c r="G39" s="5"/>
      <c r="H39" s="5"/>
    </row>
    <row r="40" spans="1:8" ht="14.25">
      <c r="A40" s="36"/>
      <c r="B40" s="35"/>
      <c r="C40" s="35"/>
      <c r="D40" s="5"/>
      <c r="E40" s="5"/>
      <c r="F40" s="5"/>
      <c r="G40" s="5"/>
      <c r="H40" s="5"/>
    </row>
    <row r="41" spans="1:8" ht="14.25">
      <c r="A41" s="36"/>
      <c r="B41" s="35"/>
      <c r="C41" s="35"/>
      <c r="D41" s="5"/>
      <c r="E41" s="5"/>
      <c r="F41" s="5"/>
      <c r="G41" s="5"/>
      <c r="H41" s="5"/>
    </row>
    <row r="42" spans="1:8" ht="7.5" customHeight="1">
      <c r="A42" s="5"/>
      <c r="B42" s="5"/>
      <c r="C42" s="5"/>
      <c r="D42" s="5"/>
      <c r="E42" s="5"/>
      <c r="F42" s="5"/>
      <c r="G42" s="5"/>
      <c r="H42" s="5"/>
    </row>
    <row r="43" spans="1:8" ht="31.5" customHeight="1">
      <c r="A43" s="5"/>
      <c r="B43" s="5"/>
      <c r="C43" s="5"/>
      <c r="D43" s="5"/>
      <c r="E43" s="5"/>
      <c r="F43" s="5"/>
      <c r="G43" s="5"/>
      <c r="H43" s="5"/>
    </row>
    <row r="44" spans="1:8" ht="12.75">
      <c r="A44" s="5"/>
      <c r="B44" s="5"/>
      <c r="C44" s="5"/>
      <c r="D44" s="5"/>
      <c r="E44" s="5"/>
      <c r="F44" s="5"/>
      <c r="G44" s="5"/>
      <c r="H44" s="5"/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5"/>
      <c r="B48" s="5"/>
      <c r="C48" s="5"/>
      <c r="D48" s="5"/>
      <c r="E48" s="5"/>
      <c r="F48" s="5"/>
      <c r="G48" s="5"/>
      <c r="H48" s="5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</sheetData>
  <mergeCells count="4">
    <mergeCell ref="B2:G2"/>
    <mergeCell ref="B23:G23"/>
    <mergeCell ref="B6:C6"/>
    <mergeCell ref="B16:C16"/>
  </mergeCells>
  <printOptions gridLines="1"/>
  <pageMargins left="0.49" right="0.25" top="0.54" bottom="0.39" header="0.511811023" footer="0.511811023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2">
      <selection activeCell="H17" sqref="H17"/>
    </sheetView>
  </sheetViews>
  <sheetFormatPr defaultColWidth="11.421875" defaultRowHeight="12.75"/>
  <cols>
    <col min="2" max="2" width="18.7109375" style="0" customWidth="1"/>
    <col min="6" max="6" width="15.7109375" style="0" customWidth="1"/>
  </cols>
  <sheetData>
    <row r="2" spans="1:6" ht="18">
      <c r="A2" s="82" t="s">
        <v>134</v>
      </c>
      <c r="B2" s="82"/>
      <c r="C2" s="82"/>
      <c r="D2" s="82"/>
      <c r="E2" s="82"/>
      <c r="F2" s="82"/>
    </row>
    <row r="3" spans="1:6" ht="15.75">
      <c r="A3" s="33"/>
      <c r="B3" s="33"/>
      <c r="C3" s="33"/>
      <c r="D3" s="33"/>
      <c r="E3" s="33"/>
      <c r="F3" s="33"/>
    </row>
    <row r="4" spans="1:6" ht="14.25">
      <c r="A4" s="34" t="s">
        <v>135</v>
      </c>
      <c r="B4" s="5"/>
      <c r="C4" s="5"/>
      <c r="D4" s="5"/>
      <c r="E4" s="5"/>
      <c r="F4" s="5"/>
    </row>
    <row r="5" spans="1:6" ht="25.5">
      <c r="A5" s="58" t="s">
        <v>137</v>
      </c>
      <c r="B5" s="59"/>
      <c r="C5" s="60" t="s">
        <v>130</v>
      </c>
      <c r="D5" s="61" t="s">
        <v>131</v>
      </c>
      <c r="E5" s="61" t="s">
        <v>132</v>
      </c>
      <c r="F5" s="61" t="s">
        <v>133</v>
      </c>
    </row>
    <row r="6" spans="1:6" ht="12.75">
      <c r="A6" s="85" t="s">
        <v>127</v>
      </c>
      <c r="B6" s="86"/>
      <c r="C6" s="56">
        <v>2423.03</v>
      </c>
      <c r="D6" s="56">
        <v>2971.63</v>
      </c>
      <c r="E6" s="56">
        <f>D6-C6</f>
        <v>548.5999999999999</v>
      </c>
      <c r="F6" s="57">
        <f aca="true" t="shared" si="0" ref="F6:F19">E6*1/C6</f>
        <v>0.22641073366817574</v>
      </c>
    </row>
    <row r="7" spans="1:6" ht="12.75">
      <c r="A7" s="45" t="s">
        <v>126</v>
      </c>
      <c r="B7" s="44"/>
      <c r="C7" s="37">
        <v>941.7</v>
      </c>
      <c r="D7" s="37">
        <v>1054.85</v>
      </c>
      <c r="E7" s="37">
        <f>D7-C7</f>
        <v>113.14999999999986</v>
      </c>
      <c r="F7" s="38">
        <f>E7*1/C7</f>
        <v>0.12015503875968978</v>
      </c>
    </row>
    <row r="8" spans="1:6" ht="12.75">
      <c r="A8" s="45" t="s">
        <v>54</v>
      </c>
      <c r="B8" s="45"/>
      <c r="C8" s="37">
        <v>601.33</v>
      </c>
      <c r="D8" s="37">
        <v>490.78</v>
      </c>
      <c r="E8" s="37">
        <f aca="true" t="shared" si="1" ref="E8:E19">D8-C8</f>
        <v>-110.55000000000007</v>
      </c>
      <c r="F8" s="38">
        <f t="shared" si="0"/>
        <v>-0.18384248249713145</v>
      </c>
    </row>
    <row r="9" spans="1:6" ht="12.75">
      <c r="A9" s="45" t="s">
        <v>26</v>
      </c>
      <c r="B9" s="45"/>
      <c r="C9" s="37">
        <v>127.97</v>
      </c>
      <c r="D9" s="37">
        <v>141.45</v>
      </c>
      <c r="E9" s="37">
        <f t="shared" si="1"/>
        <v>13.47999999999999</v>
      </c>
      <c r="F9" s="38">
        <f t="shared" si="0"/>
        <v>0.105337188403532</v>
      </c>
    </row>
    <row r="10" spans="1:6" ht="12.75">
      <c r="A10" s="45" t="s">
        <v>55</v>
      </c>
      <c r="B10" s="45"/>
      <c r="C10" s="37">
        <v>189.14</v>
      </c>
      <c r="D10" s="37">
        <v>281.17</v>
      </c>
      <c r="E10" s="37">
        <f t="shared" si="1"/>
        <v>92.03000000000003</v>
      </c>
      <c r="F10" s="38">
        <f t="shared" si="0"/>
        <v>0.4865707941207573</v>
      </c>
    </row>
    <row r="11" spans="1:6" ht="12.75">
      <c r="A11" s="46" t="s">
        <v>128</v>
      </c>
      <c r="B11" s="46"/>
      <c r="C11" s="37">
        <v>971.01</v>
      </c>
      <c r="D11" s="37">
        <v>958.5</v>
      </c>
      <c r="E11" s="37">
        <f t="shared" si="1"/>
        <v>-12.509999999999991</v>
      </c>
      <c r="F11" s="38">
        <f t="shared" si="0"/>
        <v>-0.012883492446009816</v>
      </c>
    </row>
    <row r="12" spans="1:6" ht="12.75">
      <c r="A12" s="47" t="s">
        <v>32</v>
      </c>
      <c r="B12" s="48"/>
      <c r="C12" s="42">
        <v>177.96</v>
      </c>
      <c r="D12" s="37">
        <v>177.96</v>
      </c>
      <c r="E12" s="37">
        <f t="shared" si="1"/>
        <v>0</v>
      </c>
      <c r="F12" s="38">
        <f t="shared" si="0"/>
        <v>0</v>
      </c>
    </row>
    <row r="13" spans="1:6" ht="12.75">
      <c r="A13" s="47" t="s">
        <v>138</v>
      </c>
      <c r="B13" s="48"/>
      <c r="C13" s="42">
        <v>212.22</v>
      </c>
      <c r="D13" s="37">
        <v>212.22</v>
      </c>
      <c r="E13" s="37">
        <f t="shared" si="1"/>
        <v>0</v>
      </c>
      <c r="F13" s="38">
        <f t="shared" si="0"/>
        <v>0</v>
      </c>
    </row>
    <row r="14" spans="1:6" ht="12.75">
      <c r="A14" s="47" t="s">
        <v>33</v>
      </c>
      <c r="B14" s="48"/>
      <c r="C14" s="42">
        <v>55.48</v>
      </c>
      <c r="D14" s="37">
        <v>55.48</v>
      </c>
      <c r="E14" s="37">
        <f t="shared" si="1"/>
        <v>0</v>
      </c>
      <c r="F14" s="38">
        <f t="shared" si="0"/>
        <v>0</v>
      </c>
    </row>
    <row r="15" spans="1:6" ht="12.75">
      <c r="A15" s="47" t="s">
        <v>139</v>
      </c>
      <c r="B15" s="48"/>
      <c r="C15" s="42">
        <v>0</v>
      </c>
      <c r="D15" s="37">
        <v>6</v>
      </c>
      <c r="E15" s="37">
        <f t="shared" si="1"/>
        <v>6</v>
      </c>
      <c r="F15" s="38"/>
    </row>
    <row r="16" spans="1:6" ht="12.75">
      <c r="A16" s="85" t="s">
        <v>140</v>
      </c>
      <c r="B16" s="86"/>
      <c r="C16" s="42">
        <v>0</v>
      </c>
      <c r="D16" s="37">
        <v>14.19</v>
      </c>
      <c r="E16" s="37">
        <f t="shared" si="1"/>
        <v>14.19</v>
      </c>
      <c r="F16" s="38"/>
    </row>
    <row r="17" spans="1:6" ht="12.75">
      <c r="A17" s="47" t="s">
        <v>141</v>
      </c>
      <c r="B17" s="48"/>
      <c r="C17" s="42">
        <v>0</v>
      </c>
      <c r="D17" s="37">
        <v>11.96</v>
      </c>
      <c r="E17" s="37">
        <f t="shared" si="1"/>
        <v>11.96</v>
      </c>
      <c r="F17" s="38"/>
    </row>
    <row r="18" spans="1:6" ht="12.75">
      <c r="A18" s="47" t="s">
        <v>142</v>
      </c>
      <c r="B18" s="48"/>
      <c r="C18" s="42">
        <v>27.74</v>
      </c>
      <c r="D18" s="37">
        <v>27.74</v>
      </c>
      <c r="E18" s="37">
        <f t="shared" si="1"/>
        <v>0</v>
      </c>
      <c r="F18" s="38">
        <f t="shared" si="0"/>
        <v>0</v>
      </c>
    </row>
    <row r="19" spans="1:6" ht="12.75">
      <c r="A19" s="49" t="s">
        <v>129</v>
      </c>
      <c r="B19" s="50"/>
      <c r="C19" s="42">
        <v>1997.09</v>
      </c>
      <c r="D19" s="37">
        <v>1869.34</v>
      </c>
      <c r="E19" s="37">
        <f t="shared" si="1"/>
        <v>-127.75</v>
      </c>
      <c r="F19" s="38">
        <f t="shared" si="0"/>
        <v>-0.06396807354701091</v>
      </c>
    </row>
    <row r="20" spans="1:6" ht="12.75">
      <c r="A20" s="51" t="s">
        <v>44</v>
      </c>
      <c r="B20" s="52"/>
      <c r="C20" s="54">
        <f>SUM(C7:C19)</f>
        <v>5301.64</v>
      </c>
      <c r="D20" s="55">
        <f>SUM(D7:D19)</f>
        <v>5301.639999999999</v>
      </c>
      <c r="E20" s="55">
        <v>0</v>
      </c>
      <c r="F20" s="43"/>
    </row>
    <row r="21" spans="1:6" ht="12.75">
      <c r="A21" s="39"/>
      <c r="B21" s="39"/>
      <c r="C21" s="40"/>
      <c r="D21" s="40"/>
      <c r="E21" s="40"/>
      <c r="F21" s="41"/>
    </row>
    <row r="22" spans="1:6" ht="14.25">
      <c r="A22" s="35"/>
      <c r="B22" s="35"/>
      <c r="C22" s="35"/>
      <c r="D22" s="35"/>
      <c r="E22" s="35"/>
      <c r="F22" s="35"/>
    </row>
    <row r="23" spans="1:6" ht="14.25">
      <c r="A23" s="83" t="s">
        <v>136</v>
      </c>
      <c r="B23" s="84"/>
      <c r="C23" s="84"/>
      <c r="D23" s="84"/>
      <c r="E23" s="84"/>
      <c r="F23" s="84"/>
    </row>
  </sheetData>
  <mergeCells count="4">
    <mergeCell ref="A2:F2"/>
    <mergeCell ref="A6:B6"/>
    <mergeCell ref="A16:B16"/>
    <mergeCell ref="A23:F2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</cp:lastModifiedBy>
  <cp:lastPrinted>2004-10-26T03:03:24Z</cp:lastPrinted>
  <dcterms:created xsi:type="dcterms:W3CDTF">2004-03-31T17:38:47Z</dcterms:created>
  <dcterms:modified xsi:type="dcterms:W3CDTF">2004-10-26T03:07:26Z</dcterms:modified>
  <cp:category/>
  <cp:version/>
  <cp:contentType/>
  <cp:contentStatus/>
</cp:coreProperties>
</file>