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180" windowHeight="8580" firstSheet="3" activeTab="7"/>
  </bookViews>
  <sheets>
    <sheet name="EstDesciptiva" sheetId="1" r:id="rId1"/>
    <sheet name="Ejercicio1" sheetId="8" r:id="rId2"/>
    <sheet name="RegresiónLineal" sheetId="9" r:id="rId3"/>
    <sheet name="RegLinHerram" sheetId="10" r:id="rId4"/>
    <sheet name="GrafDisp" sheetId="11" r:id="rId5"/>
    <sheet name="Ejercicio2" sheetId="12" r:id="rId6"/>
    <sheet name="Ejercicio3" sheetId="13" r:id="rId7"/>
    <sheet name="Ejercicio4" sheetId="14" r:id="rId8"/>
    <sheet name="Ejercicio5" sheetId="15" r:id="rId9"/>
  </sheets>
  <calcPr calcId="124519"/>
</workbook>
</file>

<file path=xl/calcChain.xml><?xml version="1.0" encoding="utf-8"?>
<calcChain xmlns="http://schemas.openxmlformats.org/spreadsheetml/2006/main">
  <c r="C6" i="14"/>
  <c r="C7"/>
  <c r="C8"/>
  <c r="C9"/>
  <c r="C10"/>
  <c r="E8" i="9"/>
  <c r="E4"/>
  <c r="E7"/>
  <c r="E6"/>
  <c r="C32" i="1" l="1"/>
  <c r="B32"/>
  <c r="C31"/>
  <c r="B31"/>
  <c r="A32"/>
  <c r="A31"/>
  <c r="C30"/>
  <c r="B30"/>
  <c r="C29"/>
  <c r="B29"/>
  <c r="A30"/>
  <c r="A29"/>
  <c r="C28"/>
  <c r="B28"/>
  <c r="A28"/>
  <c r="C27"/>
  <c r="B27"/>
  <c r="A27"/>
  <c r="C26"/>
  <c r="B26"/>
  <c r="A26"/>
  <c r="C25"/>
  <c r="B25"/>
  <c r="A25"/>
  <c r="C24"/>
  <c r="C33" s="1"/>
  <c r="B24"/>
  <c r="B35" s="1"/>
  <c r="A24"/>
  <c r="A34" s="1"/>
  <c r="C23"/>
  <c r="B23"/>
  <c r="A23"/>
  <c r="C22"/>
  <c r="B22"/>
  <c r="A22"/>
  <c r="C20"/>
  <c r="B20"/>
  <c r="A20"/>
  <c r="B33" l="1"/>
  <c r="A33"/>
  <c r="A35"/>
  <c r="C34"/>
  <c r="C35"/>
  <c r="B34"/>
</calcChain>
</file>

<file path=xl/sharedStrings.xml><?xml version="1.0" encoding="utf-8"?>
<sst xmlns="http://schemas.openxmlformats.org/spreadsheetml/2006/main" count="92" uniqueCount="82">
  <si>
    <t>silencio</t>
  </si>
  <si>
    <t>música constante</t>
  </si>
  <si>
    <t>volumen variable</t>
  </si>
  <si>
    <t>Cuenta</t>
  </si>
  <si>
    <t>Suma</t>
  </si>
  <si>
    <t>ANÁLISIS DE VARIANZA</t>
  </si>
  <si>
    <t>Suma de cuadrados</t>
  </si>
  <si>
    <t>Grados de libertad</t>
  </si>
  <si>
    <t>Promedio de los cuadrados</t>
  </si>
  <si>
    <t>F</t>
  </si>
  <si>
    <t>Probabilidad</t>
  </si>
  <si>
    <t>Total</t>
  </si>
  <si>
    <t>Nivel de confianza(95,0%)</t>
  </si>
  <si>
    <t>Media</t>
  </si>
  <si>
    <t>Error típico</t>
  </si>
  <si>
    <t>Mediana</t>
  </si>
  <si>
    <t>Moda</t>
  </si>
  <si>
    <t>Desviación estándar</t>
  </si>
  <si>
    <t>Varianza de la muestra</t>
  </si>
  <si>
    <t>Curtosis</t>
  </si>
  <si>
    <t>Coeficiente de asimetría</t>
  </si>
  <si>
    <t>Rango</t>
  </si>
  <si>
    <t>Mínimo</t>
  </si>
  <si>
    <t>Máximo</t>
  </si>
  <si>
    <t>z</t>
  </si>
  <si>
    <t>t</t>
  </si>
  <si>
    <t>Observaciones</t>
  </si>
  <si>
    <t>Estadístico t</t>
  </si>
  <si>
    <t>Perico de los palotes piensa que los estudiantes pueden aprender mejor con música de fondo constante, comparado con ruidos aleatorios o silencio total.</t>
  </si>
  <si>
    <t>Divide 24 estudiantes al azar en 3 grupos de 8. Todos estudian un pasaje de un texto por 30 minutos. El grupo 1 escuchan musica de fondo constante, el grupo 2 con musica que</t>
  </si>
  <si>
    <t>cambia de volumen periódicamente y los del 3er grupo en silencio total. Después del periodo de estudio, todos los estudiantes son evaluados con un examen sobre 10,</t>
  </si>
  <si>
    <t>obteniendo los siguientes puntajes:</t>
  </si>
  <si>
    <t>Calcule:</t>
  </si>
  <si>
    <r>
      <t xml:space="preserve">Longitud Cefalica de </t>
    </r>
    <r>
      <rPr>
        <b/>
        <i/>
        <sz val="11"/>
        <color theme="1"/>
        <rFont val="Calibri"/>
        <family val="2"/>
        <scheme val="minor"/>
      </rPr>
      <t>O niloticus</t>
    </r>
  </si>
  <si>
    <t xml:space="preserve">Realizar estimación de intervalos para media y varianza </t>
  </si>
  <si>
    <t>Calcule e interprete Curtosis y Skewness</t>
  </si>
  <si>
    <t>Las siguientes son Areas de atarraya lanzadas a diferentes profundidades</t>
  </si>
  <si>
    <t>PROF</t>
  </si>
  <si>
    <t>AREA</t>
  </si>
  <si>
    <t>Calcular la ecuación de regresión lineal para la misma</t>
  </si>
  <si>
    <t>Resumen</t>
  </si>
  <si>
    <t>Estadísticas de la regresión</t>
  </si>
  <si>
    <t>Coeficiente de correlación múltiple</t>
  </si>
  <si>
    <t>Coeficiente de determinación R^2</t>
  </si>
  <si>
    <t>R^2  ajustado</t>
  </si>
  <si>
    <t>Regresión</t>
  </si>
  <si>
    <t>Residuos</t>
  </si>
  <si>
    <t>Intercepción</t>
  </si>
  <si>
    <t>Valor crítico de F</t>
  </si>
  <si>
    <t>Coeficientes</t>
  </si>
  <si>
    <t>Inferior 95%</t>
  </si>
  <si>
    <t>Superior 95%</t>
  </si>
  <si>
    <t>Inferior 95.0%</t>
  </si>
  <si>
    <t>Superior 95.0%</t>
  </si>
  <si>
    <t>Análisis de los residuales</t>
  </si>
  <si>
    <t>Observación</t>
  </si>
  <si>
    <t>Pronóstico AREA</t>
  </si>
  <si>
    <t>y = a + bx</t>
  </si>
  <si>
    <t>a</t>
  </si>
  <si>
    <t>b</t>
  </si>
  <si>
    <r>
      <t>r</t>
    </r>
    <r>
      <rPr>
        <vertAlign val="superscript"/>
        <sz val="10"/>
        <rFont val="Arial"/>
        <family val="2"/>
      </rPr>
      <t>2</t>
    </r>
  </si>
  <si>
    <t xml:space="preserve">Los siguientes son valores de concentración de cloro (en ppm) a diferentes horas después de la aplicación. </t>
  </si>
  <si>
    <t>Calcule una ecuación que describa el comportamiento de la concentación de cloro respecto al tiempo</t>
  </si>
  <si>
    <t xml:space="preserve">horas </t>
  </si>
  <si>
    <t>(x)</t>
  </si>
  <si>
    <t>ppm Cl-</t>
  </si>
  <si>
    <t xml:space="preserve"> (y)</t>
  </si>
  <si>
    <t>[DROGA]</t>
  </si>
  <si>
    <t>T. REACC</t>
  </si>
  <si>
    <t>Los siguientes son los tiempos de reacción a impulsos electricos luego de la aplicación de una droga</t>
  </si>
  <si>
    <t>Evalue la regresión para los mismos</t>
  </si>
  <si>
    <t>Tiempo de Incubación</t>
  </si>
  <si>
    <t>3 horas de incubación sin agitación</t>
  </si>
  <si>
    <t>2 horas de incubación sin agitación</t>
  </si>
  <si>
    <t>Cell / ml</t>
  </si>
  <si>
    <r>
      <t>9,2*10</t>
    </r>
    <r>
      <rPr>
        <vertAlign val="superscript"/>
        <sz val="10"/>
        <color rgb="FF445555"/>
        <rFont val="Georgia"/>
        <family val="1"/>
      </rPr>
      <t>7</t>
    </r>
  </si>
  <si>
    <r>
      <t>2,3*10</t>
    </r>
    <r>
      <rPr>
        <vertAlign val="superscript"/>
        <sz val="10"/>
        <color rgb="FF445555"/>
        <rFont val="Georgia"/>
        <family val="1"/>
      </rPr>
      <t>8</t>
    </r>
  </si>
  <si>
    <r>
      <t>1,6*10</t>
    </r>
    <r>
      <rPr>
        <vertAlign val="superscript"/>
        <sz val="10"/>
        <color rgb="FF445555"/>
        <rFont val="Georgia"/>
        <family val="1"/>
      </rPr>
      <t>9</t>
    </r>
  </si>
  <si>
    <r>
      <t>1,7*10</t>
    </r>
    <r>
      <rPr>
        <vertAlign val="superscript"/>
        <sz val="10"/>
        <color rgb="FF445555"/>
        <rFont val="Georgia"/>
        <family val="1"/>
      </rPr>
      <t>10</t>
    </r>
  </si>
  <si>
    <r>
      <t>1,9*10</t>
    </r>
    <r>
      <rPr>
        <vertAlign val="superscript"/>
        <sz val="10"/>
        <color rgb="FF445555"/>
        <rFont val="Georgia"/>
        <family val="1"/>
      </rPr>
      <t>10</t>
    </r>
  </si>
  <si>
    <t xml:space="preserve">Resultados del crecimiento celular de Lactobacillus para el inóculo de 3 horas de incubación, sin aplicar agitación </t>
  </si>
  <si>
    <t xml:space="preserve">Resultados del crecimiento celular de Lactobacillus para el inóculo de 2 horas de incubación, sin aplicar agitación </t>
  </si>
</sst>
</file>

<file path=xl/styles.xml><?xml version="1.0" encoding="utf-8"?>
<styleSheet xmlns="http://schemas.openxmlformats.org/spreadsheetml/2006/main">
  <numFmts count="2">
    <numFmt numFmtId="164" formatCode="_ * #,##0.00_ ;_ * \-#,##0.00_ ;_ * &quot;-&quot;??_ ;_ @_ "/>
    <numFmt numFmtId="165" formatCode="_(* #,##0.0_);_(* \(#,##0.0\);_(* &quot;-&quot;??_);_(@_)"/>
  </numFmts>
  <fonts count="11">
    <font>
      <sz val="10"/>
      <name val="Arial"/>
    </font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vertAlign val="superscript"/>
      <sz val="10"/>
      <name val="Arial"/>
      <family val="2"/>
    </font>
    <font>
      <sz val="10"/>
      <color rgb="FF445555"/>
      <name val="Georgia"/>
      <family val="1"/>
    </font>
    <font>
      <vertAlign val="superscript"/>
      <sz val="10"/>
      <color rgb="FF445555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/>
      <diagonal/>
    </border>
    <border>
      <left style="medium">
        <color rgb="FFAAAAAA"/>
      </left>
      <right style="medium">
        <color rgb="FFAAAAAA"/>
      </right>
      <top/>
      <bottom style="medium">
        <color rgb="FFAAAAAA"/>
      </bottom>
      <diagonal/>
    </border>
    <border>
      <left style="medium">
        <color rgb="FFAAAAAA"/>
      </left>
      <right/>
      <top style="medium">
        <color rgb="FFAAAAAA"/>
      </top>
      <bottom style="medium">
        <color rgb="FFAAAAAA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center" wrapText="1"/>
    </xf>
    <xf numFmtId="0" fontId="0" fillId="0" borderId="0" xfId="0" applyFill="1" applyBorder="1" applyAlignment="1"/>
    <xf numFmtId="0" fontId="0" fillId="0" borderId="1" xfId="0" applyFill="1" applyBorder="1" applyAlignment="1"/>
    <xf numFmtId="0" fontId="3" fillId="0" borderId="2" xfId="0" applyFont="1" applyFill="1" applyBorder="1" applyAlignment="1">
      <alignment horizontal="center"/>
    </xf>
    <xf numFmtId="0" fontId="0" fillId="0" borderId="3" xfId="0" applyFill="1" applyBorder="1" applyAlignment="1"/>
    <xf numFmtId="0" fontId="3" fillId="0" borderId="5" xfId="0" applyFont="1" applyFill="1" applyBorder="1" applyAlignment="1">
      <alignment horizontal="center"/>
    </xf>
    <xf numFmtId="0" fontId="0" fillId="0" borderId="6" xfId="0" applyFill="1" applyBorder="1" applyAlignment="1"/>
    <xf numFmtId="0" fontId="0" fillId="0" borderId="8" xfId="0" applyBorder="1"/>
    <xf numFmtId="0" fontId="4" fillId="0" borderId="0" xfId="0" applyFont="1"/>
    <xf numFmtId="0" fontId="2" fillId="0" borderId="0" xfId="0" applyFont="1"/>
    <xf numFmtId="0" fontId="5" fillId="0" borderId="9" xfId="0" quotePrefix="1" applyFont="1" applyBorder="1" applyAlignment="1">
      <alignment horizontal="left" wrapText="1"/>
    </xf>
    <xf numFmtId="165" fontId="7" fillId="0" borderId="10" xfId="1" applyNumberFormat="1" applyFont="1" applyBorder="1"/>
    <xf numFmtId="165" fontId="7" fillId="0" borderId="11" xfId="1" applyNumberFormat="1" applyFont="1" applyBorder="1"/>
    <xf numFmtId="0" fontId="4" fillId="0" borderId="0" xfId="0" quotePrefix="1" applyFont="1" applyAlignment="1">
      <alignment horizontal="left"/>
    </xf>
    <xf numFmtId="0" fontId="2" fillId="0" borderId="1" xfId="0" applyFont="1" applyFill="1" applyBorder="1" applyAlignment="1"/>
    <xf numFmtId="0" fontId="2" fillId="0" borderId="7" xfId="0" applyFont="1" applyFill="1" applyBorder="1" applyAlignment="1"/>
    <xf numFmtId="0" fontId="2" fillId="0" borderId="4" xfId="0" applyFont="1" applyFill="1" applyBorder="1" applyAlignment="1"/>
    <xf numFmtId="0" fontId="3" fillId="0" borderId="2" xfId="0" applyFont="1" applyFill="1" applyBorder="1" applyAlignment="1">
      <alignment horizontal="centerContinuous"/>
    </xf>
    <xf numFmtId="0" fontId="2" fillId="0" borderId="0" xfId="0" applyFont="1" applyFill="1" applyBorder="1" applyAlignment="1"/>
    <xf numFmtId="0" fontId="9" fillId="0" borderId="0" xfId="0" applyFont="1"/>
    <xf numFmtId="0" fontId="9" fillId="2" borderId="15" xfId="0" applyFont="1" applyFill="1" applyBorder="1" applyAlignment="1">
      <alignment wrapText="1"/>
    </xf>
    <xf numFmtId="0" fontId="9" fillId="2" borderId="12" xfId="0" applyFont="1" applyFill="1" applyBorder="1" applyAlignment="1">
      <alignment wrapText="1"/>
    </xf>
    <xf numFmtId="0" fontId="9" fillId="2" borderId="12" xfId="0" applyFont="1" applyFill="1" applyBorder="1" applyAlignment="1">
      <alignment vertical="top" wrapText="1"/>
    </xf>
    <xf numFmtId="0" fontId="9" fillId="2" borderId="13" xfId="0" applyFont="1" applyFill="1" applyBorder="1" applyAlignment="1">
      <alignment wrapText="1"/>
    </xf>
    <xf numFmtId="0" fontId="9" fillId="2" borderId="14" xfId="0" applyFont="1" applyFill="1" applyBorder="1" applyAlignment="1">
      <alignment wrapText="1"/>
    </xf>
    <xf numFmtId="11" fontId="9" fillId="2" borderId="12" xfId="0" applyNumberFormat="1" applyFont="1" applyFill="1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6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styles" Target="styles.xml"/><Relationship Id="rId5" Type="http://schemas.openxmlformats.org/officeDocument/2006/relationships/chartsheet" Target="chartsheets/sheet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US"/>
            </a:pPr>
            <a:r>
              <a:rPr lang="es-US"/>
              <a:t>PROF Curva de regresión ajustada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AREA</c:v>
          </c:tx>
          <c:spPr>
            <a:ln w="28575">
              <a:noFill/>
            </a:ln>
          </c:spPr>
          <c:xVal>
            <c:numRef>
              <c:f>RegresiónLineal!$A$7:$A$36</c:f>
              <c:numCache>
                <c:formatCode>General</c:formatCode>
                <c:ptCount val="30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70</c:v>
                </c:pt>
                <c:pt idx="11">
                  <c:v>70</c:v>
                </c:pt>
                <c:pt idx="12">
                  <c:v>70</c:v>
                </c:pt>
                <c:pt idx="13">
                  <c:v>70</c:v>
                </c:pt>
                <c:pt idx="14">
                  <c:v>70</c:v>
                </c:pt>
                <c:pt idx="15">
                  <c:v>90</c:v>
                </c:pt>
                <c:pt idx="16">
                  <c:v>90</c:v>
                </c:pt>
                <c:pt idx="17">
                  <c:v>90</c:v>
                </c:pt>
                <c:pt idx="18">
                  <c:v>90</c:v>
                </c:pt>
                <c:pt idx="19">
                  <c:v>90</c:v>
                </c:pt>
                <c:pt idx="20">
                  <c:v>120</c:v>
                </c:pt>
                <c:pt idx="21">
                  <c:v>120</c:v>
                </c:pt>
                <c:pt idx="22">
                  <c:v>120</c:v>
                </c:pt>
                <c:pt idx="23">
                  <c:v>120</c:v>
                </c:pt>
                <c:pt idx="24">
                  <c:v>120</c:v>
                </c:pt>
                <c:pt idx="25">
                  <c:v>130</c:v>
                </c:pt>
                <c:pt idx="26">
                  <c:v>130</c:v>
                </c:pt>
                <c:pt idx="27">
                  <c:v>130</c:v>
                </c:pt>
                <c:pt idx="28">
                  <c:v>130</c:v>
                </c:pt>
                <c:pt idx="29">
                  <c:v>130</c:v>
                </c:pt>
              </c:numCache>
            </c:numRef>
          </c:xVal>
          <c:yVal>
            <c:numRef>
              <c:f>RegresiónLineal!$B$7:$B$36</c:f>
              <c:numCache>
                <c:formatCode>General</c:formatCode>
                <c:ptCount val="30"/>
                <c:pt idx="0">
                  <c:v>7.7931132763111801</c:v>
                </c:pt>
                <c:pt idx="1">
                  <c:v>8.7615877515965739</c:v>
                </c:pt>
                <c:pt idx="2">
                  <c:v>8.0676295693726736</c:v>
                </c:pt>
                <c:pt idx="3">
                  <c:v>8.1180521314627896</c:v>
                </c:pt>
                <c:pt idx="4">
                  <c:v>8.0173640869152365</c:v>
                </c:pt>
                <c:pt idx="5">
                  <c:v>6.223671761348144</c:v>
                </c:pt>
                <c:pt idx="6">
                  <c:v>7.8675101173390036</c:v>
                </c:pt>
                <c:pt idx="7">
                  <c:v>7.620895094032206</c:v>
                </c:pt>
                <c:pt idx="8">
                  <c:v>7.7437117318334812</c:v>
                </c:pt>
                <c:pt idx="9">
                  <c:v>6.6051985541725404</c:v>
                </c:pt>
                <c:pt idx="10">
                  <c:v>6.9046119690137315</c:v>
                </c:pt>
                <c:pt idx="11">
                  <c:v>7.1157859001972197</c:v>
                </c:pt>
                <c:pt idx="12">
                  <c:v>7.1394460198695677</c:v>
                </c:pt>
                <c:pt idx="13">
                  <c:v>6.9980743504580305</c:v>
                </c:pt>
                <c:pt idx="14">
                  <c:v>7.330140693942468</c:v>
                </c:pt>
                <c:pt idx="15">
                  <c:v>4.9283931102730723</c:v>
                </c:pt>
                <c:pt idx="16">
                  <c:v>4.675946505603048</c:v>
                </c:pt>
                <c:pt idx="17">
                  <c:v>5.0670747909749769</c:v>
                </c:pt>
                <c:pt idx="18">
                  <c:v>4.9480869692202631</c:v>
                </c:pt>
                <c:pt idx="19">
                  <c:v>4.8695471528805196</c:v>
                </c:pt>
                <c:pt idx="20">
                  <c:v>4.0114996593688055</c:v>
                </c:pt>
                <c:pt idx="21">
                  <c:v>4.1728400770847269</c:v>
                </c:pt>
                <c:pt idx="22">
                  <c:v>4.5996058041208157</c:v>
                </c:pt>
                <c:pt idx="23">
                  <c:v>5.147185403641517</c:v>
                </c:pt>
                <c:pt idx="24">
                  <c:v>4.1728400770847269</c:v>
                </c:pt>
                <c:pt idx="25">
                  <c:v>3.6136365847457443</c:v>
                </c:pt>
                <c:pt idx="26">
                  <c:v>4.2091254722336897</c:v>
                </c:pt>
                <c:pt idx="27">
                  <c:v>3.6305030103047042</c:v>
                </c:pt>
                <c:pt idx="28">
                  <c:v>3.6305030103047056</c:v>
                </c:pt>
                <c:pt idx="29">
                  <c:v>4.227327074670427</c:v>
                </c:pt>
              </c:numCache>
            </c:numRef>
          </c:yVal>
        </c:ser>
        <c:ser>
          <c:idx val="1"/>
          <c:order val="1"/>
          <c:tx>
            <c:v>Pronóstico AREA</c:v>
          </c:tx>
          <c:spPr>
            <a:ln w="28575">
              <a:noFill/>
            </a:ln>
          </c:spPr>
          <c:xVal>
            <c:numRef>
              <c:f>RegresiónLineal!$A$7:$A$36</c:f>
              <c:numCache>
                <c:formatCode>General</c:formatCode>
                <c:ptCount val="30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70</c:v>
                </c:pt>
                <c:pt idx="11">
                  <c:v>70</c:v>
                </c:pt>
                <c:pt idx="12">
                  <c:v>70</c:v>
                </c:pt>
                <c:pt idx="13">
                  <c:v>70</c:v>
                </c:pt>
                <c:pt idx="14">
                  <c:v>70</c:v>
                </c:pt>
                <c:pt idx="15">
                  <c:v>90</c:v>
                </c:pt>
                <c:pt idx="16">
                  <c:v>90</c:v>
                </c:pt>
                <c:pt idx="17">
                  <c:v>90</c:v>
                </c:pt>
                <c:pt idx="18">
                  <c:v>90</c:v>
                </c:pt>
                <c:pt idx="19">
                  <c:v>90</c:v>
                </c:pt>
                <c:pt idx="20">
                  <c:v>120</c:v>
                </c:pt>
                <c:pt idx="21">
                  <c:v>120</c:v>
                </c:pt>
                <c:pt idx="22">
                  <c:v>120</c:v>
                </c:pt>
                <c:pt idx="23">
                  <c:v>120</c:v>
                </c:pt>
                <c:pt idx="24">
                  <c:v>120</c:v>
                </c:pt>
                <c:pt idx="25">
                  <c:v>130</c:v>
                </c:pt>
                <c:pt idx="26">
                  <c:v>130</c:v>
                </c:pt>
                <c:pt idx="27">
                  <c:v>130</c:v>
                </c:pt>
                <c:pt idx="28">
                  <c:v>130</c:v>
                </c:pt>
                <c:pt idx="29">
                  <c:v>130</c:v>
                </c:pt>
              </c:numCache>
            </c:numRef>
          </c:xVal>
          <c:yVal>
            <c:numRef>
              <c:f>RegLinHerram!$B$25:$B$54</c:f>
              <c:numCache>
                <c:formatCode>General</c:formatCode>
                <c:ptCount val="30"/>
                <c:pt idx="0">
                  <c:v>8.1957805514266102</c:v>
                </c:pt>
                <c:pt idx="1">
                  <c:v>8.1957805514266102</c:v>
                </c:pt>
                <c:pt idx="2">
                  <c:v>8.1957805514266102</c:v>
                </c:pt>
                <c:pt idx="3">
                  <c:v>8.1957805514266102</c:v>
                </c:pt>
                <c:pt idx="4">
                  <c:v>8.1957805514266102</c:v>
                </c:pt>
                <c:pt idx="5">
                  <c:v>7.322715921330845</c:v>
                </c:pt>
                <c:pt idx="6">
                  <c:v>7.322715921330845</c:v>
                </c:pt>
                <c:pt idx="7">
                  <c:v>7.322715921330845</c:v>
                </c:pt>
                <c:pt idx="8">
                  <c:v>7.322715921330845</c:v>
                </c:pt>
                <c:pt idx="9">
                  <c:v>7.322715921330845</c:v>
                </c:pt>
                <c:pt idx="10">
                  <c:v>6.4496512912350799</c:v>
                </c:pt>
                <c:pt idx="11">
                  <c:v>6.4496512912350799</c:v>
                </c:pt>
                <c:pt idx="12">
                  <c:v>6.4496512912350799</c:v>
                </c:pt>
                <c:pt idx="13">
                  <c:v>6.4496512912350799</c:v>
                </c:pt>
                <c:pt idx="14">
                  <c:v>6.4496512912350799</c:v>
                </c:pt>
                <c:pt idx="15">
                  <c:v>5.5765866611393147</c:v>
                </c:pt>
                <c:pt idx="16">
                  <c:v>5.5765866611393147</c:v>
                </c:pt>
                <c:pt idx="17">
                  <c:v>5.5765866611393147</c:v>
                </c:pt>
                <c:pt idx="18">
                  <c:v>5.5765866611393147</c:v>
                </c:pt>
                <c:pt idx="19">
                  <c:v>5.5765866611393147</c:v>
                </c:pt>
                <c:pt idx="20">
                  <c:v>4.2669897159956678</c:v>
                </c:pt>
                <c:pt idx="21">
                  <c:v>4.2669897159956678</c:v>
                </c:pt>
                <c:pt idx="22">
                  <c:v>4.2669897159956678</c:v>
                </c:pt>
                <c:pt idx="23">
                  <c:v>4.2669897159956678</c:v>
                </c:pt>
                <c:pt idx="24">
                  <c:v>4.2669897159956678</c:v>
                </c:pt>
                <c:pt idx="25">
                  <c:v>3.8304574009477852</c:v>
                </c:pt>
                <c:pt idx="26">
                  <c:v>3.8304574009477852</c:v>
                </c:pt>
                <c:pt idx="27">
                  <c:v>3.8304574009477852</c:v>
                </c:pt>
                <c:pt idx="28">
                  <c:v>3.8304574009477852</c:v>
                </c:pt>
                <c:pt idx="29">
                  <c:v>3.8304574009477852</c:v>
                </c:pt>
              </c:numCache>
            </c:numRef>
          </c:yVal>
        </c:ser>
        <c:axId val="75805056"/>
        <c:axId val="75807360"/>
      </c:scatterChart>
      <c:valAx>
        <c:axId val="758050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s-US"/>
                </a:pPr>
                <a:r>
                  <a:rPr lang="es-US"/>
                  <a:t>PROF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lang="es-US"/>
            </a:pPr>
            <a:endParaRPr lang="es-ES"/>
          </a:p>
        </c:txPr>
        <c:crossAx val="75807360"/>
        <c:crosses val="autoZero"/>
        <c:crossBetween val="midCat"/>
      </c:valAx>
      <c:valAx>
        <c:axId val="7580736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lang="es-US"/>
                </a:pPr>
                <a:r>
                  <a:rPr lang="es-US"/>
                  <a:t>AREA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lang="es-US"/>
            </a:pPr>
            <a:endParaRPr lang="es-ES"/>
          </a:p>
        </c:txPr>
        <c:crossAx val="75805056"/>
        <c:crosses val="autoZero"/>
        <c:crossBetween val="midCat"/>
      </c:valAx>
    </c:plotArea>
    <c:legend>
      <c:legendPos val="r"/>
      <c:layout/>
      <c:txPr>
        <a:bodyPr/>
        <a:lstStyle/>
        <a:p>
          <a:pPr>
            <a:defRPr lang="es-US"/>
          </a:pPr>
          <a:endParaRPr lang="es-ES"/>
        </a:p>
      </c:txPr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RegresiónLineal!$B$6</c:f>
              <c:strCache>
                <c:ptCount val="1"/>
                <c:pt idx="0">
                  <c:v>AREA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/>
              <c:numFmt formatCode="General" sourceLinked="0"/>
              <c:txPr>
                <a:bodyPr/>
                <a:lstStyle/>
                <a:p>
                  <a:pPr>
                    <a:defRPr lang="es-US"/>
                  </a:pPr>
                  <a:endParaRPr lang="es-ES"/>
                </a:p>
              </c:txPr>
            </c:trendlineLbl>
          </c:trendline>
          <c:xVal>
            <c:numRef>
              <c:f>RegresiónLineal!$A$7:$A$36</c:f>
              <c:numCache>
                <c:formatCode>General</c:formatCode>
                <c:ptCount val="30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70</c:v>
                </c:pt>
                <c:pt idx="11">
                  <c:v>70</c:v>
                </c:pt>
                <c:pt idx="12">
                  <c:v>70</c:v>
                </c:pt>
                <c:pt idx="13">
                  <c:v>70</c:v>
                </c:pt>
                <c:pt idx="14">
                  <c:v>70</c:v>
                </c:pt>
                <c:pt idx="15">
                  <c:v>90</c:v>
                </c:pt>
                <c:pt idx="16">
                  <c:v>90</c:v>
                </c:pt>
                <c:pt idx="17">
                  <c:v>90</c:v>
                </c:pt>
                <c:pt idx="18">
                  <c:v>90</c:v>
                </c:pt>
                <c:pt idx="19">
                  <c:v>90</c:v>
                </c:pt>
                <c:pt idx="20">
                  <c:v>120</c:v>
                </c:pt>
                <c:pt idx="21">
                  <c:v>120</c:v>
                </c:pt>
                <c:pt idx="22">
                  <c:v>120</c:v>
                </c:pt>
                <c:pt idx="23">
                  <c:v>120</c:v>
                </c:pt>
                <c:pt idx="24">
                  <c:v>120</c:v>
                </c:pt>
                <c:pt idx="25">
                  <c:v>130</c:v>
                </c:pt>
                <c:pt idx="26">
                  <c:v>130</c:v>
                </c:pt>
                <c:pt idx="27">
                  <c:v>130</c:v>
                </c:pt>
                <c:pt idx="28">
                  <c:v>130</c:v>
                </c:pt>
                <c:pt idx="29">
                  <c:v>130</c:v>
                </c:pt>
              </c:numCache>
            </c:numRef>
          </c:xVal>
          <c:yVal>
            <c:numRef>
              <c:f>RegresiónLineal!$B$7:$B$36</c:f>
              <c:numCache>
                <c:formatCode>General</c:formatCode>
                <c:ptCount val="30"/>
                <c:pt idx="0">
                  <c:v>7.7931132763111801</c:v>
                </c:pt>
                <c:pt idx="1">
                  <c:v>8.7615877515965739</c:v>
                </c:pt>
                <c:pt idx="2">
                  <c:v>8.0676295693726736</c:v>
                </c:pt>
                <c:pt idx="3">
                  <c:v>8.1180521314627896</c:v>
                </c:pt>
                <c:pt idx="4">
                  <c:v>8.0173640869152365</c:v>
                </c:pt>
                <c:pt idx="5">
                  <c:v>6.223671761348144</c:v>
                </c:pt>
                <c:pt idx="6">
                  <c:v>7.8675101173390036</c:v>
                </c:pt>
                <c:pt idx="7">
                  <c:v>7.620895094032206</c:v>
                </c:pt>
                <c:pt idx="8">
                  <c:v>7.7437117318334812</c:v>
                </c:pt>
                <c:pt idx="9">
                  <c:v>6.6051985541725404</c:v>
                </c:pt>
                <c:pt idx="10">
                  <c:v>6.9046119690137315</c:v>
                </c:pt>
                <c:pt idx="11">
                  <c:v>7.1157859001972197</c:v>
                </c:pt>
                <c:pt idx="12">
                  <c:v>7.1394460198695677</c:v>
                </c:pt>
                <c:pt idx="13">
                  <c:v>6.9980743504580305</c:v>
                </c:pt>
                <c:pt idx="14">
                  <c:v>7.330140693942468</c:v>
                </c:pt>
                <c:pt idx="15">
                  <c:v>4.9283931102730723</c:v>
                </c:pt>
                <c:pt idx="16">
                  <c:v>4.675946505603048</c:v>
                </c:pt>
                <c:pt idx="17">
                  <c:v>5.0670747909749769</c:v>
                </c:pt>
                <c:pt idx="18">
                  <c:v>4.9480869692202631</c:v>
                </c:pt>
                <c:pt idx="19">
                  <c:v>4.8695471528805196</c:v>
                </c:pt>
                <c:pt idx="20">
                  <c:v>4.0114996593688055</c:v>
                </c:pt>
                <c:pt idx="21">
                  <c:v>4.1728400770847269</c:v>
                </c:pt>
                <c:pt idx="22">
                  <c:v>4.5996058041208157</c:v>
                </c:pt>
                <c:pt idx="23">
                  <c:v>5.147185403641517</c:v>
                </c:pt>
                <c:pt idx="24">
                  <c:v>4.1728400770847269</c:v>
                </c:pt>
                <c:pt idx="25">
                  <c:v>3.6136365847457443</c:v>
                </c:pt>
                <c:pt idx="26">
                  <c:v>4.2091254722336897</c:v>
                </c:pt>
                <c:pt idx="27">
                  <c:v>3.6305030103047042</c:v>
                </c:pt>
                <c:pt idx="28">
                  <c:v>3.6305030103047056</c:v>
                </c:pt>
                <c:pt idx="29">
                  <c:v>4.227327074670427</c:v>
                </c:pt>
              </c:numCache>
            </c:numRef>
          </c:yVal>
        </c:ser>
        <c:axId val="76189696"/>
        <c:axId val="76191232"/>
      </c:scatterChart>
      <c:valAx>
        <c:axId val="76189696"/>
        <c:scaling>
          <c:orientation val="minMax"/>
          <c:min val="20"/>
        </c:scaling>
        <c:axPos val="b"/>
        <c:numFmt formatCode="General" sourceLinked="1"/>
        <c:tickLblPos val="nextTo"/>
        <c:txPr>
          <a:bodyPr/>
          <a:lstStyle/>
          <a:p>
            <a:pPr>
              <a:defRPr lang="es-US"/>
            </a:pPr>
            <a:endParaRPr lang="es-ES"/>
          </a:p>
        </c:txPr>
        <c:crossAx val="76191232"/>
        <c:crosses val="autoZero"/>
        <c:crossBetween val="midCat"/>
      </c:valAx>
      <c:valAx>
        <c:axId val="76191232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US"/>
            </a:pPr>
            <a:endParaRPr lang="es-ES"/>
          </a:p>
        </c:txPr>
        <c:crossAx val="76189696"/>
        <c:crosses val="autoZero"/>
        <c:crossBetween val="midCat"/>
      </c:valAx>
    </c:plotArea>
    <c:legend>
      <c:legendPos val="t"/>
      <c:layout/>
      <c:txPr>
        <a:bodyPr/>
        <a:lstStyle/>
        <a:p>
          <a:pPr>
            <a:defRPr lang="es-US"/>
          </a:pPr>
          <a:endParaRPr lang="es-ES"/>
        </a:p>
      </c:txPr>
    </c:legend>
    <c:plotVisOnly val="1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Ejercicio4!$A$6:$A$10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xVal>
          <c:yVal>
            <c:numRef>
              <c:f>Ejercicio4!$B$6:$B$10</c:f>
              <c:numCache>
                <c:formatCode>0.00E+00</c:formatCode>
                <c:ptCount val="5"/>
                <c:pt idx="0">
                  <c:v>130000000</c:v>
                </c:pt>
                <c:pt idx="1">
                  <c:v>240000000</c:v>
                </c:pt>
                <c:pt idx="2">
                  <c:v>1200000000</c:v>
                </c:pt>
                <c:pt idx="3">
                  <c:v>14000000000</c:v>
                </c:pt>
                <c:pt idx="4">
                  <c:v>15000000000</c:v>
                </c:pt>
              </c:numCache>
            </c:numRef>
          </c:yVal>
        </c:ser>
        <c:axId val="68542464"/>
        <c:axId val="67859968"/>
      </c:scatterChart>
      <c:valAx>
        <c:axId val="68542464"/>
        <c:scaling>
          <c:orientation val="minMax"/>
        </c:scaling>
        <c:axPos val="b"/>
        <c:numFmt formatCode="General" sourceLinked="1"/>
        <c:tickLblPos val="nextTo"/>
        <c:crossAx val="67859968"/>
        <c:crosses val="autoZero"/>
        <c:crossBetween val="midCat"/>
      </c:valAx>
      <c:valAx>
        <c:axId val="67859968"/>
        <c:scaling>
          <c:orientation val="minMax"/>
        </c:scaling>
        <c:axPos val="l"/>
        <c:majorGridlines/>
        <c:numFmt formatCode="0.00E+00" sourceLinked="1"/>
        <c:tickLblPos val="nextTo"/>
        <c:crossAx val="6854246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trendlineLbl>
              <c:layout/>
              <c:numFmt formatCode="General" sourceLinked="0"/>
            </c:trendlineLbl>
          </c:trendline>
          <c:xVal>
            <c:numRef>
              <c:f>Ejercicio4!$A$6:$A$10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xVal>
          <c:yVal>
            <c:numRef>
              <c:f>Ejercicio4!$C$6:$C$10</c:f>
              <c:numCache>
                <c:formatCode>General</c:formatCode>
                <c:ptCount val="5"/>
                <c:pt idx="0">
                  <c:v>8.1139433523068369</c:v>
                </c:pt>
                <c:pt idx="1">
                  <c:v>8.3802112417116064</c:v>
                </c:pt>
                <c:pt idx="2">
                  <c:v>9.0791812460476251</c:v>
                </c:pt>
                <c:pt idx="3">
                  <c:v>10.146128035678238</c:v>
                </c:pt>
                <c:pt idx="4">
                  <c:v>10.176091259055681</c:v>
                </c:pt>
              </c:numCache>
            </c:numRef>
          </c:yVal>
        </c:ser>
        <c:axId val="76203136"/>
        <c:axId val="69073920"/>
      </c:scatterChart>
      <c:valAx>
        <c:axId val="76203136"/>
        <c:scaling>
          <c:orientation val="minMax"/>
        </c:scaling>
        <c:axPos val="b"/>
        <c:numFmt formatCode="General" sourceLinked="1"/>
        <c:tickLblPos val="nextTo"/>
        <c:crossAx val="69073920"/>
        <c:crosses val="autoZero"/>
        <c:crossBetween val="midCat"/>
      </c:valAx>
      <c:valAx>
        <c:axId val="69073920"/>
        <c:scaling>
          <c:orientation val="minMax"/>
        </c:scaling>
        <c:axPos val="l"/>
        <c:majorGridlines/>
        <c:numFmt formatCode="General" sourceLinked="1"/>
        <c:tickLblPos val="nextTo"/>
        <c:crossAx val="7620313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761999</xdr:colOff>
      <xdr:row>0</xdr:row>
      <xdr:rowOff>1</xdr:rowOff>
    </xdr:from>
    <xdr:to>
      <xdr:col>17</xdr:col>
      <xdr:colOff>523874</xdr:colOff>
      <xdr:row>22</xdr:row>
      <xdr:rowOff>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2338" cy="6073734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333375</xdr:colOff>
      <xdr:row>2</xdr:row>
      <xdr:rowOff>0</xdr:rowOff>
    </xdr:from>
    <xdr:to>
      <xdr:col>11</xdr:col>
      <xdr:colOff>333375</xdr:colOff>
      <xdr:row>14</xdr:row>
      <xdr:rowOff>95250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257175</xdr:colOff>
      <xdr:row>15</xdr:row>
      <xdr:rowOff>85725</xdr:rowOff>
    </xdr:from>
    <xdr:to>
      <xdr:col>5</xdr:col>
      <xdr:colOff>676275</xdr:colOff>
      <xdr:row>32</xdr:row>
      <xdr:rowOff>76200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opLeftCell="A10" workbookViewId="0">
      <selection activeCell="E33" sqref="E33:H33"/>
    </sheetView>
  </sheetViews>
  <sheetFormatPr baseColWidth="10" defaultRowHeight="12.75"/>
  <cols>
    <col min="1" max="1" width="12.28515625" bestFit="1" customWidth="1"/>
    <col min="5" max="5" width="22.5703125" bestFit="1" customWidth="1"/>
    <col min="6" max="6" width="12.5703125" bestFit="1" customWidth="1"/>
    <col min="7" max="7" width="15.42578125" bestFit="1" customWidth="1"/>
    <col min="8" max="8" width="16.42578125" bestFit="1" customWidth="1"/>
  </cols>
  <sheetData>
    <row r="1" spans="1:3">
      <c r="A1" t="s">
        <v>28</v>
      </c>
    </row>
    <row r="2" spans="1:3">
      <c r="A2" s="9" t="s">
        <v>29</v>
      </c>
    </row>
    <row r="3" spans="1:3">
      <c r="A3" s="9" t="s">
        <v>30</v>
      </c>
    </row>
    <row r="4" spans="1:3">
      <c r="A4" s="9" t="s">
        <v>31</v>
      </c>
    </row>
    <row r="6" spans="1:3">
      <c r="A6" s="9" t="s">
        <v>32</v>
      </c>
    </row>
    <row r="9" spans="1:3">
      <c r="A9" s="9"/>
    </row>
    <row r="11" spans="1:3" ht="25.5" customHeight="1">
      <c r="A11" s="1" t="s">
        <v>0</v>
      </c>
      <c r="B11" s="1" t="s">
        <v>2</v>
      </c>
      <c r="C11" s="1" t="s">
        <v>1</v>
      </c>
    </row>
    <row r="12" spans="1:3">
      <c r="A12">
        <v>1</v>
      </c>
      <c r="B12">
        <v>2</v>
      </c>
      <c r="C12">
        <v>2</v>
      </c>
    </row>
    <row r="13" spans="1:3">
      <c r="A13">
        <v>1</v>
      </c>
      <c r="B13">
        <v>2</v>
      </c>
      <c r="C13">
        <v>4</v>
      </c>
    </row>
    <row r="14" spans="1:3">
      <c r="A14">
        <v>2</v>
      </c>
      <c r="B14">
        <v>3</v>
      </c>
      <c r="C14">
        <v>6</v>
      </c>
    </row>
    <row r="15" spans="1:3">
      <c r="A15">
        <v>2</v>
      </c>
      <c r="B15">
        <v>4</v>
      </c>
      <c r="C15">
        <v>6</v>
      </c>
    </row>
    <row r="16" spans="1:3">
      <c r="A16">
        <v>4</v>
      </c>
      <c r="B16">
        <v>4</v>
      </c>
      <c r="C16">
        <v>6</v>
      </c>
    </row>
    <row r="17" spans="1:8" ht="13.5" thickBot="1">
      <c r="A17">
        <v>5</v>
      </c>
      <c r="B17">
        <v>5</v>
      </c>
      <c r="C17">
        <v>7</v>
      </c>
    </row>
    <row r="18" spans="1:8">
      <c r="A18">
        <v>5</v>
      </c>
      <c r="B18">
        <v>5</v>
      </c>
      <c r="C18">
        <v>8</v>
      </c>
      <c r="E18" s="4"/>
      <c r="F18" s="6" t="s">
        <v>0</v>
      </c>
      <c r="G18" s="4" t="s">
        <v>2</v>
      </c>
      <c r="H18" s="4" t="s">
        <v>1</v>
      </c>
    </row>
    <row r="19" spans="1:8">
      <c r="A19" s="8">
        <v>7</v>
      </c>
      <c r="B19" s="8">
        <v>7</v>
      </c>
      <c r="C19" s="8">
        <v>9</v>
      </c>
      <c r="E19" s="2"/>
      <c r="F19" s="7"/>
      <c r="G19" s="5"/>
      <c r="H19" s="2"/>
    </row>
    <row r="20" spans="1:8">
      <c r="A20">
        <f>AVERAGE(A12:A19)</f>
        <v>3.375</v>
      </c>
      <c r="B20">
        <f>AVERAGE(B12:B19)</f>
        <v>4</v>
      </c>
      <c r="C20">
        <f>AVERAGE(C12:C19)</f>
        <v>6</v>
      </c>
      <c r="E20" s="2" t="s">
        <v>13</v>
      </c>
      <c r="F20" s="7">
        <v>3.375</v>
      </c>
      <c r="G20" s="5">
        <v>4</v>
      </c>
      <c r="H20" s="2">
        <v>6</v>
      </c>
    </row>
    <row r="21" spans="1:8">
      <c r="E21" s="2" t="s">
        <v>14</v>
      </c>
      <c r="F21" s="7">
        <v>0.77776006215652016</v>
      </c>
      <c r="G21" s="5">
        <v>0.59761430466719678</v>
      </c>
      <c r="H21" s="2">
        <v>0.77919372247397944</v>
      </c>
    </row>
    <row r="22" spans="1:8">
      <c r="A22">
        <f>MEDIAN(A12:A19)</f>
        <v>3</v>
      </c>
      <c r="B22">
        <f>MEDIAN(B12:B19)</f>
        <v>4</v>
      </c>
      <c r="C22">
        <f>MEDIAN(C12:C19)</f>
        <v>6</v>
      </c>
      <c r="E22" s="2" t="s">
        <v>15</v>
      </c>
      <c r="F22" s="7">
        <v>3</v>
      </c>
      <c r="G22" s="5">
        <v>4</v>
      </c>
      <c r="H22" s="2">
        <v>6</v>
      </c>
    </row>
    <row r="23" spans="1:8">
      <c r="A23">
        <f>MODE(A12:A19)</f>
        <v>1</v>
      </c>
      <c r="B23">
        <f>MODE(B12:B19)</f>
        <v>2</v>
      </c>
      <c r="C23">
        <f>MODE(C12:C19)</f>
        <v>6</v>
      </c>
      <c r="E23" s="2" t="s">
        <v>16</v>
      </c>
      <c r="F23" s="7">
        <v>2</v>
      </c>
      <c r="G23" s="5">
        <v>5</v>
      </c>
      <c r="H23" s="2">
        <v>6</v>
      </c>
    </row>
    <row r="24" spans="1:8">
      <c r="A24">
        <f>STDEV(A12:A19)</f>
        <v>2.1998376563477846</v>
      </c>
      <c r="B24">
        <f>STDEV(B12:B19)</f>
        <v>1.6903085094570331</v>
      </c>
      <c r="C24">
        <f>STDEV(C12:C19)</f>
        <v>2.2038926600773587</v>
      </c>
      <c r="E24" s="2" t="s">
        <v>17</v>
      </c>
      <c r="F24" s="7">
        <v>2.1998376563477846</v>
      </c>
      <c r="G24" s="5">
        <v>1.6903085094570331</v>
      </c>
      <c r="H24" s="2">
        <v>2.2038926600773587</v>
      </c>
    </row>
    <row r="25" spans="1:8">
      <c r="A25">
        <f>VAR(A12:A19)</f>
        <v>4.8392857142857144</v>
      </c>
      <c r="B25">
        <f>VAR(B12:B19)</f>
        <v>2.8571428571428572</v>
      </c>
      <c r="C25">
        <f>VAR(C12:C19)</f>
        <v>4.8571428571428568</v>
      </c>
      <c r="E25" s="2" t="s">
        <v>18</v>
      </c>
      <c r="F25" s="7">
        <v>4.8392857142857144</v>
      </c>
      <c r="G25" s="5">
        <v>2.8571428571428572</v>
      </c>
      <c r="H25" s="2">
        <v>4.8571428571428568</v>
      </c>
    </row>
    <row r="26" spans="1:8">
      <c r="A26">
        <f>KURT(A12:A19)</f>
        <v>-1.1292874552361738</v>
      </c>
      <c r="B26">
        <f>KURT(B12:B19)</f>
        <v>-2.7999999999999581E-2</v>
      </c>
      <c r="C26">
        <f>KURT(C12:C19)</f>
        <v>0.47716262975778623</v>
      </c>
      <c r="E26" s="2" t="s">
        <v>19</v>
      </c>
      <c r="F26" s="7">
        <v>-1.1292874552361729</v>
      </c>
      <c r="G26" s="5">
        <v>-2.7999999999999581E-2</v>
      </c>
      <c r="H26" s="2">
        <v>0.47716262975778623</v>
      </c>
    </row>
    <row r="27" spans="1:8">
      <c r="A27">
        <f>SKEW(A12:A19)</f>
        <v>0.43780486628966436</v>
      </c>
      <c r="B27">
        <f>SKEW(B12:B19)</f>
        <v>0.47328638264796935</v>
      </c>
      <c r="C27">
        <f>SKEW(C12:C19)</f>
        <v>-0.64057779739272724</v>
      </c>
      <c r="E27" s="2" t="s">
        <v>20</v>
      </c>
      <c r="F27" s="7">
        <v>0.43780486628966436</v>
      </c>
      <c r="G27" s="5">
        <v>0.47328638264796935</v>
      </c>
      <c r="H27" s="2">
        <v>-0.64057779739272724</v>
      </c>
    </row>
    <row r="28" spans="1:8">
      <c r="A28">
        <f>MAX(A12:A19)-MIN(A12:A19)</f>
        <v>6</v>
      </c>
      <c r="B28">
        <f>MAX(B12:B19)-MIN(B12:B19)</f>
        <v>5</v>
      </c>
      <c r="C28">
        <f>MAX(C12:C19)-MIN(C12:C19)</f>
        <v>7</v>
      </c>
      <c r="E28" s="2" t="s">
        <v>21</v>
      </c>
      <c r="F28" s="7">
        <v>6</v>
      </c>
      <c r="G28" s="5">
        <v>5</v>
      </c>
      <c r="H28" s="2">
        <v>7</v>
      </c>
    </row>
    <row r="29" spans="1:8">
      <c r="A29">
        <f>MIN(A12:A19)</f>
        <v>1</v>
      </c>
      <c r="B29">
        <f>MIN(B12:B19)</f>
        <v>2</v>
      </c>
      <c r="C29">
        <f>MIN(C12:C19)</f>
        <v>2</v>
      </c>
      <c r="E29" s="2" t="s">
        <v>22</v>
      </c>
      <c r="F29" s="7">
        <v>1</v>
      </c>
      <c r="G29" s="5">
        <v>2</v>
      </c>
      <c r="H29" s="2">
        <v>2</v>
      </c>
    </row>
    <row r="30" spans="1:8">
      <c r="A30">
        <f>MAX(A12:A19)</f>
        <v>7</v>
      </c>
      <c r="B30">
        <f>MAX(B12:B19)</f>
        <v>7</v>
      </c>
      <c r="C30">
        <f>MAX(C12:C19)</f>
        <v>9</v>
      </c>
      <c r="E30" s="2" t="s">
        <v>23</v>
      </c>
      <c r="F30" s="7">
        <v>7</v>
      </c>
      <c r="G30" s="5">
        <v>7</v>
      </c>
      <c r="H30" s="2">
        <v>9</v>
      </c>
    </row>
    <row r="31" spans="1:8">
      <c r="A31">
        <f>SUM(A12:A19)</f>
        <v>27</v>
      </c>
      <c r="B31">
        <f>SUM(B12:B19)</f>
        <v>32</v>
      </c>
      <c r="C31">
        <f>SUM(C12:C19)</f>
        <v>48</v>
      </c>
      <c r="E31" s="2" t="s">
        <v>4</v>
      </c>
      <c r="F31" s="7">
        <v>27</v>
      </c>
      <c r="G31" s="5">
        <v>32</v>
      </c>
      <c r="H31" s="2">
        <v>48</v>
      </c>
    </row>
    <row r="32" spans="1:8">
      <c r="A32">
        <f>COUNT(A12:A19)</f>
        <v>8</v>
      </c>
      <c r="B32">
        <f>COUNT(B12:B19)</f>
        <v>8</v>
      </c>
      <c r="C32">
        <f>COUNT(C12:C19)</f>
        <v>8</v>
      </c>
      <c r="E32" s="2" t="s">
        <v>3</v>
      </c>
      <c r="F32" s="7">
        <v>8</v>
      </c>
      <c r="G32" s="5">
        <v>8</v>
      </c>
      <c r="H32" s="2">
        <v>8</v>
      </c>
    </row>
    <row r="33" spans="1:8" ht="13.5" thickBot="1">
      <c r="A33">
        <f>CONFIDENCE(0.05,A24,A32)</f>
        <v>1.5243817104404134</v>
      </c>
      <c r="B33">
        <f>CONFIDENCE(0.05,B24,B32)</f>
        <v>1.1713025137936528</v>
      </c>
      <c r="C33">
        <f>CONFIDENCE(0.05,C24,C32)</f>
        <v>1.5271916330286979</v>
      </c>
      <c r="D33" t="s">
        <v>24</v>
      </c>
      <c r="E33" s="15" t="s">
        <v>12</v>
      </c>
      <c r="F33" s="16">
        <v>1.8391103043951567</v>
      </c>
      <c r="G33" s="17">
        <v>1.4131332775302679</v>
      </c>
      <c r="H33" s="15">
        <v>1.8425003723494446</v>
      </c>
    </row>
    <row r="34" spans="1:8">
      <c r="A34">
        <f>-A24/SQRT(A32)*NORMSINV(0.025)</f>
        <v>1.5243817104404136</v>
      </c>
      <c r="B34">
        <f>-B24/SQRT(B32)*NORMSINV(0.025)</f>
        <v>1.171302513793653</v>
      </c>
      <c r="C34">
        <f>-C24/SQRT(C32)*NORMSINV(0.025)</f>
        <v>1.5271916330286981</v>
      </c>
      <c r="D34" t="s">
        <v>24</v>
      </c>
    </row>
    <row r="35" spans="1:8">
      <c r="A35" s="10">
        <f>A24/SQRT(A32)*TINV(0.05,7)</f>
        <v>1.8391103043951573</v>
      </c>
      <c r="B35" s="10">
        <f>B24/SQRT(B32)*TINV(0.05,7)</f>
        <v>1.4131332775302683</v>
      </c>
      <c r="C35" s="10">
        <f>C24/SQRT(C32)*TINV(0.05,7)</f>
        <v>1.8425003723494453</v>
      </c>
      <c r="D35" t="s">
        <v>25</v>
      </c>
    </row>
  </sheetData>
  <phoneticPr fontId="0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0"/>
  <sheetViews>
    <sheetView workbookViewId="0">
      <selection activeCell="A2" sqref="A2"/>
    </sheetView>
  </sheetViews>
  <sheetFormatPr baseColWidth="10" defaultRowHeight="12.75"/>
  <sheetData>
    <row r="1" spans="1:1">
      <c r="A1" s="14" t="s">
        <v>34</v>
      </c>
    </row>
    <row r="2" spans="1:1">
      <c r="A2" s="14" t="s">
        <v>35</v>
      </c>
    </row>
    <row r="4" spans="1:1" ht="45">
      <c r="A4" s="11" t="s">
        <v>33</v>
      </c>
    </row>
    <row r="5" spans="1:1" ht="15">
      <c r="A5" s="12">
        <v>25.3</v>
      </c>
    </row>
    <row r="6" spans="1:1" ht="15">
      <c r="A6" s="12">
        <v>25.5</v>
      </c>
    </row>
    <row r="7" spans="1:1" ht="15">
      <c r="A7" s="12">
        <v>26</v>
      </c>
    </row>
    <row r="8" spans="1:1" ht="15">
      <c r="A8" s="12">
        <v>26</v>
      </c>
    </row>
    <row r="9" spans="1:1" ht="15">
      <c r="A9" s="12">
        <v>26</v>
      </c>
    </row>
    <row r="10" spans="1:1" ht="15">
      <c r="A10" s="12">
        <v>26</v>
      </c>
    </row>
    <row r="11" spans="1:1" ht="15">
      <c r="A11" s="12">
        <v>26</v>
      </c>
    </row>
    <row r="12" spans="1:1" ht="15">
      <c r="A12" s="12">
        <v>26.1</v>
      </c>
    </row>
    <row r="13" spans="1:1" ht="15">
      <c r="A13" s="12">
        <v>26.3</v>
      </c>
    </row>
    <row r="14" spans="1:1" ht="15">
      <c r="A14" s="12">
        <v>26.4</v>
      </c>
    </row>
    <row r="15" spans="1:1" ht="15">
      <c r="A15" s="12">
        <v>26.4</v>
      </c>
    </row>
    <row r="16" spans="1:1" ht="15">
      <c r="A16" s="12">
        <v>26.6</v>
      </c>
    </row>
    <row r="17" spans="1:1" ht="15">
      <c r="A17" s="12">
        <v>26.8</v>
      </c>
    </row>
    <row r="18" spans="1:1" ht="15">
      <c r="A18" s="12">
        <v>27</v>
      </c>
    </row>
    <row r="19" spans="1:1" ht="15">
      <c r="A19" s="12">
        <v>27</v>
      </c>
    </row>
    <row r="20" spans="1:1" ht="15">
      <c r="A20" s="12">
        <v>27</v>
      </c>
    </row>
    <row r="21" spans="1:1" ht="15">
      <c r="A21" s="12">
        <v>27</v>
      </c>
    </row>
    <row r="22" spans="1:1" ht="15">
      <c r="A22" s="12">
        <v>27</v>
      </c>
    </row>
    <row r="23" spans="1:1" ht="15">
      <c r="A23" s="12">
        <v>27</v>
      </c>
    </row>
    <row r="24" spans="1:1" ht="15">
      <c r="A24" s="12">
        <v>27</v>
      </c>
    </row>
    <row r="25" spans="1:1" ht="15">
      <c r="A25" s="12">
        <v>27.3</v>
      </c>
    </row>
    <row r="26" spans="1:1" ht="15">
      <c r="A26" s="12">
        <v>27.6</v>
      </c>
    </row>
    <row r="27" spans="1:1" ht="15">
      <c r="A27" s="12">
        <v>27.6</v>
      </c>
    </row>
    <row r="28" spans="1:1" ht="15">
      <c r="A28" s="12">
        <v>27.6</v>
      </c>
    </row>
    <row r="29" spans="1:1" ht="15">
      <c r="A29" s="12">
        <v>27.7</v>
      </c>
    </row>
    <row r="30" spans="1:1" ht="15">
      <c r="A30" s="12">
        <v>28</v>
      </c>
    </row>
    <row r="31" spans="1:1" ht="15">
      <c r="A31" s="12">
        <v>28</v>
      </c>
    </row>
    <row r="32" spans="1:1" ht="15">
      <c r="A32" s="12">
        <v>28</v>
      </c>
    </row>
    <row r="33" spans="1:1" ht="15">
      <c r="A33" s="12">
        <v>28</v>
      </c>
    </row>
    <row r="34" spans="1:1" ht="15">
      <c r="A34" s="12">
        <v>28</v>
      </c>
    </row>
    <row r="35" spans="1:1" ht="15">
      <c r="A35" s="12">
        <v>28</v>
      </c>
    </row>
    <row r="36" spans="1:1" ht="15">
      <c r="A36" s="12">
        <v>28.1</v>
      </c>
    </row>
    <row r="37" spans="1:1" ht="15">
      <c r="A37" s="12">
        <v>28.2</v>
      </c>
    </row>
    <row r="38" spans="1:1" ht="15">
      <c r="A38" s="12">
        <v>28.2</v>
      </c>
    </row>
    <row r="39" spans="1:1" ht="15">
      <c r="A39" s="12">
        <v>28.4</v>
      </c>
    </row>
    <row r="40" spans="1:1" ht="15">
      <c r="A40" s="12">
        <v>28.5</v>
      </c>
    </row>
    <row r="41" spans="1:1" ht="15">
      <c r="A41" s="12">
        <v>28.9</v>
      </c>
    </row>
    <row r="42" spans="1:1" ht="15">
      <c r="A42" s="12">
        <v>28.9</v>
      </c>
    </row>
    <row r="43" spans="1:1" ht="15">
      <c r="A43" s="12">
        <v>29</v>
      </c>
    </row>
    <row r="44" spans="1:1" ht="15">
      <c r="A44" s="12">
        <v>29</v>
      </c>
    </row>
    <row r="45" spans="1:1" ht="15">
      <c r="A45" s="12">
        <v>29</v>
      </c>
    </row>
    <row r="46" spans="1:1" ht="15">
      <c r="A46" s="12">
        <v>29.3</v>
      </c>
    </row>
    <row r="47" spans="1:1" ht="15">
      <c r="A47" s="12">
        <v>29.3</v>
      </c>
    </row>
    <row r="48" spans="1:1" ht="15">
      <c r="A48" s="12">
        <v>29.3</v>
      </c>
    </row>
    <row r="49" spans="1:1" ht="15">
      <c r="A49" s="12">
        <v>29.4</v>
      </c>
    </row>
    <row r="50" spans="1:1" ht="15">
      <c r="A50" s="12">
        <v>29.4</v>
      </c>
    </row>
    <row r="51" spans="1:1" ht="15">
      <c r="A51" s="12">
        <v>29.5</v>
      </c>
    </row>
    <row r="52" spans="1:1" ht="15">
      <c r="A52" s="12">
        <v>29.5</v>
      </c>
    </row>
    <row r="53" spans="1:1" ht="15">
      <c r="A53" s="12">
        <v>29.5</v>
      </c>
    </row>
    <row r="54" spans="1:1" ht="15">
      <c r="A54" s="12">
        <v>29.5</v>
      </c>
    </row>
    <row r="55" spans="1:1" ht="15">
      <c r="A55" s="12">
        <v>29.7</v>
      </c>
    </row>
    <row r="56" spans="1:1" ht="15">
      <c r="A56" s="12">
        <v>29.8</v>
      </c>
    </row>
    <row r="57" spans="1:1" ht="15">
      <c r="A57" s="12">
        <v>30.2</v>
      </c>
    </row>
    <row r="58" spans="1:1" ht="15">
      <c r="A58" s="12">
        <v>31</v>
      </c>
    </row>
    <row r="59" spans="1:1" ht="15">
      <c r="A59" s="12">
        <v>31</v>
      </c>
    </row>
    <row r="60" spans="1:1" ht="15">
      <c r="A60" s="13">
        <v>33.4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workbookViewId="0">
      <selection activeCell="E7" sqref="E7"/>
    </sheetView>
  </sheetViews>
  <sheetFormatPr baseColWidth="10" defaultRowHeight="12.75"/>
  <sheetData>
    <row r="1" spans="1:5">
      <c r="A1" s="9" t="s">
        <v>36</v>
      </c>
    </row>
    <row r="2" spans="1:5">
      <c r="A2" s="9" t="s">
        <v>39</v>
      </c>
    </row>
    <row r="4" spans="1:5">
      <c r="D4" s="9" t="s">
        <v>57</v>
      </c>
      <c r="E4" s="10" t="str">
        <f>"y = "&amp;TEXT(E6,"0.00")&amp;" "&amp;TEXT(E7,"0.00")&amp;" x"</f>
        <v>y = 9.51 -0.04 x</v>
      </c>
    </row>
    <row r="6" spans="1:5">
      <c r="A6" t="s">
        <v>37</v>
      </c>
      <c r="B6" t="s">
        <v>38</v>
      </c>
      <c r="D6" s="9" t="s">
        <v>58</v>
      </c>
      <c r="E6">
        <f>INTERCEPT(B7:B36,A7:A36)</f>
        <v>9.5053774965702615</v>
      </c>
    </row>
    <row r="7" spans="1:5">
      <c r="A7">
        <v>30</v>
      </c>
      <c r="B7">
        <v>7.7931132763111801</v>
      </c>
      <c r="D7" s="9" t="s">
        <v>59</v>
      </c>
      <c r="E7">
        <f>SLOPE(B7:B36,A7:A36)</f>
        <v>-4.3653231504788274E-2</v>
      </c>
    </row>
    <row r="8" spans="1:5" ht="14.25">
      <c r="A8">
        <v>30</v>
      </c>
      <c r="B8">
        <v>8.7615877515965739</v>
      </c>
      <c r="D8" s="14" t="s">
        <v>60</v>
      </c>
      <c r="E8">
        <f>RSQ(B7:B36,A7:A36)</f>
        <v>0.89261692777926172</v>
      </c>
    </row>
    <row r="9" spans="1:5">
      <c r="A9">
        <v>30</v>
      </c>
      <c r="B9">
        <v>8.0676295693726736</v>
      </c>
    </row>
    <row r="10" spans="1:5">
      <c r="A10">
        <v>30</v>
      </c>
      <c r="B10">
        <v>8.1180521314627896</v>
      </c>
    </row>
    <row r="11" spans="1:5">
      <c r="A11">
        <v>30</v>
      </c>
      <c r="B11">
        <v>8.0173640869152365</v>
      </c>
    </row>
    <row r="12" spans="1:5">
      <c r="A12">
        <v>50</v>
      </c>
      <c r="B12">
        <v>6.223671761348144</v>
      </c>
    </row>
    <row r="13" spans="1:5">
      <c r="A13">
        <v>50</v>
      </c>
      <c r="B13">
        <v>7.8675101173390036</v>
      </c>
    </row>
    <row r="14" spans="1:5">
      <c r="A14">
        <v>50</v>
      </c>
      <c r="B14">
        <v>7.620895094032206</v>
      </c>
    </row>
    <row r="15" spans="1:5">
      <c r="A15">
        <v>50</v>
      </c>
      <c r="B15">
        <v>7.7437117318334812</v>
      </c>
    </row>
    <row r="16" spans="1:5">
      <c r="A16">
        <v>50</v>
      </c>
      <c r="B16">
        <v>6.6051985541725404</v>
      </c>
    </row>
    <row r="17" spans="1:2">
      <c r="A17">
        <v>70</v>
      </c>
      <c r="B17">
        <v>6.9046119690137315</v>
      </c>
    </row>
    <row r="18" spans="1:2">
      <c r="A18">
        <v>70</v>
      </c>
      <c r="B18">
        <v>7.1157859001972197</v>
      </c>
    </row>
    <row r="19" spans="1:2">
      <c r="A19">
        <v>70</v>
      </c>
      <c r="B19">
        <v>7.1394460198695677</v>
      </c>
    </row>
    <row r="20" spans="1:2">
      <c r="A20">
        <v>70</v>
      </c>
      <c r="B20">
        <v>6.9980743504580305</v>
      </c>
    </row>
    <row r="21" spans="1:2">
      <c r="A21">
        <v>70</v>
      </c>
      <c r="B21">
        <v>7.330140693942468</v>
      </c>
    </row>
    <row r="22" spans="1:2">
      <c r="A22">
        <v>90</v>
      </c>
      <c r="B22">
        <v>4.9283931102730723</v>
      </c>
    </row>
    <row r="23" spans="1:2">
      <c r="A23">
        <v>90</v>
      </c>
      <c r="B23">
        <v>4.675946505603048</v>
      </c>
    </row>
    <row r="24" spans="1:2">
      <c r="A24">
        <v>90</v>
      </c>
      <c r="B24">
        <v>5.0670747909749769</v>
      </c>
    </row>
    <row r="25" spans="1:2">
      <c r="A25">
        <v>90</v>
      </c>
      <c r="B25">
        <v>4.9480869692202631</v>
      </c>
    </row>
    <row r="26" spans="1:2">
      <c r="A26">
        <v>90</v>
      </c>
      <c r="B26">
        <v>4.8695471528805196</v>
      </c>
    </row>
    <row r="27" spans="1:2">
      <c r="A27">
        <v>120</v>
      </c>
      <c r="B27">
        <v>4.0114996593688055</v>
      </c>
    </row>
    <row r="28" spans="1:2">
      <c r="A28">
        <v>120</v>
      </c>
      <c r="B28">
        <v>4.1728400770847269</v>
      </c>
    </row>
    <row r="29" spans="1:2">
      <c r="A29">
        <v>120</v>
      </c>
      <c r="B29">
        <v>4.5996058041208157</v>
      </c>
    </row>
    <row r="30" spans="1:2">
      <c r="A30">
        <v>120</v>
      </c>
      <c r="B30">
        <v>5.147185403641517</v>
      </c>
    </row>
    <row r="31" spans="1:2">
      <c r="A31">
        <v>120</v>
      </c>
      <c r="B31">
        <v>4.1728400770847269</v>
      </c>
    </row>
    <row r="32" spans="1:2">
      <c r="A32">
        <v>130</v>
      </c>
      <c r="B32">
        <v>3.6136365847457443</v>
      </c>
    </row>
    <row r="33" spans="1:2">
      <c r="A33">
        <v>130</v>
      </c>
      <c r="B33">
        <v>4.2091254722336897</v>
      </c>
    </row>
    <row r="34" spans="1:2">
      <c r="A34">
        <v>130</v>
      </c>
      <c r="B34">
        <v>3.6305030103047042</v>
      </c>
    </row>
    <row r="35" spans="1:2">
      <c r="A35">
        <v>130</v>
      </c>
      <c r="B35">
        <v>3.6305030103047056</v>
      </c>
    </row>
    <row r="36" spans="1:2">
      <c r="A36">
        <v>130</v>
      </c>
      <c r="B36">
        <v>4.227327074670427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4"/>
  <sheetViews>
    <sheetView workbookViewId="0">
      <selection activeCell="A12" sqref="A12"/>
    </sheetView>
  </sheetViews>
  <sheetFormatPr baseColWidth="10" defaultRowHeight="12.75"/>
  <cols>
    <col min="1" max="1" width="29.7109375" bestFit="1" customWidth="1"/>
  </cols>
  <sheetData>
    <row r="1" spans="1:9">
      <c r="A1" t="s">
        <v>40</v>
      </c>
    </row>
    <row r="2" spans="1:9" ht="13.5" thickBot="1"/>
    <row r="3" spans="1:9">
      <c r="A3" s="18" t="s">
        <v>41</v>
      </c>
      <c r="B3" s="18"/>
    </row>
    <row r="4" spans="1:9">
      <c r="A4" s="2" t="s">
        <v>42</v>
      </c>
      <c r="B4" s="2">
        <v>0.94478406410103111</v>
      </c>
    </row>
    <row r="5" spans="1:9">
      <c r="A5" s="2" t="s">
        <v>43</v>
      </c>
      <c r="B5" s="19">
        <v>0.89261692777926127</v>
      </c>
    </row>
    <row r="6" spans="1:9">
      <c r="A6" s="2" t="s">
        <v>44</v>
      </c>
      <c r="B6" s="2">
        <v>0.888781818057092</v>
      </c>
    </row>
    <row r="7" spans="1:9">
      <c r="A7" s="2" t="s">
        <v>14</v>
      </c>
      <c r="B7" s="2">
        <v>0.56083172893199029</v>
      </c>
    </row>
    <row r="8" spans="1:9" ht="13.5" thickBot="1">
      <c r="A8" s="3" t="s">
        <v>26</v>
      </c>
      <c r="B8" s="3">
        <v>30</v>
      </c>
    </row>
    <row r="10" spans="1:9" ht="13.5" thickBot="1">
      <c r="A10" t="s">
        <v>5</v>
      </c>
    </row>
    <row r="11" spans="1:9">
      <c r="A11" s="4"/>
      <c r="B11" s="4" t="s">
        <v>7</v>
      </c>
      <c r="C11" s="4" t="s">
        <v>6</v>
      </c>
      <c r="D11" s="4" t="s">
        <v>8</v>
      </c>
      <c r="E11" s="4" t="s">
        <v>9</v>
      </c>
      <c r="F11" s="4" t="s">
        <v>48</v>
      </c>
    </row>
    <row r="12" spans="1:9">
      <c r="A12" s="2" t="s">
        <v>45</v>
      </c>
      <c r="B12" s="2">
        <v>1</v>
      </c>
      <c r="C12" s="2">
        <v>73.206977516142004</v>
      </c>
      <c r="D12" s="2">
        <v>73.206977516142004</v>
      </c>
      <c r="E12" s="2">
        <v>232.74873274665342</v>
      </c>
      <c r="F12" s="2">
        <v>4.2709802792010407E-15</v>
      </c>
    </row>
    <row r="13" spans="1:9">
      <c r="A13" s="2" t="s">
        <v>46</v>
      </c>
      <c r="B13" s="2">
        <v>28</v>
      </c>
      <c r="C13" s="2">
        <v>8.8069023889516718</v>
      </c>
      <c r="D13" s="2">
        <v>0.3145322281768454</v>
      </c>
      <c r="E13" s="2"/>
      <c r="F13" s="2"/>
    </row>
    <row r="14" spans="1:9" ht="13.5" thickBot="1">
      <c r="A14" s="3" t="s">
        <v>11</v>
      </c>
      <c r="B14" s="3">
        <v>29</v>
      </c>
      <c r="C14" s="3">
        <v>82.013879905093674</v>
      </c>
      <c r="D14" s="3"/>
      <c r="E14" s="3"/>
      <c r="F14" s="3"/>
    </row>
    <row r="15" spans="1:9" ht="13.5" thickBot="1"/>
    <row r="16" spans="1:9">
      <c r="A16" s="4"/>
      <c r="B16" s="4" t="s">
        <v>49</v>
      </c>
      <c r="C16" s="4" t="s">
        <v>14</v>
      </c>
      <c r="D16" s="4" t="s">
        <v>27</v>
      </c>
      <c r="E16" s="4" t="s">
        <v>10</v>
      </c>
      <c r="F16" s="4" t="s">
        <v>50</v>
      </c>
      <c r="G16" s="4" t="s">
        <v>51</v>
      </c>
      <c r="H16" s="4" t="s">
        <v>52</v>
      </c>
      <c r="I16" s="4" t="s">
        <v>53</v>
      </c>
    </row>
    <row r="17" spans="1:9">
      <c r="A17" s="2" t="s">
        <v>47</v>
      </c>
      <c r="B17" s="19">
        <v>9.505377496570258</v>
      </c>
      <c r="C17" s="2">
        <v>0.25512692842065937</v>
      </c>
      <c r="D17" s="2">
        <v>37.25744497224364</v>
      </c>
      <c r="E17" s="2">
        <v>2.1054884380971365E-25</v>
      </c>
      <c r="F17" s="2">
        <v>8.9827736812512899</v>
      </c>
      <c r="G17" s="2">
        <v>10.027981311889226</v>
      </c>
      <c r="H17" s="2">
        <v>8.9827736812512899</v>
      </c>
      <c r="I17" s="2">
        <v>10.027981311889226</v>
      </c>
    </row>
    <row r="18" spans="1:9" ht="13.5" thickBot="1">
      <c r="A18" s="3" t="s">
        <v>37</v>
      </c>
      <c r="B18" s="15">
        <v>-4.3653231504788254E-2</v>
      </c>
      <c r="C18" s="3">
        <v>2.8613615443467983E-3</v>
      </c>
      <c r="D18" s="3">
        <v>-15.256104769784892</v>
      </c>
      <c r="E18" s="3">
        <v>4.2709802792010564E-15</v>
      </c>
      <c r="F18" s="3">
        <v>-4.9514464849851017E-2</v>
      </c>
      <c r="G18" s="3">
        <v>-3.779199815972549E-2</v>
      </c>
      <c r="H18" s="3">
        <v>-4.9514464849851017E-2</v>
      </c>
      <c r="I18" s="3">
        <v>-3.779199815972549E-2</v>
      </c>
    </row>
    <row r="22" spans="1:9">
      <c r="A22" t="s">
        <v>54</v>
      </c>
    </row>
    <row r="23" spans="1:9" ht="13.5" thickBot="1"/>
    <row r="24" spans="1:9">
      <c r="A24" s="4" t="s">
        <v>55</v>
      </c>
      <c r="B24" s="4" t="s">
        <v>56</v>
      </c>
      <c r="C24" s="4" t="s">
        <v>46</v>
      </c>
    </row>
    <row r="25" spans="1:9">
      <c r="A25" s="2">
        <v>1</v>
      </c>
      <c r="B25" s="2">
        <v>8.1957805514266102</v>
      </c>
      <c r="C25" s="2">
        <v>-0.4026672751154301</v>
      </c>
    </row>
    <row r="26" spans="1:9">
      <c r="A26" s="2">
        <v>2</v>
      </c>
      <c r="B26" s="2">
        <v>8.1957805514266102</v>
      </c>
      <c r="C26" s="2">
        <v>0.56580720016996366</v>
      </c>
    </row>
    <row r="27" spans="1:9">
      <c r="A27" s="2">
        <v>3</v>
      </c>
      <c r="B27" s="2">
        <v>8.1957805514266102</v>
      </c>
      <c r="C27" s="2">
        <v>-0.1281509820539366</v>
      </c>
    </row>
    <row r="28" spans="1:9">
      <c r="A28" s="2">
        <v>4</v>
      </c>
      <c r="B28" s="2">
        <v>8.1957805514266102</v>
      </c>
      <c r="C28" s="2">
        <v>-7.7728419963820627E-2</v>
      </c>
    </row>
    <row r="29" spans="1:9">
      <c r="A29" s="2">
        <v>5</v>
      </c>
      <c r="B29" s="2">
        <v>8.1957805514266102</v>
      </c>
      <c r="C29" s="2">
        <v>-0.17841646451137372</v>
      </c>
    </row>
    <row r="30" spans="1:9">
      <c r="A30" s="2">
        <v>6</v>
      </c>
      <c r="B30" s="2">
        <v>7.322715921330845</v>
      </c>
      <c r="C30" s="2">
        <v>-1.099044159982701</v>
      </c>
    </row>
    <row r="31" spans="1:9">
      <c r="A31" s="2">
        <v>7</v>
      </c>
      <c r="B31" s="2">
        <v>7.322715921330845</v>
      </c>
      <c r="C31" s="2">
        <v>0.54479419600815859</v>
      </c>
    </row>
    <row r="32" spans="1:9">
      <c r="A32" s="2">
        <v>8</v>
      </c>
      <c r="B32" s="2">
        <v>7.322715921330845</v>
      </c>
      <c r="C32" s="2">
        <v>0.29817917270136096</v>
      </c>
    </row>
    <row r="33" spans="1:3">
      <c r="A33" s="2">
        <v>9</v>
      </c>
      <c r="B33" s="2">
        <v>7.322715921330845</v>
      </c>
      <c r="C33" s="2">
        <v>0.42099581050263613</v>
      </c>
    </row>
    <row r="34" spans="1:3">
      <c r="A34" s="2">
        <v>10</v>
      </c>
      <c r="B34" s="2">
        <v>7.322715921330845</v>
      </c>
      <c r="C34" s="2">
        <v>-0.71751736715830461</v>
      </c>
    </row>
    <row r="35" spans="1:3">
      <c r="A35" s="2">
        <v>11</v>
      </c>
      <c r="B35" s="2">
        <v>6.4496512912350799</v>
      </c>
      <c r="C35" s="2">
        <v>0.45496067777865168</v>
      </c>
    </row>
    <row r="36" spans="1:3">
      <c r="A36" s="2">
        <v>12</v>
      </c>
      <c r="B36" s="2">
        <v>6.4496512912350799</v>
      </c>
      <c r="C36" s="2">
        <v>0.66613460896213983</v>
      </c>
    </row>
    <row r="37" spans="1:3">
      <c r="A37" s="2">
        <v>13</v>
      </c>
      <c r="B37" s="2">
        <v>6.4496512912350799</v>
      </c>
      <c r="C37" s="2">
        <v>0.68979472863448787</v>
      </c>
    </row>
    <row r="38" spans="1:3">
      <c r="A38" s="2">
        <v>14</v>
      </c>
      <c r="B38" s="2">
        <v>6.4496512912350799</v>
      </c>
      <c r="C38" s="2">
        <v>0.54842305922295065</v>
      </c>
    </row>
    <row r="39" spans="1:3">
      <c r="A39" s="2">
        <v>15</v>
      </c>
      <c r="B39" s="2">
        <v>6.4496512912350799</v>
      </c>
      <c r="C39" s="2">
        <v>0.88048940270738818</v>
      </c>
    </row>
    <row r="40" spans="1:3">
      <c r="A40" s="2">
        <v>16</v>
      </c>
      <c r="B40" s="2">
        <v>5.5765866611393147</v>
      </c>
      <c r="C40" s="2">
        <v>-0.64819355086624242</v>
      </c>
    </row>
    <row r="41" spans="1:3">
      <c r="A41" s="2">
        <v>17</v>
      </c>
      <c r="B41" s="2">
        <v>5.5765866611393147</v>
      </c>
      <c r="C41" s="2">
        <v>-0.90064015553626664</v>
      </c>
    </row>
    <row r="42" spans="1:3">
      <c r="A42" s="2">
        <v>18</v>
      </c>
      <c r="B42" s="2">
        <v>5.5765866611393147</v>
      </c>
      <c r="C42" s="2">
        <v>-0.50951187016433774</v>
      </c>
    </row>
    <row r="43" spans="1:3">
      <c r="A43" s="2">
        <v>19</v>
      </c>
      <c r="B43" s="2">
        <v>5.5765866611393147</v>
      </c>
      <c r="C43" s="2">
        <v>-0.62849969191905153</v>
      </c>
    </row>
    <row r="44" spans="1:3">
      <c r="A44" s="2">
        <v>20</v>
      </c>
      <c r="B44" s="2">
        <v>5.5765866611393147</v>
      </c>
      <c r="C44" s="2">
        <v>-0.70703950825879502</v>
      </c>
    </row>
    <row r="45" spans="1:3">
      <c r="A45" s="2">
        <v>21</v>
      </c>
      <c r="B45" s="2">
        <v>4.2669897159956678</v>
      </c>
      <c r="C45" s="2">
        <v>-0.25549005662686231</v>
      </c>
    </row>
    <row r="46" spans="1:3">
      <c r="A46" s="2">
        <v>22</v>
      </c>
      <c r="B46" s="2">
        <v>4.2669897159956678</v>
      </c>
      <c r="C46" s="2">
        <v>-9.4149638910940858E-2</v>
      </c>
    </row>
    <row r="47" spans="1:3">
      <c r="A47" s="2">
        <v>23</v>
      </c>
      <c r="B47" s="2">
        <v>4.2669897159956678</v>
      </c>
      <c r="C47" s="2">
        <v>0.33261608812514787</v>
      </c>
    </row>
    <row r="48" spans="1:3">
      <c r="A48" s="2">
        <v>24</v>
      </c>
      <c r="B48" s="2">
        <v>4.2669897159956678</v>
      </c>
      <c r="C48" s="2">
        <v>0.88019568764584921</v>
      </c>
    </row>
    <row r="49" spans="1:3">
      <c r="A49" s="2">
        <v>25</v>
      </c>
      <c r="B49" s="2">
        <v>4.2669897159956678</v>
      </c>
      <c r="C49" s="2">
        <v>-9.4149638910940858E-2</v>
      </c>
    </row>
    <row r="50" spans="1:3">
      <c r="A50" s="2">
        <v>26</v>
      </c>
      <c r="B50" s="2">
        <v>3.8304574009477852</v>
      </c>
      <c r="C50" s="2">
        <v>-0.21682081620204086</v>
      </c>
    </row>
    <row r="51" spans="1:3">
      <c r="A51" s="2">
        <v>27</v>
      </c>
      <c r="B51" s="2">
        <v>3.8304574009477852</v>
      </c>
      <c r="C51" s="2">
        <v>0.37866807128590452</v>
      </c>
    </row>
    <row r="52" spans="1:3">
      <c r="A52" s="2">
        <v>28</v>
      </c>
      <c r="B52" s="2">
        <v>3.8304574009477852</v>
      </c>
      <c r="C52" s="2">
        <v>-0.19995439064308096</v>
      </c>
    </row>
    <row r="53" spans="1:3">
      <c r="A53" s="2">
        <v>29</v>
      </c>
      <c r="B53" s="2">
        <v>3.8304574009477852</v>
      </c>
      <c r="C53" s="2">
        <v>-0.19995439064307963</v>
      </c>
    </row>
    <row r="54" spans="1:3" ht="13.5" thickBot="1">
      <c r="A54" s="3">
        <v>30</v>
      </c>
      <c r="B54" s="3">
        <v>3.8304574009477852</v>
      </c>
      <c r="C54" s="3">
        <v>0.39686967372264181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D7" sqref="D7"/>
    </sheetView>
  </sheetViews>
  <sheetFormatPr baseColWidth="10" defaultRowHeight="12.75"/>
  <sheetData>
    <row r="1" spans="1:2">
      <c r="A1" s="14" t="s">
        <v>61</v>
      </c>
    </row>
    <row r="2" spans="1:2">
      <c r="A2" t="s">
        <v>62</v>
      </c>
    </row>
    <row r="5" spans="1:2" ht="16.5" customHeight="1">
      <c r="A5" s="10" t="s">
        <v>63</v>
      </c>
      <c r="B5" s="10" t="s">
        <v>65</v>
      </c>
    </row>
    <row r="6" spans="1:2">
      <c r="A6" s="10" t="s">
        <v>64</v>
      </c>
      <c r="B6" s="10" t="s">
        <v>66</v>
      </c>
    </row>
    <row r="7" spans="1:2">
      <c r="A7">
        <v>2</v>
      </c>
      <c r="B7">
        <v>1.8</v>
      </c>
    </row>
    <row r="8" spans="1:2">
      <c r="A8">
        <v>4</v>
      </c>
      <c r="B8">
        <v>1.5</v>
      </c>
    </row>
    <row r="9" spans="1:2">
      <c r="A9">
        <v>6</v>
      </c>
      <c r="B9">
        <v>1.4</v>
      </c>
    </row>
    <row r="10" spans="1:2">
      <c r="A10">
        <v>8</v>
      </c>
      <c r="B10">
        <v>1.1000000000000001</v>
      </c>
    </row>
    <row r="11" spans="1:2">
      <c r="A11">
        <v>10</v>
      </c>
      <c r="B11">
        <v>1.1000000000000001</v>
      </c>
    </row>
    <row r="12" spans="1:2">
      <c r="A12">
        <v>12</v>
      </c>
      <c r="B12">
        <v>0.9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0"/>
  <sheetViews>
    <sheetView workbookViewId="0">
      <selection activeCell="A2" sqref="A2"/>
    </sheetView>
  </sheetViews>
  <sheetFormatPr baseColWidth="10" defaultRowHeight="12.75"/>
  <sheetData>
    <row r="1" spans="1:2">
      <c r="A1" s="9" t="s">
        <v>69</v>
      </c>
    </row>
    <row r="2" spans="1:2">
      <c r="A2" s="9" t="s">
        <v>70</v>
      </c>
    </row>
    <row r="5" spans="1:2">
      <c r="A5" t="s">
        <v>67</v>
      </c>
      <c r="B5" t="s">
        <v>68</v>
      </c>
    </row>
    <row r="6" spans="1:2">
      <c r="A6">
        <v>0.5</v>
      </c>
      <c r="B6">
        <v>26</v>
      </c>
    </row>
    <row r="7" spans="1:2">
      <c r="A7">
        <v>0.5</v>
      </c>
      <c r="B7">
        <v>26.1</v>
      </c>
    </row>
    <row r="8" spans="1:2">
      <c r="A8">
        <v>0.5</v>
      </c>
      <c r="B8">
        <v>26.2</v>
      </c>
    </row>
    <row r="9" spans="1:2">
      <c r="A9">
        <v>1</v>
      </c>
      <c r="B9">
        <v>28.1</v>
      </c>
    </row>
    <row r="10" spans="1:2">
      <c r="A10">
        <v>1</v>
      </c>
      <c r="B10">
        <v>29.1</v>
      </c>
    </row>
    <row r="11" spans="1:2">
      <c r="A11">
        <v>1</v>
      </c>
      <c r="B11">
        <v>28.6</v>
      </c>
    </row>
    <row r="12" spans="1:2">
      <c r="A12">
        <v>1.5</v>
      </c>
      <c r="B12">
        <v>29.2</v>
      </c>
    </row>
    <row r="13" spans="1:2">
      <c r="A13">
        <v>1.5</v>
      </c>
      <c r="B13">
        <v>31.4</v>
      </c>
    </row>
    <row r="14" spans="1:2">
      <c r="A14">
        <v>1.5</v>
      </c>
      <c r="B14">
        <v>31.6</v>
      </c>
    </row>
    <row r="15" spans="1:2">
      <c r="A15">
        <v>2</v>
      </c>
      <c r="B15">
        <v>34</v>
      </c>
    </row>
    <row r="16" spans="1:2">
      <c r="A16">
        <v>2</v>
      </c>
      <c r="B16">
        <v>32.5</v>
      </c>
    </row>
    <row r="17" spans="1:2">
      <c r="A17">
        <v>2</v>
      </c>
      <c r="B17">
        <v>34.6</v>
      </c>
    </row>
    <row r="18" spans="1:2">
      <c r="A18">
        <v>2.5</v>
      </c>
      <c r="B18">
        <v>34.9</v>
      </c>
    </row>
    <row r="19" spans="1:2">
      <c r="A19">
        <v>2.5</v>
      </c>
      <c r="B19">
        <v>35.799999999999997</v>
      </c>
    </row>
    <row r="20" spans="1:2">
      <c r="A20">
        <v>2.5</v>
      </c>
      <c r="B20">
        <v>35.6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>
      <selection activeCell="B13" sqref="B13"/>
    </sheetView>
  </sheetViews>
  <sheetFormatPr baseColWidth="10" defaultRowHeight="12.75"/>
  <cols>
    <col min="2" max="2" width="20.85546875" bestFit="1" customWidth="1"/>
  </cols>
  <sheetData>
    <row r="1" spans="1:3">
      <c r="A1" s="9" t="s">
        <v>80</v>
      </c>
    </row>
    <row r="3" spans="1:3" ht="13.5" thickBot="1">
      <c r="A3" s="20"/>
    </row>
    <row r="4" spans="1:3" ht="25.5" customHeight="1" thickBot="1">
      <c r="A4" s="24" t="s">
        <v>71</v>
      </c>
      <c r="B4" s="21" t="s">
        <v>72</v>
      </c>
    </row>
    <row r="5" spans="1:3" ht="13.5" thickBot="1">
      <c r="A5" s="25"/>
      <c r="B5" s="22" t="s">
        <v>74</v>
      </c>
    </row>
    <row r="6" spans="1:3" ht="13.5" thickBot="1">
      <c r="A6" s="23">
        <v>0</v>
      </c>
      <c r="B6" s="26">
        <v>130000000</v>
      </c>
      <c r="C6">
        <f>LOG(B6)</f>
        <v>8.1139433523068369</v>
      </c>
    </row>
    <row r="7" spans="1:3" ht="13.5" thickBot="1">
      <c r="A7" s="23">
        <v>1</v>
      </c>
      <c r="B7" s="26">
        <v>240000000</v>
      </c>
      <c r="C7">
        <f>LOG(B7)</f>
        <v>8.3802112417116064</v>
      </c>
    </row>
    <row r="8" spans="1:3" ht="13.5" thickBot="1">
      <c r="A8" s="23">
        <v>2</v>
      </c>
      <c r="B8" s="26">
        <v>1200000000</v>
      </c>
      <c r="C8">
        <f>LOG(B8)</f>
        <v>9.0791812460476251</v>
      </c>
    </row>
    <row r="9" spans="1:3" ht="13.5" thickBot="1">
      <c r="A9" s="23">
        <v>3</v>
      </c>
      <c r="B9" s="26">
        <v>14000000000</v>
      </c>
      <c r="C9">
        <f>LOG(B9)</f>
        <v>10.146128035678238</v>
      </c>
    </row>
    <row r="10" spans="1:3" ht="13.5" thickBot="1">
      <c r="A10" s="23">
        <v>4</v>
      </c>
      <c r="B10" s="26">
        <v>15000000000</v>
      </c>
      <c r="C10">
        <f>LOG(B10)</f>
        <v>10.176091259055681</v>
      </c>
    </row>
    <row r="11" spans="1:3">
      <c r="A11" s="20"/>
    </row>
  </sheetData>
  <mergeCells count="1">
    <mergeCell ref="A4:A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workbookViewId="0">
      <selection activeCell="C9" sqref="C9:C11"/>
    </sheetView>
  </sheetViews>
  <sheetFormatPr baseColWidth="10" defaultRowHeight="12.75"/>
  <sheetData>
    <row r="1" spans="1:2" ht="13.5" thickBot="1">
      <c r="A1" s="9" t="s">
        <v>81</v>
      </c>
    </row>
    <row r="2" spans="1:2" ht="25.5" customHeight="1" thickBot="1">
      <c r="A2" s="24" t="s">
        <v>71</v>
      </c>
      <c r="B2" s="21" t="s">
        <v>73</v>
      </c>
    </row>
    <row r="3" spans="1:2" ht="13.5" thickBot="1">
      <c r="A3" s="25"/>
      <c r="B3" s="22" t="s">
        <v>74</v>
      </c>
    </row>
    <row r="4" spans="1:2" ht="15" thickBot="1">
      <c r="A4" s="23">
        <v>0</v>
      </c>
      <c r="B4" s="22" t="s">
        <v>75</v>
      </c>
    </row>
    <row r="5" spans="1:2" ht="15" thickBot="1">
      <c r="A5" s="23">
        <v>1</v>
      </c>
      <c r="B5" s="22" t="s">
        <v>76</v>
      </c>
    </row>
    <row r="6" spans="1:2" ht="15" thickBot="1">
      <c r="A6" s="23">
        <v>2</v>
      </c>
      <c r="B6" s="22" t="s">
        <v>77</v>
      </c>
    </row>
    <row r="7" spans="1:2" ht="15" thickBot="1">
      <c r="A7" s="23">
        <v>3</v>
      </c>
      <c r="B7" s="22" t="s">
        <v>78</v>
      </c>
    </row>
    <row r="8" spans="1:2" ht="15" thickBot="1">
      <c r="A8" s="23">
        <v>4</v>
      </c>
      <c r="B8" s="22" t="s">
        <v>79</v>
      </c>
    </row>
  </sheetData>
  <mergeCells count="1"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Gráficos</vt:lpstr>
      </vt:variant>
      <vt:variant>
        <vt:i4>1</vt:i4>
      </vt:variant>
    </vt:vector>
  </HeadingPairs>
  <TitlesOfParts>
    <vt:vector size="9" baseType="lpstr">
      <vt:lpstr>EstDesciptiva</vt:lpstr>
      <vt:lpstr>Ejercicio1</vt:lpstr>
      <vt:lpstr>RegresiónLineal</vt:lpstr>
      <vt:lpstr>RegLinHerram</vt:lpstr>
      <vt:lpstr>Ejercicio2</vt:lpstr>
      <vt:lpstr>Ejercicio3</vt:lpstr>
      <vt:lpstr>Ejercicio4</vt:lpstr>
      <vt:lpstr>Ejercicio5</vt:lpstr>
      <vt:lpstr>GrafDisp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Profesor</cp:lastModifiedBy>
  <dcterms:created xsi:type="dcterms:W3CDTF">2007-08-01T11:25:13Z</dcterms:created>
  <dcterms:modified xsi:type="dcterms:W3CDTF">2009-11-13T13:00:51Z</dcterms:modified>
</cp:coreProperties>
</file>