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210" windowHeight="4155"/>
  </bookViews>
  <sheets>
    <sheet name="ANALISIS DE CONTINGENCIA" sheetId="1" r:id="rId1"/>
    <sheet name="TIPO CONTRATISTA OK" sheetId="2" r:id="rId2"/>
  </sheets>
  <calcPr calcId="125725"/>
</workbook>
</file>

<file path=xl/calcChain.xml><?xml version="1.0" encoding="utf-8"?>
<calcChain xmlns="http://schemas.openxmlformats.org/spreadsheetml/2006/main">
  <c r="L5" i="1"/>
  <c r="H8"/>
  <c r="L6"/>
  <c r="L7"/>
  <c r="L8"/>
  <c r="H13"/>
  <c r="N5" s="1"/>
  <c r="I8"/>
  <c r="I13" s="1"/>
  <c r="O5" s="1"/>
  <c r="J8"/>
  <c r="J13"/>
  <c r="P5" s="1"/>
  <c r="K8"/>
  <c r="K13" s="1"/>
  <c r="Q5" s="1"/>
  <c r="H14"/>
  <c r="N6"/>
  <c r="I14"/>
  <c r="O6"/>
  <c r="J14"/>
  <c r="P6"/>
  <c r="K14"/>
  <c r="Q6"/>
  <c r="H15"/>
  <c r="N7"/>
  <c r="I15"/>
  <c r="O7"/>
  <c r="J15"/>
  <c r="P7"/>
  <c r="K15"/>
  <c r="Q7"/>
  <c r="H18"/>
  <c r="I18"/>
  <c r="J18"/>
  <c r="J8" i="2"/>
  <c r="H17" s="1"/>
  <c r="N8" s="1"/>
  <c r="J7"/>
  <c r="H16" s="1"/>
  <c r="N7" s="1"/>
  <c r="I9"/>
  <c r="I16" s="1"/>
  <c r="O7" s="1"/>
  <c r="H9"/>
  <c r="G9"/>
  <c r="G16" s="1"/>
  <c r="M7" s="1"/>
  <c r="F9"/>
  <c r="J5"/>
  <c r="G14" s="1"/>
  <c r="M5" s="1"/>
  <c r="J6"/>
  <c r="H15" s="1"/>
  <c r="N6" s="1"/>
  <c r="J9"/>
  <c r="L83" i="1"/>
  <c r="H86"/>
  <c r="L84"/>
  <c r="L85"/>
  <c r="L86" s="1"/>
  <c r="I86"/>
  <c r="J86"/>
  <c r="K86"/>
  <c r="L42"/>
  <c r="H51" s="1"/>
  <c r="N42" s="1"/>
  <c r="H45"/>
  <c r="L43"/>
  <c r="L44"/>
  <c r="L45"/>
  <c r="I45"/>
  <c r="I51"/>
  <c r="O42" s="1"/>
  <c r="J45"/>
  <c r="K45"/>
  <c r="K51"/>
  <c r="Q42" s="1"/>
  <c r="H52"/>
  <c r="N43" s="1"/>
  <c r="I52"/>
  <c r="O43" s="1"/>
  <c r="J52"/>
  <c r="P43" s="1"/>
  <c r="K52"/>
  <c r="Q43" s="1"/>
  <c r="H53"/>
  <c r="N44" s="1"/>
  <c r="I53"/>
  <c r="O44" s="1"/>
  <c r="J53"/>
  <c r="P44" s="1"/>
  <c r="K53"/>
  <c r="Q44" s="1"/>
  <c r="L25"/>
  <c r="H27"/>
  <c r="H32" s="1"/>
  <c r="N25" s="1"/>
  <c r="L26"/>
  <c r="H33"/>
  <c r="N26" s="1"/>
  <c r="I27"/>
  <c r="I32" s="1"/>
  <c r="O25" s="1"/>
  <c r="J27"/>
  <c r="J32"/>
  <c r="P25" s="1"/>
  <c r="J33"/>
  <c r="P26" s="1"/>
  <c r="K27"/>
  <c r="K32" s="1"/>
  <c r="Q25" s="1"/>
  <c r="L27"/>
  <c r="K92" l="1"/>
  <c r="Q92" s="1"/>
  <c r="I92"/>
  <c r="O92" s="1"/>
  <c r="J92"/>
  <c r="P92" s="1"/>
  <c r="J93"/>
  <c r="P93" s="1"/>
  <c r="H92"/>
  <c r="N92" s="1"/>
  <c r="H93"/>
  <c r="N93" s="1"/>
  <c r="N9"/>
  <c r="I14" i="2"/>
  <c r="O5" s="1"/>
  <c r="I15"/>
  <c r="O6" s="1"/>
  <c r="F17"/>
  <c r="L8" s="1"/>
  <c r="K33" i="1"/>
  <c r="Q26" s="1"/>
  <c r="N28" s="1"/>
  <c r="I33"/>
  <c r="O26" s="1"/>
  <c r="J51"/>
  <c r="P42" s="1"/>
  <c r="N46" s="1"/>
  <c r="K94"/>
  <c r="Q94" s="1"/>
  <c r="J94"/>
  <c r="P94" s="1"/>
  <c r="I94"/>
  <c r="O94" s="1"/>
  <c r="H94"/>
  <c r="N94" s="1"/>
  <c r="K93"/>
  <c r="Q93" s="1"/>
  <c r="I93"/>
  <c r="O93" s="1"/>
  <c r="F14" i="2"/>
  <c r="L5" s="1"/>
  <c r="H14"/>
  <c r="N5" s="1"/>
  <c r="F15"/>
  <c r="L6" s="1"/>
  <c r="F16"/>
  <c r="L7" s="1"/>
  <c r="I17"/>
  <c r="O8" s="1"/>
  <c r="G17"/>
  <c r="M8" s="1"/>
  <c r="G15"/>
  <c r="M6" s="1"/>
  <c r="L10" l="1"/>
  <c r="N96" i="1"/>
</calcChain>
</file>

<file path=xl/sharedStrings.xml><?xml version="1.0" encoding="utf-8"?>
<sst xmlns="http://schemas.openxmlformats.org/spreadsheetml/2006/main" count="111" uniqueCount="27">
  <si>
    <t>TIEMPO DE DEMORA 2006</t>
  </si>
  <si>
    <t>Tiempos de demora para suscripción de contratos</t>
  </si>
  <si>
    <t>Xi</t>
  </si>
  <si>
    <t>Tipo de Contratista</t>
  </si>
  <si>
    <t>Ingenieros(1)</t>
  </si>
  <si>
    <t>Arquitectos(2)</t>
  </si>
  <si>
    <t>Varios(3)</t>
  </si>
  <si>
    <t>0  -   10</t>
  </si>
  <si>
    <t>10   -   20</t>
  </si>
  <si>
    <t>20   -   30</t>
  </si>
  <si>
    <t>30   -   oo</t>
  </si>
  <si>
    <t>Modalidad del Contrato</t>
  </si>
  <si>
    <t>Selección de Ofertas (1)</t>
  </si>
  <si>
    <t>Concurso Privado de Precios (2)</t>
  </si>
  <si>
    <t>CODIFICACION DE LA MODALIDAD DEL CONCURSO</t>
  </si>
  <si>
    <t>Valor adjudicado</t>
  </si>
  <si>
    <t>Nivel 1</t>
  </si>
  <si>
    <t>Nivel 2</t>
  </si>
  <si>
    <t>Nivel 3</t>
  </si>
  <si>
    <t>Nivel</t>
  </si>
  <si>
    <t>TIEMPO DE ENTREGA DE LAS GARANTÍAS</t>
  </si>
  <si>
    <t>Tiempo de entrega de las garantías</t>
  </si>
  <si>
    <t xml:space="preserve"> 4 - 5</t>
  </si>
  <si>
    <t xml:space="preserve"> 2 - 3</t>
  </si>
  <si>
    <t xml:space="preserve"> 0 - 1</t>
  </si>
  <si>
    <t>Empresa (equipos)(3)</t>
  </si>
  <si>
    <t>Empresa (mobiliarios) (4)</t>
  </si>
</sst>
</file>

<file path=xl/styles.xml><?xml version="1.0" encoding="utf-8"?>
<styleSheet xmlns="http://schemas.openxmlformats.org/spreadsheetml/2006/main">
  <numFmts count="1">
    <numFmt numFmtId="173" formatCode="0.000"/>
  </numFmts>
  <fonts count="5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3" fontId="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" xfId="0" applyBorder="1"/>
    <xf numFmtId="49" fontId="3" fillId="2" borderId="5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14" xfId="0" applyFill="1" applyBorder="1"/>
    <xf numFmtId="0" fontId="0" fillId="0" borderId="15" xfId="0" applyBorder="1"/>
    <xf numFmtId="0" fontId="0" fillId="0" borderId="3" xfId="0" applyBorder="1"/>
    <xf numFmtId="0" fontId="0" fillId="0" borderId="16" xfId="0" applyBorder="1"/>
    <xf numFmtId="49" fontId="3" fillId="2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2" fontId="0" fillId="0" borderId="0" xfId="0" applyNumberFormat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1" fillId="2" borderId="19" xfId="0" applyFont="1" applyFill="1" applyBorder="1" applyAlignment="1">
      <alignment horizontal="center" wrapText="1"/>
    </xf>
    <xf numFmtId="4" fontId="0" fillId="7" borderId="20" xfId="0" applyNumberFormat="1" applyFill="1" applyBorder="1"/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" fontId="0" fillId="7" borderId="1" xfId="0" applyNumberFormat="1" applyFill="1" applyBorder="1"/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" fontId="0" fillId="6" borderId="1" xfId="0" applyNumberFormat="1" applyFill="1" applyBorder="1"/>
    <xf numFmtId="0" fontId="0" fillId="6" borderId="4" xfId="0" applyFill="1" applyBorder="1" applyAlignment="1">
      <alignment horizontal="center"/>
    </xf>
    <xf numFmtId="4" fontId="0" fillId="2" borderId="1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3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4" fontId="1" fillId="2" borderId="5" xfId="0" applyNumberFormat="1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16" fontId="3" fillId="4" borderId="4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 wrapText="1"/>
    </xf>
    <xf numFmtId="17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3" fontId="2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8"/>
  <sheetViews>
    <sheetView tabSelected="1" workbookViewId="0">
      <selection activeCell="C25" sqref="C25"/>
    </sheetView>
  </sheetViews>
  <sheetFormatPr baseColWidth="10" defaultRowHeight="12.75"/>
  <cols>
    <col min="1" max="1" width="21.7109375" customWidth="1"/>
    <col min="2" max="2" width="17.140625" customWidth="1"/>
    <col min="6" max="6" width="4.140625" customWidth="1"/>
    <col min="7" max="7" width="13.7109375" customWidth="1"/>
    <col min="8" max="8" width="13.85546875" customWidth="1"/>
    <col min="10" max="10" width="9.140625" customWidth="1"/>
    <col min="11" max="11" width="10.7109375" customWidth="1"/>
  </cols>
  <sheetData>
    <row r="2" spans="1:17" ht="13.5" thickBot="1"/>
    <row r="3" spans="1:17" ht="24.75" customHeight="1" thickBot="1">
      <c r="A3" s="27" t="s">
        <v>3</v>
      </c>
      <c r="B3" s="3" t="s">
        <v>0</v>
      </c>
      <c r="G3" s="96" t="s">
        <v>3</v>
      </c>
      <c r="H3" s="98" t="s">
        <v>1</v>
      </c>
      <c r="I3" s="103"/>
      <c r="J3" s="103"/>
      <c r="K3" s="104"/>
      <c r="L3" s="95" t="s">
        <v>2</v>
      </c>
    </row>
    <row r="4" spans="1:17" ht="13.5" thickBot="1">
      <c r="A4" s="32">
        <v>2</v>
      </c>
      <c r="B4" s="33">
        <v>4</v>
      </c>
      <c r="G4" s="97"/>
      <c r="H4" s="7" t="s">
        <v>7</v>
      </c>
      <c r="I4" s="9" t="s">
        <v>8</v>
      </c>
      <c r="J4" s="9" t="s">
        <v>9</v>
      </c>
      <c r="K4" s="9" t="s">
        <v>10</v>
      </c>
      <c r="L4" s="105"/>
    </row>
    <row r="5" spans="1:17">
      <c r="A5" s="34">
        <v>2</v>
      </c>
      <c r="B5" s="31">
        <v>8</v>
      </c>
      <c r="G5" s="6" t="s">
        <v>4</v>
      </c>
      <c r="H5" s="11">
        <v>0</v>
      </c>
      <c r="I5" s="12">
        <v>2</v>
      </c>
      <c r="J5" s="12">
        <v>1</v>
      </c>
      <c r="K5" s="13">
        <v>0</v>
      </c>
      <c r="L5" s="20">
        <f>SUM(H5:K5)</f>
        <v>3</v>
      </c>
      <c r="N5" s="47">
        <f>((POWER(H5-H13,2))/H13)</f>
        <v>0.88235294117647056</v>
      </c>
      <c r="O5" s="47">
        <f t="shared" ref="N5:Q6" si="0">((POWER(I5-I13,2))/I13)</f>
        <v>0.83660130718954251</v>
      </c>
      <c r="P5" s="47">
        <f>((POWER(J5-J13,2))/J13)</f>
        <v>0.1225490196078431</v>
      </c>
      <c r="Q5" s="47">
        <f>((POWER(K5-K13,2))/K13)</f>
        <v>0.35294117647058826</v>
      </c>
    </row>
    <row r="6" spans="1:17">
      <c r="A6" s="32">
        <v>3</v>
      </c>
      <c r="B6" s="30">
        <v>8</v>
      </c>
      <c r="G6" s="6" t="s">
        <v>5</v>
      </c>
      <c r="H6" s="14">
        <v>2</v>
      </c>
      <c r="I6" s="8">
        <v>0</v>
      </c>
      <c r="J6" s="8">
        <v>0</v>
      </c>
      <c r="K6" s="15">
        <v>2</v>
      </c>
      <c r="L6" s="21">
        <f>SUM(H6:K6)</f>
        <v>4</v>
      </c>
      <c r="N6" s="47">
        <f t="shared" si="0"/>
        <v>0.57647058823529407</v>
      </c>
      <c r="O6" s="47">
        <f t="shared" si="0"/>
        <v>1.411764705882353</v>
      </c>
      <c r="P6" s="47">
        <f t="shared" si="0"/>
        <v>0.94117647058823528</v>
      </c>
      <c r="Q6" s="47">
        <f t="shared" si="0"/>
        <v>4.9705882352941178</v>
      </c>
    </row>
    <row r="7" spans="1:17" ht="13.5" thickBot="1">
      <c r="A7" s="35">
        <v>3</v>
      </c>
      <c r="B7" s="30">
        <v>8</v>
      </c>
      <c r="G7" s="6" t="s">
        <v>6</v>
      </c>
      <c r="H7" s="14">
        <v>3</v>
      </c>
      <c r="I7" s="8">
        <v>4</v>
      </c>
      <c r="J7" s="8">
        <v>3</v>
      </c>
      <c r="K7" s="15">
        <v>0</v>
      </c>
      <c r="L7" s="22">
        <f>SUM(H7:K7)</f>
        <v>10</v>
      </c>
      <c r="N7" s="47">
        <f>((POWER(H7-H15,2))/H15)</f>
        <v>1.1764705882352856E-3</v>
      </c>
      <c r="O7" s="47">
        <f>((POWER(I7-I15,2))/I15)</f>
        <v>6.2745098039215713E-2</v>
      </c>
      <c r="P7" s="47">
        <f>((POWER(J7-J15,2))/J15)</f>
        <v>0.17794117647058819</v>
      </c>
      <c r="Q7" s="47">
        <f>((POWER(K7-K15,2))/K15)</f>
        <v>1.1764705882352942</v>
      </c>
    </row>
    <row r="8" spans="1:17" ht="13.5" thickBot="1">
      <c r="A8" s="32">
        <v>3</v>
      </c>
      <c r="B8" s="30">
        <v>10</v>
      </c>
      <c r="G8" s="6" t="s">
        <v>2</v>
      </c>
      <c r="H8" s="16">
        <f>SUM(H5:H7)</f>
        <v>5</v>
      </c>
      <c r="I8" s="17">
        <f>SUM(I5:I7)</f>
        <v>6</v>
      </c>
      <c r="J8" s="17">
        <f>SUM(J5:J7)</f>
        <v>4</v>
      </c>
      <c r="K8" s="18">
        <f>SUM(K5:K7)</f>
        <v>2</v>
      </c>
      <c r="L8" s="19">
        <f>SUM(L5:L7)</f>
        <v>17</v>
      </c>
    </row>
    <row r="9" spans="1:17">
      <c r="A9" s="36">
        <v>3</v>
      </c>
      <c r="B9" s="29">
        <v>11</v>
      </c>
      <c r="N9" s="47">
        <f>+N5+N6+N7+O5+O6+O7+P5+P6+P7+Q5+Q6+Q7</f>
        <v>11.512777777777778</v>
      </c>
    </row>
    <row r="10" spans="1:17">
      <c r="A10" s="37">
        <v>3</v>
      </c>
      <c r="B10" s="29">
        <v>12</v>
      </c>
    </row>
    <row r="11" spans="1:17" ht="12.75" customHeight="1">
      <c r="A11" s="37">
        <v>1</v>
      </c>
      <c r="B11" s="29">
        <v>12</v>
      </c>
      <c r="G11" s="96" t="s">
        <v>3</v>
      </c>
      <c r="H11" s="98" t="s">
        <v>1</v>
      </c>
      <c r="I11" s="103"/>
      <c r="J11" s="103"/>
      <c r="K11" s="104"/>
    </row>
    <row r="12" spans="1:17">
      <c r="A12" s="37">
        <v>1</v>
      </c>
      <c r="B12" s="29">
        <v>13</v>
      </c>
      <c r="G12" s="97"/>
      <c r="H12" s="7" t="s">
        <v>7</v>
      </c>
      <c r="I12" s="9" t="s">
        <v>8</v>
      </c>
      <c r="J12" s="9" t="s">
        <v>9</v>
      </c>
      <c r="K12" s="9" t="s">
        <v>10</v>
      </c>
    </row>
    <row r="13" spans="1:17">
      <c r="A13" s="37">
        <v>3</v>
      </c>
      <c r="B13" s="29">
        <v>16</v>
      </c>
      <c r="G13" s="6" t="s">
        <v>4</v>
      </c>
      <c r="H13" s="66">
        <f>+$L$5*H8/$L$8</f>
        <v>0.88235294117647056</v>
      </c>
      <c r="I13" s="66">
        <f>+$L$5*I8/$L$8</f>
        <v>1.0588235294117647</v>
      </c>
      <c r="J13" s="66">
        <f>+$L$5*J8/$L$8</f>
        <v>0.70588235294117652</v>
      </c>
      <c r="K13" s="66">
        <f>+$L$5*K8/$L$8</f>
        <v>0.35294117647058826</v>
      </c>
    </row>
    <row r="14" spans="1:17">
      <c r="A14" s="37">
        <v>3</v>
      </c>
      <c r="B14" s="4">
        <v>19</v>
      </c>
      <c r="G14" s="6" t="s">
        <v>5</v>
      </c>
      <c r="H14" s="66">
        <f>+$L$6*H8/$L$8</f>
        <v>1.1764705882352942</v>
      </c>
      <c r="I14" s="66">
        <f>+$L$6*I8/$L$8</f>
        <v>1.411764705882353</v>
      </c>
      <c r="J14" s="66">
        <f>+$L$6*J8/$L$8</f>
        <v>0.94117647058823528</v>
      </c>
      <c r="K14" s="66">
        <f>+$L$6*K8/$L$8</f>
        <v>0.47058823529411764</v>
      </c>
    </row>
    <row r="15" spans="1:17">
      <c r="A15" s="38">
        <v>3</v>
      </c>
      <c r="B15" s="39">
        <v>22</v>
      </c>
      <c r="G15" s="6" t="s">
        <v>6</v>
      </c>
      <c r="H15" s="66">
        <f>+$L$7*H8/$L$8</f>
        <v>2.9411764705882355</v>
      </c>
      <c r="I15" s="66">
        <f>+$L$7*I8/$L$8</f>
        <v>3.5294117647058822</v>
      </c>
      <c r="J15" s="66">
        <f>+$L$7*J8/$L$8</f>
        <v>2.3529411764705883</v>
      </c>
      <c r="K15" s="66">
        <f>+$L$7*K8/$L$8</f>
        <v>1.1764705882352942</v>
      </c>
    </row>
    <row r="16" spans="1:17">
      <c r="A16" s="38">
        <v>3</v>
      </c>
      <c r="B16" s="10">
        <v>26</v>
      </c>
    </row>
    <row r="17" spans="1:17">
      <c r="A17" s="38">
        <v>1</v>
      </c>
      <c r="B17" s="10">
        <v>27</v>
      </c>
    </row>
    <row r="18" spans="1:17">
      <c r="A18" s="38">
        <v>3</v>
      </c>
      <c r="B18" s="39">
        <v>27</v>
      </c>
      <c r="H18">
        <f>(3*5)/17</f>
        <v>0.88235294117647056</v>
      </c>
      <c r="I18">
        <f>(3*6)/17</f>
        <v>1.0588235294117647</v>
      </c>
      <c r="J18">
        <f>(3*4)/17</f>
        <v>0.70588235294117652</v>
      </c>
    </row>
    <row r="19" spans="1:17">
      <c r="A19" s="1">
        <v>2</v>
      </c>
      <c r="B19" s="26">
        <v>34</v>
      </c>
    </row>
    <row r="20" spans="1:17" ht="13.5" thickBot="1">
      <c r="A20" s="1">
        <v>2</v>
      </c>
      <c r="B20" s="28">
        <v>38</v>
      </c>
    </row>
    <row r="23" spans="1:17" ht="12.75" customHeight="1">
      <c r="G23" s="101" t="s">
        <v>11</v>
      </c>
      <c r="H23" s="102" t="s">
        <v>1</v>
      </c>
      <c r="I23" s="102"/>
      <c r="J23" s="102"/>
      <c r="K23" s="102"/>
      <c r="L23" s="94" t="s">
        <v>2</v>
      </c>
    </row>
    <row r="24" spans="1:17" ht="13.5" thickBot="1">
      <c r="G24" s="101"/>
      <c r="H24" s="5" t="s">
        <v>7</v>
      </c>
      <c r="I24" s="23" t="s">
        <v>8</v>
      </c>
      <c r="J24" s="23" t="s">
        <v>9</v>
      </c>
      <c r="K24" s="23" t="s">
        <v>10</v>
      </c>
      <c r="L24" s="94"/>
    </row>
    <row r="25" spans="1:17" ht="26.25" customHeight="1">
      <c r="G25" s="24" t="s">
        <v>12</v>
      </c>
      <c r="H25" s="67">
        <v>1</v>
      </c>
      <c r="I25" s="68">
        <v>1</v>
      </c>
      <c r="J25" s="68">
        <v>1</v>
      </c>
      <c r="K25" s="69">
        <v>1</v>
      </c>
      <c r="L25" s="70">
        <f>SUM(H25:K25)</f>
        <v>4</v>
      </c>
      <c r="N25" s="47">
        <f t="shared" ref="N25:Q26" si="1">((POWER(H25-H32,2))/H32)</f>
        <v>2.6470588235294128E-2</v>
      </c>
      <c r="O25" s="47">
        <f t="shared" si="1"/>
        <v>0.12009803921568632</v>
      </c>
      <c r="P25" s="47">
        <f t="shared" si="1"/>
        <v>3.6764705882352958E-3</v>
      </c>
      <c r="Q25" s="47">
        <f t="shared" si="1"/>
        <v>0.59558823529411775</v>
      </c>
    </row>
    <row r="26" spans="1:17" ht="23.25" customHeight="1">
      <c r="G26" s="24" t="s">
        <v>13</v>
      </c>
      <c r="H26" s="71">
        <v>4</v>
      </c>
      <c r="I26" s="2">
        <v>5</v>
      </c>
      <c r="J26" s="2">
        <v>3</v>
      </c>
      <c r="K26" s="63">
        <v>1</v>
      </c>
      <c r="L26" s="72">
        <f>SUM(H26:K26)</f>
        <v>13</v>
      </c>
      <c r="N26" s="47">
        <f t="shared" si="1"/>
        <v>8.1447963800904809E-3</v>
      </c>
      <c r="O26" s="47">
        <f t="shared" si="1"/>
        <v>3.695324283559584E-2</v>
      </c>
      <c r="P26" s="47">
        <f t="shared" si="1"/>
        <v>1.1312217194570057E-3</v>
      </c>
      <c r="Q26" s="47">
        <f t="shared" si="1"/>
        <v>0.18325791855203616</v>
      </c>
    </row>
    <row r="27" spans="1:17" ht="13.5" thickBot="1">
      <c r="G27" s="6" t="s">
        <v>2</v>
      </c>
      <c r="H27" s="73">
        <f>SUM(H25:H26)</f>
        <v>5</v>
      </c>
      <c r="I27" s="74">
        <f>SUM(I25:I26)</f>
        <v>6</v>
      </c>
      <c r="J27" s="74">
        <f>SUM(J25:J26)</f>
        <v>4</v>
      </c>
      <c r="K27" s="75">
        <f>SUM(K25:K26)</f>
        <v>2</v>
      </c>
      <c r="L27" s="76">
        <f>SUM(L25:L26)</f>
        <v>17</v>
      </c>
    </row>
    <row r="28" spans="1:17">
      <c r="N28" s="47">
        <f>+N25+N26+O25+O26+P25+P26+Q25+Q26</f>
        <v>0.97532051282051291</v>
      </c>
    </row>
    <row r="30" spans="1:17">
      <c r="G30" s="101" t="s">
        <v>11</v>
      </c>
      <c r="H30" s="102" t="s">
        <v>1</v>
      </c>
      <c r="I30" s="102"/>
      <c r="J30" s="102"/>
      <c r="K30" s="102"/>
    </row>
    <row r="31" spans="1:17">
      <c r="G31" s="101"/>
      <c r="H31" s="7" t="s">
        <v>7</v>
      </c>
      <c r="I31" s="9" t="s">
        <v>8</v>
      </c>
      <c r="J31" s="9" t="s">
        <v>9</v>
      </c>
      <c r="K31" s="9" t="s">
        <v>10</v>
      </c>
    </row>
    <row r="32" spans="1:17" ht="25.5">
      <c r="G32" s="24" t="s">
        <v>12</v>
      </c>
      <c r="H32" s="66">
        <f>+$L$25*H27/$L$8</f>
        <v>1.1764705882352942</v>
      </c>
      <c r="I32" s="66">
        <f>+$L$25*I27/$L$8</f>
        <v>1.411764705882353</v>
      </c>
      <c r="J32" s="66">
        <f>+$L$25*J27/$L$8</f>
        <v>0.94117647058823528</v>
      </c>
      <c r="K32" s="66">
        <f>+$L$25*K27/$L$8</f>
        <v>0.47058823529411764</v>
      </c>
    </row>
    <row r="33" spans="1:17" ht="38.25">
      <c r="G33" s="65" t="s">
        <v>13</v>
      </c>
      <c r="H33" s="66">
        <f>+$L$26*H27/$L$8</f>
        <v>3.8235294117647061</v>
      </c>
      <c r="I33" s="66">
        <f>+$L$26*I27/$L$8</f>
        <v>4.5882352941176467</v>
      </c>
      <c r="J33" s="66">
        <f>+$L$26*J27/$L$8</f>
        <v>3.0588235294117645</v>
      </c>
      <c r="K33" s="66">
        <f>+$L$26*K27/$L$8</f>
        <v>1.5294117647058822</v>
      </c>
    </row>
    <row r="34" spans="1:17">
      <c r="G34" s="48"/>
      <c r="H34" s="49"/>
      <c r="I34" s="49"/>
      <c r="J34" s="49"/>
      <c r="K34" s="49"/>
      <c r="L34" s="50"/>
    </row>
    <row r="35" spans="1:17">
      <c r="G35" s="50"/>
      <c r="H35" s="50"/>
      <c r="I35" s="50"/>
      <c r="J35" s="50"/>
      <c r="K35" s="50"/>
      <c r="L35" s="50"/>
    </row>
    <row r="36" spans="1:17">
      <c r="G36" s="50"/>
      <c r="H36" s="50"/>
      <c r="I36" s="50"/>
      <c r="J36" s="50"/>
      <c r="K36" s="50"/>
      <c r="L36" s="50"/>
    </row>
    <row r="37" spans="1:17">
      <c r="G37" s="50"/>
      <c r="H37" s="50"/>
      <c r="I37" s="50"/>
      <c r="J37" s="50"/>
      <c r="K37" s="50"/>
      <c r="L37" s="50"/>
    </row>
    <row r="38" spans="1:17">
      <c r="G38" s="50"/>
      <c r="H38" s="50"/>
      <c r="I38" s="50"/>
      <c r="J38" s="50"/>
      <c r="K38" s="50"/>
      <c r="L38" s="50"/>
    </row>
    <row r="39" spans="1:17" ht="13.5" thickBot="1"/>
    <row r="40" spans="1:17" ht="36.75" thickBot="1">
      <c r="A40" s="27" t="s">
        <v>14</v>
      </c>
      <c r="B40" s="40" t="s">
        <v>0</v>
      </c>
      <c r="G40" s="96" t="s">
        <v>15</v>
      </c>
      <c r="H40" s="98" t="s">
        <v>1</v>
      </c>
      <c r="I40" s="99"/>
      <c r="J40" s="99"/>
      <c r="K40" s="100"/>
      <c r="L40" s="94" t="s">
        <v>2</v>
      </c>
    </row>
    <row r="41" spans="1:17" ht="13.5" thickBot="1">
      <c r="A41" s="41">
        <v>2</v>
      </c>
      <c r="B41" s="42">
        <v>4</v>
      </c>
      <c r="G41" s="97"/>
      <c r="H41" s="7" t="s">
        <v>7</v>
      </c>
      <c r="I41" s="9" t="s">
        <v>8</v>
      </c>
      <c r="J41" s="9" t="s">
        <v>9</v>
      </c>
      <c r="K41" s="9" t="s">
        <v>10</v>
      </c>
      <c r="L41" s="95"/>
    </row>
    <row r="42" spans="1:17">
      <c r="A42" s="41">
        <v>1</v>
      </c>
      <c r="B42" s="42">
        <v>8</v>
      </c>
      <c r="G42" s="24" t="s">
        <v>16</v>
      </c>
      <c r="H42" s="11">
        <v>1</v>
      </c>
      <c r="I42" s="12">
        <v>4</v>
      </c>
      <c r="J42" s="12">
        <v>3</v>
      </c>
      <c r="K42" s="13">
        <v>0</v>
      </c>
      <c r="L42" s="20">
        <f>SUM(H42:K42)</f>
        <v>8</v>
      </c>
      <c r="N42" s="47">
        <f t="shared" ref="N42:Q44" si="2">((POWER(H42-H51,2))/H51)</f>
        <v>0.77794117647058836</v>
      </c>
      <c r="O42" s="47">
        <f t="shared" si="2"/>
        <v>0.49019607843137242</v>
      </c>
      <c r="P42" s="47">
        <f t="shared" si="2"/>
        <v>0.66360294117647067</v>
      </c>
      <c r="Q42" s="47">
        <f t="shared" si="2"/>
        <v>0.94117647058823528</v>
      </c>
    </row>
    <row r="43" spans="1:17">
      <c r="A43" s="41">
        <v>2</v>
      </c>
      <c r="B43" s="42">
        <v>8</v>
      </c>
      <c r="G43" s="24" t="s">
        <v>17</v>
      </c>
      <c r="H43" s="14">
        <v>3</v>
      </c>
      <c r="I43" s="8">
        <v>1</v>
      </c>
      <c r="J43" s="8">
        <v>1</v>
      </c>
      <c r="K43" s="15">
        <v>1</v>
      </c>
      <c r="L43" s="21">
        <f>SUM(H43:K43)</f>
        <v>6</v>
      </c>
      <c r="N43" s="47">
        <f t="shared" si="2"/>
        <v>0.86470588235294121</v>
      </c>
      <c r="O43" s="47">
        <f t="shared" si="2"/>
        <v>0.58986928104575165</v>
      </c>
      <c r="P43" s="47">
        <f t="shared" si="2"/>
        <v>0.12009803921568632</v>
      </c>
      <c r="Q43" s="47">
        <f t="shared" si="2"/>
        <v>0.1225490196078431</v>
      </c>
    </row>
    <row r="44" spans="1:17" ht="13.5" thickBot="1">
      <c r="A44" s="41">
        <v>2</v>
      </c>
      <c r="B44" s="42">
        <v>8</v>
      </c>
      <c r="G44" s="6" t="s">
        <v>18</v>
      </c>
      <c r="H44" s="14">
        <v>1</v>
      </c>
      <c r="I44" s="8">
        <v>1</v>
      </c>
      <c r="J44" s="8">
        <v>0</v>
      </c>
      <c r="K44" s="15">
        <v>1</v>
      </c>
      <c r="L44" s="22">
        <f>SUM(H44:K44)</f>
        <v>3</v>
      </c>
      <c r="N44" s="47">
        <f t="shared" si="2"/>
        <v>1.5686274509803928E-2</v>
      </c>
      <c r="O44" s="47">
        <f t="shared" si="2"/>
        <v>3.2679738562091517E-3</v>
      </c>
      <c r="P44" s="47">
        <f t="shared" si="2"/>
        <v>0.70588235294117652</v>
      </c>
      <c r="Q44" s="47">
        <f t="shared" si="2"/>
        <v>1.1862745098039214</v>
      </c>
    </row>
    <row r="45" spans="1:17" ht="13.5" thickBot="1">
      <c r="A45" s="41">
        <v>2</v>
      </c>
      <c r="B45" s="42">
        <v>10</v>
      </c>
      <c r="G45" s="77" t="s">
        <v>2</v>
      </c>
      <c r="H45" s="16">
        <f>SUM(H42:H44)</f>
        <v>5</v>
      </c>
      <c r="I45" s="17">
        <f>SUM(I42:I44)</f>
        <v>6</v>
      </c>
      <c r="J45" s="17">
        <f>SUM(J42:J44)</f>
        <v>4</v>
      </c>
      <c r="K45" s="18">
        <f>SUM(K42:K44)</f>
        <v>2</v>
      </c>
      <c r="L45" s="19">
        <f>SUM(L42:L44)</f>
        <v>17</v>
      </c>
    </row>
    <row r="46" spans="1:17">
      <c r="A46" s="43">
        <v>2</v>
      </c>
      <c r="B46" s="44">
        <v>11</v>
      </c>
      <c r="N46" s="47">
        <f>+N42+O42+P42+Q42+N43+O43+P43+Q43+N44+O44+P44+Q44</f>
        <v>6.4812499999999993</v>
      </c>
    </row>
    <row r="47" spans="1:17">
      <c r="A47" s="43">
        <v>2</v>
      </c>
      <c r="B47" s="44">
        <v>12</v>
      </c>
    </row>
    <row r="48" spans="1:17">
      <c r="A48" s="43">
        <v>2</v>
      </c>
      <c r="B48" s="44">
        <v>12</v>
      </c>
    </row>
    <row r="49" spans="1:11">
      <c r="A49" s="43">
        <v>2</v>
      </c>
      <c r="B49" s="44">
        <v>13</v>
      </c>
      <c r="G49" s="96" t="s">
        <v>15</v>
      </c>
      <c r="H49" s="98" t="s">
        <v>1</v>
      </c>
      <c r="I49" s="99"/>
      <c r="J49" s="99"/>
      <c r="K49" s="100"/>
    </row>
    <row r="50" spans="1:11">
      <c r="A50" s="43">
        <v>1</v>
      </c>
      <c r="B50" s="44">
        <v>16</v>
      </c>
      <c r="G50" s="97"/>
      <c r="H50" s="5" t="s">
        <v>7</v>
      </c>
      <c r="I50" s="23" t="s">
        <v>8</v>
      </c>
      <c r="J50" s="23" t="s">
        <v>9</v>
      </c>
      <c r="K50" s="23" t="s">
        <v>10</v>
      </c>
    </row>
    <row r="51" spans="1:11">
      <c r="A51" s="43">
        <v>2</v>
      </c>
      <c r="B51" s="44">
        <v>19</v>
      </c>
      <c r="G51" s="24" t="s">
        <v>16</v>
      </c>
      <c r="H51" s="66">
        <f>+$L$42*H45/$L$45</f>
        <v>2.3529411764705883</v>
      </c>
      <c r="I51" s="66">
        <f>+$L$42*I45/$L$45</f>
        <v>2.8235294117647061</v>
      </c>
      <c r="J51" s="66">
        <f>+$L$42*J45/$L$45</f>
        <v>1.8823529411764706</v>
      </c>
      <c r="K51" s="66">
        <f>+$L$42*K45/$L$45</f>
        <v>0.94117647058823528</v>
      </c>
    </row>
    <row r="52" spans="1:11">
      <c r="A52" s="45">
        <v>2</v>
      </c>
      <c r="B52" s="46">
        <v>22</v>
      </c>
      <c r="G52" s="24" t="s">
        <v>17</v>
      </c>
      <c r="H52" s="66">
        <f>+$L$43*H45/$L$45</f>
        <v>1.7647058823529411</v>
      </c>
      <c r="I52" s="66">
        <f>+$L$43*I45/$L$45</f>
        <v>2.1176470588235294</v>
      </c>
      <c r="J52" s="66">
        <f>+$L$43*J45/$L$45</f>
        <v>1.411764705882353</v>
      </c>
      <c r="K52" s="66">
        <f>+$L$43*K45/$L$45</f>
        <v>0.70588235294117652</v>
      </c>
    </row>
    <row r="53" spans="1:11">
      <c r="A53" s="45">
        <v>2</v>
      </c>
      <c r="B53" s="46">
        <v>26</v>
      </c>
      <c r="G53" s="6" t="s">
        <v>18</v>
      </c>
      <c r="H53" s="66">
        <f>+$L$44*H45/$L$45</f>
        <v>0.88235294117647056</v>
      </c>
      <c r="I53" s="66">
        <f>+$L$44*I45/$L$45</f>
        <v>1.0588235294117647</v>
      </c>
      <c r="J53" s="66">
        <f>+$L$44*J45/$L$45</f>
        <v>0.70588235294117652</v>
      </c>
      <c r="K53" s="66">
        <f>+$L$44*K45/$L$45</f>
        <v>0.35294117647058826</v>
      </c>
    </row>
    <row r="54" spans="1:11">
      <c r="A54" s="45">
        <v>1</v>
      </c>
      <c r="B54" s="46">
        <v>27</v>
      </c>
    </row>
    <row r="55" spans="1:11">
      <c r="A55" s="45">
        <v>2</v>
      </c>
      <c r="B55" s="46">
        <v>27</v>
      </c>
    </row>
    <row r="56" spans="1:11">
      <c r="A56" s="25">
        <v>2</v>
      </c>
      <c r="B56" s="2">
        <v>34</v>
      </c>
    </row>
    <row r="57" spans="1:11">
      <c r="A57" s="25">
        <v>1</v>
      </c>
      <c r="B57" s="2">
        <v>38</v>
      </c>
    </row>
    <row r="59" spans="1:11" ht="13.5" thickBot="1"/>
    <row r="60" spans="1:11" ht="24.75" thickBot="1">
      <c r="A60" s="27" t="s">
        <v>15</v>
      </c>
      <c r="B60" s="51" t="s">
        <v>0</v>
      </c>
      <c r="C60" s="3" t="s">
        <v>19</v>
      </c>
    </row>
    <row r="61" spans="1:11">
      <c r="A61" s="52">
        <v>35600</v>
      </c>
      <c r="B61" s="53">
        <v>26</v>
      </c>
      <c r="C61" s="54">
        <v>1</v>
      </c>
      <c r="E61" s="64"/>
    </row>
    <row r="62" spans="1:11" ht="12.75" customHeight="1">
      <c r="A62" s="55">
        <v>24099.57</v>
      </c>
      <c r="B62" s="56">
        <v>13</v>
      </c>
      <c r="C62" s="57">
        <v>1</v>
      </c>
      <c r="E62" s="64"/>
    </row>
    <row r="63" spans="1:11">
      <c r="A63" s="55">
        <v>15465.31</v>
      </c>
      <c r="B63" s="56">
        <v>19</v>
      </c>
      <c r="C63" s="57">
        <v>1</v>
      </c>
      <c r="E63" s="64"/>
    </row>
    <row r="64" spans="1:11">
      <c r="A64" s="55">
        <v>19588.3</v>
      </c>
      <c r="B64" s="56">
        <v>12</v>
      </c>
      <c r="C64" s="57">
        <v>1</v>
      </c>
      <c r="E64" s="64"/>
    </row>
    <row r="65" spans="1:5">
      <c r="A65" s="55">
        <v>29462.1</v>
      </c>
      <c r="B65" s="56">
        <v>22</v>
      </c>
      <c r="C65" s="57">
        <v>1</v>
      </c>
      <c r="E65" s="64"/>
    </row>
    <row r="66" spans="1:5">
      <c r="A66" s="55">
        <v>15646.73</v>
      </c>
      <c r="B66" s="56">
        <v>27</v>
      </c>
      <c r="C66" s="57">
        <v>1</v>
      </c>
      <c r="E66" s="64"/>
    </row>
    <row r="67" spans="1:5">
      <c r="A67" s="55">
        <v>20942.43</v>
      </c>
      <c r="B67" s="56">
        <v>8</v>
      </c>
      <c r="C67" s="57">
        <v>1</v>
      </c>
    </row>
    <row r="68" spans="1:5">
      <c r="A68" s="55">
        <v>15403.9</v>
      </c>
      <c r="B68" s="56">
        <v>12</v>
      </c>
      <c r="C68" s="57">
        <v>1</v>
      </c>
    </row>
    <row r="69" spans="1:5">
      <c r="A69" s="58">
        <v>85585.600000000006</v>
      </c>
      <c r="B69" s="59">
        <v>27</v>
      </c>
      <c r="C69" s="46">
        <v>2</v>
      </c>
    </row>
    <row r="70" spans="1:5">
      <c r="A70" s="58">
        <v>44982.400000000001</v>
      </c>
      <c r="B70" s="59">
        <v>34</v>
      </c>
      <c r="C70" s="46">
        <v>2</v>
      </c>
    </row>
    <row r="71" spans="1:5">
      <c r="A71" s="58">
        <v>79746.05</v>
      </c>
      <c r="B71" s="59">
        <v>8</v>
      </c>
      <c r="C71" s="46">
        <v>2</v>
      </c>
    </row>
    <row r="72" spans="1:5">
      <c r="A72" s="58">
        <v>56813.51</v>
      </c>
      <c r="B72" s="59">
        <v>11</v>
      </c>
      <c r="C72" s="46">
        <v>2</v>
      </c>
    </row>
    <row r="73" spans="1:5">
      <c r="A73" s="58">
        <v>43052.06</v>
      </c>
      <c r="B73" s="59">
        <v>4</v>
      </c>
      <c r="C73" s="46">
        <v>2</v>
      </c>
    </row>
    <row r="74" spans="1:5">
      <c r="A74" s="58">
        <v>76762.53</v>
      </c>
      <c r="B74" s="59">
        <v>10</v>
      </c>
      <c r="C74" s="46">
        <v>2</v>
      </c>
    </row>
    <row r="75" spans="1:5">
      <c r="A75" s="60">
        <v>128523.93</v>
      </c>
      <c r="B75" s="61">
        <v>38</v>
      </c>
      <c r="C75" s="62">
        <v>3</v>
      </c>
    </row>
    <row r="76" spans="1:5">
      <c r="A76" s="60">
        <v>110875.91</v>
      </c>
      <c r="B76" s="61">
        <v>16</v>
      </c>
      <c r="C76" s="62">
        <v>3</v>
      </c>
    </row>
    <row r="77" spans="1:5">
      <c r="A77" s="60">
        <v>120153.44</v>
      </c>
      <c r="B77" s="61">
        <v>8</v>
      </c>
      <c r="C77" s="62">
        <v>3</v>
      </c>
    </row>
    <row r="80" spans="1:5" ht="13.5" thickBot="1"/>
    <row r="81" spans="1:17" ht="24">
      <c r="A81" s="78" t="s">
        <v>20</v>
      </c>
      <c r="B81" s="79" t="s">
        <v>0</v>
      </c>
      <c r="G81" s="96" t="s">
        <v>21</v>
      </c>
      <c r="H81" s="98" t="s">
        <v>1</v>
      </c>
      <c r="I81" s="99"/>
      <c r="J81" s="99"/>
      <c r="K81" s="100"/>
      <c r="L81" s="94" t="s">
        <v>2</v>
      </c>
    </row>
    <row r="82" spans="1:17" ht="13.5" thickBot="1">
      <c r="A82" s="1">
        <v>0.62322778271648116</v>
      </c>
      <c r="B82" s="2">
        <v>19</v>
      </c>
      <c r="G82" s="97"/>
      <c r="H82" s="7" t="s">
        <v>7</v>
      </c>
      <c r="I82" s="9" t="s">
        <v>8</v>
      </c>
      <c r="J82" s="9" t="s">
        <v>9</v>
      </c>
      <c r="K82" s="9" t="s">
        <v>10</v>
      </c>
      <c r="L82" s="95"/>
    </row>
    <row r="83" spans="1:17">
      <c r="A83" s="1">
        <v>0.64531820787786298</v>
      </c>
      <c r="B83" s="2">
        <v>27</v>
      </c>
      <c r="G83" s="24" t="s">
        <v>24</v>
      </c>
      <c r="H83" s="67">
        <v>1</v>
      </c>
      <c r="I83" s="68">
        <v>2</v>
      </c>
      <c r="J83" s="68">
        <v>1</v>
      </c>
      <c r="K83" s="69">
        <v>0</v>
      </c>
      <c r="L83" s="70">
        <f>SUM(H83:K83)</f>
        <v>4</v>
      </c>
    </row>
    <row r="84" spans="1:17">
      <c r="A84" s="1">
        <v>0.81929720103592452</v>
      </c>
      <c r="B84" s="2">
        <v>8</v>
      </c>
      <c r="G84" s="81" t="s">
        <v>23</v>
      </c>
      <c r="H84" s="71">
        <v>2</v>
      </c>
      <c r="I84" s="2">
        <v>5</v>
      </c>
      <c r="J84" s="2">
        <v>1</v>
      </c>
      <c r="K84" s="63">
        <v>1</v>
      </c>
      <c r="L84" s="72">
        <f>SUM(H84:K84)</f>
        <v>9</v>
      </c>
    </row>
    <row r="85" spans="1:17" ht="13.5" thickBot="1">
      <c r="A85" s="1">
        <v>1</v>
      </c>
      <c r="B85" s="2">
        <v>11</v>
      </c>
      <c r="G85" s="80" t="s">
        <v>22</v>
      </c>
      <c r="H85" s="71">
        <v>1</v>
      </c>
      <c r="I85" s="2">
        <v>0</v>
      </c>
      <c r="J85" s="2">
        <v>2</v>
      </c>
      <c r="K85" s="63">
        <v>1</v>
      </c>
      <c r="L85" s="82">
        <f>SUM(H85:K85)</f>
        <v>4</v>
      </c>
    </row>
    <row r="86" spans="1:17" ht="13.5" thickBot="1">
      <c r="A86" s="1">
        <v>1.7872825147486848</v>
      </c>
      <c r="B86" s="2">
        <v>10</v>
      </c>
      <c r="G86" s="24" t="s">
        <v>2</v>
      </c>
      <c r="H86" s="73">
        <f>SUM(H83:H85)</f>
        <v>4</v>
      </c>
      <c r="I86" s="74">
        <f>SUM(I83:I85)</f>
        <v>7</v>
      </c>
      <c r="J86" s="74">
        <f>SUM(J83:J85)</f>
        <v>4</v>
      </c>
      <c r="K86" s="75">
        <f>SUM(K83:K85)</f>
        <v>2</v>
      </c>
      <c r="L86" s="76">
        <f>SUM(L83:L85)</f>
        <v>17</v>
      </c>
    </row>
    <row r="87" spans="1:17">
      <c r="A87" s="1">
        <v>2.0608301988208533</v>
      </c>
      <c r="B87" s="2">
        <v>13</v>
      </c>
    </row>
    <row r="88" spans="1:17">
      <c r="A88" s="1">
        <v>2.2333241164876494</v>
      </c>
      <c r="B88" s="2">
        <v>12</v>
      </c>
    </row>
    <row r="89" spans="1:17">
      <c r="A89" s="1">
        <v>2.8947332438821904</v>
      </c>
      <c r="B89" s="2">
        <v>8</v>
      </c>
    </row>
    <row r="90" spans="1:17" ht="12.75" customHeight="1">
      <c r="A90" s="1">
        <v>3.0537970177499263</v>
      </c>
      <c r="B90" s="2">
        <v>27</v>
      </c>
      <c r="G90" s="96" t="s">
        <v>21</v>
      </c>
      <c r="H90" s="98" t="s">
        <v>1</v>
      </c>
      <c r="I90" s="99"/>
      <c r="J90" s="99"/>
      <c r="K90" s="100"/>
    </row>
    <row r="91" spans="1:17">
      <c r="A91" s="1">
        <v>3.0703840599488919</v>
      </c>
      <c r="B91" s="2">
        <v>16</v>
      </c>
      <c r="G91" s="97"/>
      <c r="H91" s="5" t="s">
        <v>7</v>
      </c>
      <c r="I91" s="23" t="s">
        <v>8</v>
      </c>
      <c r="J91" s="23" t="s">
        <v>9</v>
      </c>
      <c r="K91" s="23" t="s">
        <v>10</v>
      </c>
    </row>
    <row r="92" spans="1:17">
      <c r="A92" s="1">
        <v>3.1358741841451288</v>
      </c>
      <c r="B92" s="2">
        <v>12</v>
      </c>
      <c r="G92" s="24" t="s">
        <v>24</v>
      </c>
      <c r="H92" s="66">
        <f>+$L$83*H86/$L$86</f>
        <v>0.94117647058823528</v>
      </c>
      <c r="I92" s="66">
        <f>+$L$83*I86/$L$86</f>
        <v>1.6470588235294117</v>
      </c>
      <c r="J92" s="66">
        <f>+$L$83*J86/$L$86</f>
        <v>0.94117647058823528</v>
      </c>
      <c r="K92" s="66">
        <f>+$L$83*K86/$L$86</f>
        <v>0.47058823529411764</v>
      </c>
      <c r="N92" s="85">
        <f t="shared" ref="N92:Q94" si="3">((POWER(H83-H92,2))/H92)</f>
        <v>3.6764705882352958E-3</v>
      </c>
      <c r="O92" s="47">
        <f t="shared" si="3"/>
        <v>7.5630252100840373E-2</v>
      </c>
      <c r="P92" s="85">
        <f t="shared" si="3"/>
        <v>3.6764705882352958E-3</v>
      </c>
      <c r="Q92" s="47">
        <f t="shared" si="3"/>
        <v>0.47058823529411764</v>
      </c>
    </row>
    <row r="93" spans="1:17">
      <c r="A93" s="1">
        <v>3.3403370915359432</v>
      </c>
      <c r="B93" s="2">
        <v>38</v>
      </c>
      <c r="G93" s="81" t="s">
        <v>23</v>
      </c>
      <c r="H93" s="66">
        <f>+$L$84*H86/$L$86</f>
        <v>2.1176470588235294</v>
      </c>
      <c r="I93" s="66">
        <f>+$L$84*I86/$L$86</f>
        <v>3.7058823529411766</v>
      </c>
      <c r="J93" s="66">
        <f>+$L$84*J86/$L$86</f>
        <v>2.1176470588235294</v>
      </c>
      <c r="K93" s="66">
        <f>+$L$84*K86/$L$86</f>
        <v>1.0588235294117647</v>
      </c>
      <c r="N93" s="85">
        <f t="shared" si="3"/>
        <v>6.5359477124183035E-3</v>
      </c>
      <c r="O93" s="85">
        <f t="shared" si="3"/>
        <v>0.4519140989729224</v>
      </c>
      <c r="P93" s="85">
        <f t="shared" si="3"/>
        <v>0.58986928104575165</v>
      </c>
      <c r="Q93" s="85">
        <f t="shared" si="3"/>
        <v>3.2679738562091517E-3</v>
      </c>
    </row>
    <row r="94" spans="1:17">
      <c r="A94" s="1">
        <v>3.3882300629963158</v>
      </c>
      <c r="B94" s="2">
        <v>8</v>
      </c>
      <c r="G94" s="84" t="s">
        <v>22</v>
      </c>
      <c r="H94" s="66">
        <f>+$L$85*H86/$L$86</f>
        <v>0.94117647058823528</v>
      </c>
      <c r="I94" s="66">
        <f>+$L$85*I86/$L$86</f>
        <v>1.6470588235294117</v>
      </c>
      <c r="J94" s="66">
        <f>+$L$85*J86/$L$86</f>
        <v>0.94117647058823528</v>
      </c>
      <c r="K94" s="66">
        <f>+$L$85*K86/$L$86</f>
        <v>0.47058823529411764</v>
      </c>
      <c r="N94" s="85">
        <f t="shared" si="3"/>
        <v>3.6764705882352958E-3</v>
      </c>
      <c r="O94" s="85">
        <f t="shared" si="3"/>
        <v>1.6470588235294117</v>
      </c>
      <c r="P94" s="85">
        <f t="shared" si="3"/>
        <v>1.1911764705882355</v>
      </c>
      <c r="Q94" s="85">
        <f t="shared" si="3"/>
        <v>0.59558823529411775</v>
      </c>
    </row>
    <row r="95" spans="1:17">
      <c r="A95" s="1">
        <v>3.6110618729620789</v>
      </c>
      <c r="B95" s="2">
        <v>34</v>
      </c>
      <c r="G95" s="83"/>
    </row>
    <row r="96" spans="1:17">
      <c r="A96" s="1">
        <v>3.6360390392800923</v>
      </c>
      <c r="B96" s="2">
        <v>22</v>
      </c>
      <c r="N96" s="85">
        <f>+N92+O92+P92+Q92+N93+O93+P93+Q93+N94+O94+P94+Q94</f>
        <v>5.0426587301587302</v>
      </c>
    </row>
    <row r="97" spans="1:2">
      <c r="A97" s="1">
        <v>4.0403974840153545</v>
      </c>
      <c r="B97" s="2">
        <v>26</v>
      </c>
    </row>
    <row r="98" spans="1:2">
      <c r="A98" s="1">
        <v>4.5805687969550668</v>
      </c>
      <c r="B98" s="2">
        <v>4</v>
      </c>
    </row>
  </sheetData>
  <mergeCells count="20">
    <mergeCell ref="L3:L4"/>
    <mergeCell ref="H3:K3"/>
    <mergeCell ref="G3:G4"/>
    <mergeCell ref="H49:K49"/>
    <mergeCell ref="L23:L24"/>
    <mergeCell ref="G40:G41"/>
    <mergeCell ref="H40:K40"/>
    <mergeCell ref="L40:L41"/>
    <mergeCell ref="H11:K11"/>
    <mergeCell ref="G11:G12"/>
    <mergeCell ref="L81:L82"/>
    <mergeCell ref="G90:G91"/>
    <mergeCell ref="H90:K90"/>
    <mergeCell ref="G23:G24"/>
    <mergeCell ref="H23:K23"/>
    <mergeCell ref="G81:G82"/>
    <mergeCell ref="H81:K81"/>
    <mergeCell ref="G30:G31"/>
    <mergeCell ref="H30:K30"/>
    <mergeCell ref="G49:G50"/>
  </mergeCells>
  <phoneticPr fontId="4" type="noConversion"/>
  <pageMargins left="0.75" right="0.75" top="1" bottom="1" header="0" footer="0"/>
  <pageSetup orientation="portrait" verticalDpi="0" r:id="rId1"/>
  <headerFooter alignWithMargins="0"/>
  <legacyDrawing r:id="rId2"/>
  <oleObjects>
    <oleObject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O21"/>
  <sheetViews>
    <sheetView workbookViewId="0">
      <selection activeCell="E24" sqref="E24"/>
    </sheetView>
  </sheetViews>
  <sheetFormatPr baseColWidth="10" defaultRowHeight="12.75"/>
  <cols>
    <col min="5" max="5" width="12.42578125" customWidth="1"/>
  </cols>
  <sheetData>
    <row r="2" spans="2:15" ht="36">
      <c r="B2" s="92" t="s">
        <v>3</v>
      </c>
      <c r="C2" s="93" t="s">
        <v>0</v>
      </c>
    </row>
    <row r="3" spans="2:15" ht="12.75" customHeight="1">
      <c r="B3" s="90">
        <v>2</v>
      </c>
      <c r="C3" s="91">
        <v>4</v>
      </c>
      <c r="E3" s="101" t="s">
        <v>3</v>
      </c>
      <c r="F3" s="102" t="s">
        <v>1</v>
      </c>
      <c r="G3" s="102"/>
      <c r="H3" s="102"/>
      <c r="I3" s="102"/>
      <c r="J3" s="94" t="s">
        <v>2</v>
      </c>
    </row>
    <row r="4" spans="2:15" ht="13.5" thickBot="1">
      <c r="B4" s="1">
        <v>2</v>
      </c>
      <c r="C4" s="88">
        <v>8</v>
      </c>
      <c r="E4" s="101"/>
      <c r="F4" s="7" t="s">
        <v>7</v>
      </c>
      <c r="G4" s="9" t="s">
        <v>8</v>
      </c>
      <c r="H4" s="9" t="s">
        <v>9</v>
      </c>
      <c r="I4" s="9" t="s">
        <v>10</v>
      </c>
      <c r="J4" s="95"/>
    </row>
    <row r="5" spans="2:15">
      <c r="B5" s="86">
        <v>3</v>
      </c>
      <c r="C5" s="88">
        <v>8</v>
      </c>
      <c r="E5" s="6" t="s">
        <v>4</v>
      </c>
      <c r="F5" s="67">
        <v>0</v>
      </c>
      <c r="G5" s="68">
        <v>2</v>
      </c>
      <c r="H5" s="68">
        <v>1</v>
      </c>
      <c r="I5" s="69">
        <v>0</v>
      </c>
      <c r="J5" s="70">
        <f>SUM(F5:I5)</f>
        <v>3</v>
      </c>
      <c r="L5" s="47">
        <f t="shared" ref="L5:O8" si="0">((POWER(F5-F14,2))/F14)</f>
        <v>0.88235294117647056</v>
      </c>
      <c r="M5" s="47">
        <f t="shared" si="0"/>
        <v>0.83660130718954251</v>
      </c>
      <c r="N5" s="47">
        <f t="shared" si="0"/>
        <v>0.1225490196078431</v>
      </c>
      <c r="O5" s="47">
        <f t="shared" si="0"/>
        <v>0.35294117647058826</v>
      </c>
    </row>
    <row r="6" spans="2:15">
      <c r="B6" s="87">
        <v>3</v>
      </c>
      <c r="C6" s="88">
        <v>8</v>
      </c>
      <c r="E6" s="6" t="s">
        <v>5</v>
      </c>
      <c r="F6" s="71">
        <v>2</v>
      </c>
      <c r="G6" s="2">
        <v>0</v>
      </c>
      <c r="H6" s="2">
        <v>0</v>
      </c>
      <c r="I6" s="63">
        <v>2</v>
      </c>
      <c r="J6" s="72">
        <f>SUM(F6:I6)</f>
        <v>4</v>
      </c>
      <c r="L6" s="47">
        <f t="shared" si="0"/>
        <v>0.57647058823529407</v>
      </c>
      <c r="M6" s="47">
        <f t="shared" si="0"/>
        <v>1.411764705882353</v>
      </c>
      <c r="N6" s="47">
        <f t="shared" si="0"/>
        <v>0.94117647058823528</v>
      </c>
      <c r="O6" s="47">
        <f t="shared" si="0"/>
        <v>4.9705882352941178</v>
      </c>
    </row>
    <row r="7" spans="2:15" ht="16.5" customHeight="1">
      <c r="B7" s="86">
        <v>3</v>
      </c>
      <c r="C7" s="88">
        <v>10</v>
      </c>
      <c r="E7" s="77" t="s">
        <v>25</v>
      </c>
      <c r="F7" s="71">
        <v>3</v>
      </c>
      <c r="G7" s="2">
        <v>2</v>
      </c>
      <c r="H7" s="2">
        <v>2</v>
      </c>
      <c r="I7" s="63">
        <v>0</v>
      </c>
      <c r="J7" s="72">
        <f>SUM(F7:I7)</f>
        <v>7</v>
      </c>
      <c r="L7" s="47">
        <f t="shared" si="0"/>
        <v>0.43025210084033633</v>
      </c>
      <c r="M7" s="47">
        <f t="shared" si="0"/>
        <v>8.9635854341736723E-2</v>
      </c>
      <c r="N7" s="47">
        <f t="shared" si="0"/>
        <v>7.5630252100840373E-2</v>
      </c>
      <c r="O7" s="47">
        <f t="shared" si="0"/>
        <v>0.82352941176470584</v>
      </c>
    </row>
    <row r="8" spans="2:15" ht="13.5" customHeight="1">
      <c r="B8" s="86">
        <v>4</v>
      </c>
      <c r="C8" s="88">
        <v>11</v>
      </c>
      <c r="E8" s="77" t="s">
        <v>26</v>
      </c>
      <c r="F8" s="71">
        <v>0</v>
      </c>
      <c r="G8" s="2">
        <v>2</v>
      </c>
      <c r="H8" s="2">
        <v>1</v>
      </c>
      <c r="I8" s="63">
        <v>0</v>
      </c>
      <c r="J8" s="72">
        <f>SUM(F8:I8)</f>
        <v>3</v>
      </c>
      <c r="L8" s="47">
        <f t="shared" si="0"/>
        <v>0.88235294117647056</v>
      </c>
      <c r="M8" s="47">
        <f t="shared" si="0"/>
        <v>0.83660130718954251</v>
      </c>
      <c r="N8" s="47">
        <f t="shared" si="0"/>
        <v>0.1225490196078431</v>
      </c>
      <c r="O8" s="47">
        <f t="shared" si="0"/>
        <v>0.35294117647058826</v>
      </c>
    </row>
    <row r="9" spans="2:15" ht="13.5" thickBot="1">
      <c r="B9" s="1">
        <v>1</v>
      </c>
      <c r="C9" s="88">
        <v>12</v>
      </c>
      <c r="E9" s="6" t="s">
        <v>2</v>
      </c>
      <c r="F9" s="73">
        <f>SUM(F5:F8)</f>
        <v>5</v>
      </c>
      <c r="G9" s="74">
        <f>SUM(G5:G8)</f>
        <v>6</v>
      </c>
      <c r="H9" s="74">
        <f>SUM(H5:H8)</f>
        <v>4</v>
      </c>
      <c r="I9" s="75">
        <f>SUM(I5:I8)</f>
        <v>2</v>
      </c>
      <c r="J9" s="76">
        <f>SUM(J5:J8)</f>
        <v>17</v>
      </c>
    </row>
    <row r="10" spans="2:15">
      <c r="B10" s="1">
        <v>4</v>
      </c>
      <c r="C10" s="88">
        <v>12</v>
      </c>
      <c r="L10" s="47">
        <f>+L5+M5+N5+O5+L6+M6+N6+O6+L7+M7+N7+O7+L8+M8+N8+O8</f>
        <v>13.707936507936511</v>
      </c>
    </row>
    <row r="11" spans="2:15">
      <c r="B11" s="1">
        <v>1</v>
      </c>
      <c r="C11" s="88">
        <v>13</v>
      </c>
    </row>
    <row r="12" spans="2:15" ht="12.75" customHeight="1">
      <c r="B12" s="1">
        <v>3</v>
      </c>
      <c r="C12" s="88">
        <v>16</v>
      </c>
      <c r="E12" s="101" t="s">
        <v>3</v>
      </c>
      <c r="F12" s="102" t="s">
        <v>1</v>
      </c>
      <c r="G12" s="102"/>
      <c r="H12" s="102"/>
      <c r="I12" s="102"/>
    </row>
    <row r="13" spans="2:15">
      <c r="B13" s="1">
        <v>3</v>
      </c>
      <c r="C13" s="88">
        <v>19</v>
      </c>
      <c r="E13" s="101"/>
      <c r="F13" s="7" t="s">
        <v>7</v>
      </c>
      <c r="G13" s="9" t="s">
        <v>8</v>
      </c>
      <c r="H13" s="9" t="s">
        <v>9</v>
      </c>
      <c r="I13" s="9" t="s">
        <v>10</v>
      </c>
    </row>
    <row r="14" spans="2:15">
      <c r="B14" s="1">
        <v>4</v>
      </c>
      <c r="C14" s="88">
        <v>22</v>
      </c>
      <c r="E14" s="6" t="s">
        <v>4</v>
      </c>
      <c r="F14" s="66">
        <f>+$J$5*F9/$J$9</f>
        <v>0.88235294117647056</v>
      </c>
      <c r="G14" s="66">
        <f>+$J$5*G9/$J$9</f>
        <v>1.0588235294117647</v>
      </c>
      <c r="H14" s="66">
        <f>+$J$5*H9/$J$9</f>
        <v>0.70588235294117652</v>
      </c>
      <c r="I14" s="66">
        <f>+$J$5*I9/$J$9</f>
        <v>0.35294117647058826</v>
      </c>
    </row>
    <row r="15" spans="2:15">
      <c r="B15" s="1">
        <v>3</v>
      </c>
      <c r="C15" s="88">
        <v>26</v>
      </c>
      <c r="E15" s="6" t="s">
        <v>5</v>
      </c>
      <c r="F15" s="66">
        <f>+$J$6*F9/$J$9</f>
        <v>1.1764705882352942</v>
      </c>
      <c r="G15" s="66">
        <f>+$J$6*G9/$J$9</f>
        <v>1.411764705882353</v>
      </c>
      <c r="H15" s="66">
        <f>+$J$6*H9/$J$9</f>
        <v>0.94117647058823528</v>
      </c>
      <c r="I15" s="66">
        <f>+$J$6*I9/$J$9</f>
        <v>0.47058823529411764</v>
      </c>
    </row>
    <row r="16" spans="2:15" ht="18" customHeight="1">
      <c r="B16" s="1">
        <v>1</v>
      </c>
      <c r="C16" s="88">
        <v>27</v>
      </c>
      <c r="E16" s="77" t="s">
        <v>25</v>
      </c>
      <c r="F16" s="66">
        <f>+$J$7*F9/$J$9</f>
        <v>2.0588235294117645</v>
      </c>
      <c r="G16" s="66">
        <f>+$J$7*G9/$J$9</f>
        <v>2.4705882352941178</v>
      </c>
      <c r="H16" s="66">
        <f>+$J$7*H9/$J$9</f>
        <v>1.6470588235294117</v>
      </c>
      <c r="I16" s="66">
        <f>+$J$7*I9/$J$9</f>
        <v>0.82352941176470584</v>
      </c>
    </row>
    <row r="17" spans="2:9" ht="16.5" customHeight="1">
      <c r="B17" s="1">
        <v>3</v>
      </c>
      <c r="C17" s="88">
        <v>27</v>
      </c>
      <c r="E17" s="77" t="s">
        <v>26</v>
      </c>
      <c r="F17" s="66">
        <f>+$J$8*F9/$J$9</f>
        <v>0.88235294117647056</v>
      </c>
      <c r="G17" s="66">
        <f>+$J$8*G9/$J$9</f>
        <v>1.0588235294117647</v>
      </c>
      <c r="H17" s="66">
        <f>+$J$8*H9/$J$9</f>
        <v>0.70588235294117652</v>
      </c>
      <c r="I17" s="66">
        <f>+$J$8*I9/$J$9</f>
        <v>0.35294117647058826</v>
      </c>
    </row>
    <row r="18" spans="2:9">
      <c r="B18" s="1">
        <v>2</v>
      </c>
      <c r="C18" s="88">
        <v>34</v>
      </c>
    </row>
    <row r="19" spans="2:9">
      <c r="B19" s="1">
        <v>2</v>
      </c>
      <c r="C19" s="88">
        <v>38</v>
      </c>
    </row>
    <row r="20" spans="2:9">
      <c r="B20" s="89"/>
      <c r="C20" s="89"/>
    </row>
    <row r="21" spans="2:9">
      <c r="B21" s="89"/>
      <c r="C21" s="89"/>
    </row>
  </sheetData>
  <mergeCells count="5">
    <mergeCell ref="E3:E4"/>
    <mergeCell ref="F3:I3"/>
    <mergeCell ref="J3:J4"/>
    <mergeCell ref="E12:E13"/>
    <mergeCell ref="F12:I12"/>
  </mergeCells>
  <phoneticPr fontId="4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ANALISIS DE CONTINGENCIA</vt:lpstr>
      <vt:lpstr>TIPO CONTRATISTA OK</vt:lpstr>
    </vt:vector>
  </TitlesOfParts>
  <Company>Escuela de Postgrados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Pc_Maestria_001</dc:creator>
  <cp:lastModifiedBy>silgivar</cp:lastModifiedBy>
  <cp:lastPrinted>2007-12-09T17:32:03Z</cp:lastPrinted>
  <dcterms:created xsi:type="dcterms:W3CDTF">2007-10-23T16:46:10Z</dcterms:created>
  <dcterms:modified xsi:type="dcterms:W3CDTF">2010-06-14T15:59:03Z</dcterms:modified>
</cp:coreProperties>
</file>