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Default Extension="vml" ContentType="application/vnd.openxmlformats-officedocument.vmlDrawing"/>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1595" windowHeight="6585" firstSheet="1" activeTab="3"/>
  </bookViews>
  <sheets>
    <sheet name="8 paros programados" sheetId="1" r:id="rId1"/>
    <sheet name="9 eficiencia linea" sheetId="2" r:id="rId2"/>
    <sheet name="10 rendimiento linea" sheetId="3" r:id="rId3"/>
    <sheet name="11 vnominal linea" sheetId="4" r:id="rId4"/>
    <sheet name="12 smaquina linea" sheetId="5" r:id="rId5"/>
    <sheet name="13 eficiencia empaque" sheetId="6" r:id="rId6"/>
    <sheet name="14 rendimiento empaque" sheetId="7" r:id="rId7"/>
    <sheet name="15 vnominal empaque" sheetId="8" r:id="rId8"/>
    <sheet name="16 smaquina empaque" sheetId="9" r:id="rId9"/>
    <sheet name="17 personal linea" sheetId="10" r:id="rId10"/>
    <sheet name="18 personal tango y minitango" sheetId="11" r:id="rId11"/>
    <sheet name="19 mop linea" sheetId="12" r:id="rId12"/>
    <sheet name="20 monp linea" sheetId="13" r:id="rId13"/>
    <sheet name="21 personal empaque" sheetId="14" r:id="rId14"/>
    <sheet name="22 mop empaque" sheetId="15" r:id="rId15"/>
    <sheet name="23 monp empaque" sheetId="16" r:id="rId16"/>
  </sheets>
  <externalReferences>
    <externalReference r:id="rId19"/>
    <externalReference r:id="rId20"/>
  </externalReferences>
  <definedNames>
    <definedName name="_xlnm.Print_Area" localSheetId="4">'12 smaquina linea'!$A$1:$E$29</definedName>
    <definedName name="_xlnm.Print_Area" localSheetId="5">'13 eficiencia empaque'!$A$1:$E$31</definedName>
    <definedName name="_xlnm.Print_Area" localSheetId="6">'14 rendimiento empaque'!$A$1:$D$29</definedName>
    <definedName name="_xlnm.Print_Area" localSheetId="11">'19 mop linea'!$A$1:$H$28</definedName>
    <definedName name="E">#REF!</definedName>
    <definedName name="ER">#REF!</definedName>
    <definedName name="JU">#REF!</definedName>
    <definedName name="K">#REF!</definedName>
    <definedName name="L">#REF!</definedName>
    <definedName name="LINAMARIA">#REF!</definedName>
    <definedName name="M">#REF!</definedName>
    <definedName name="R">#REF!</definedName>
    <definedName name="RAN1">#REF!</definedName>
    <definedName name="_xlnm.Print_Titles" localSheetId="12">'20 monp linea'!$1:$2</definedName>
    <definedName name="_xlnm.Print_Titles" localSheetId="13">'21 personal empaque'!$8:$8</definedName>
    <definedName name="VD">#REF!</definedName>
  </definedNames>
  <calcPr fullCalcOnLoad="1"/>
</workbook>
</file>

<file path=xl/comments13.xml><?xml version="1.0" encoding="utf-8"?>
<comments xmlns="http://schemas.openxmlformats.org/spreadsheetml/2006/main">
  <authors>
    <author>Maritza_Quiroz</author>
  </authors>
  <commentList>
    <comment ref="C12" authorId="0">
      <text>
        <r>
          <rPr>
            <b/>
            <i/>
            <sz val="8"/>
            <rFont val="Tahoma"/>
            <family val="0"/>
          </rPr>
          <t>4  x  8  /  3</t>
        </r>
        <r>
          <rPr>
            <i/>
            <sz val="8"/>
            <rFont val="Tahoma"/>
            <family val="0"/>
          </rPr>
          <t xml:space="preserve">
</t>
        </r>
      </text>
    </comment>
  </commentList>
</comments>
</file>

<file path=xl/comments16.xml><?xml version="1.0" encoding="utf-8"?>
<comments xmlns="http://schemas.openxmlformats.org/spreadsheetml/2006/main">
  <authors>
    <author>Maritza_Quiroz</author>
  </authors>
  <commentList>
    <comment ref="C11" authorId="0">
      <text>
        <r>
          <rPr>
            <i/>
            <sz val="8"/>
            <rFont val="Tahoma"/>
            <family val="0"/>
          </rPr>
          <t xml:space="preserve">2x   8  /  3
</t>
        </r>
      </text>
    </comment>
  </commentList>
</comments>
</file>

<file path=xl/sharedStrings.xml><?xml version="1.0" encoding="utf-8"?>
<sst xmlns="http://schemas.openxmlformats.org/spreadsheetml/2006/main" count="761" uniqueCount="242">
  <si>
    <t xml:space="preserve">Limpiezas intermedias </t>
  </si>
  <si>
    <t>Cambios de producto</t>
  </si>
  <si>
    <t>dentro de las HBP</t>
  </si>
  <si>
    <t>d</t>
  </si>
  <si>
    <t>Observaciones</t>
  </si>
  <si>
    <t xml:space="preserve">Tiempo de paro </t>
  </si>
  <si>
    <t xml:space="preserve">Limpiezas final </t>
  </si>
  <si>
    <t>Preparacion y  arranque de línea *</t>
  </si>
  <si>
    <t xml:space="preserve">% Paro  </t>
  </si>
  <si>
    <t>programado</t>
  </si>
  <si>
    <t xml:space="preserve">Frecuencia </t>
  </si>
  <si>
    <t>de ejecución</t>
  </si>
  <si>
    <t>(horas)</t>
  </si>
  <si>
    <t>PAROS PROGRAMADOS</t>
  </si>
  <si>
    <t xml:space="preserve">Paros programados </t>
  </si>
  <si>
    <t>Coco</t>
  </si>
  <si>
    <t>Daisy</t>
  </si>
  <si>
    <t>Galleta Helado</t>
  </si>
  <si>
    <t>P.B.Sal</t>
  </si>
  <si>
    <t>Patronato</t>
  </si>
  <si>
    <t>Ricas</t>
  </si>
  <si>
    <t>Rondallas</t>
  </si>
  <si>
    <t>Victoria</t>
  </si>
  <si>
    <t>Yem</t>
  </si>
  <si>
    <t>Zoología</t>
  </si>
  <si>
    <t>Línea 1</t>
  </si>
  <si>
    <t>Galleta para tango</t>
  </si>
  <si>
    <t>P.B.Vainilla</t>
  </si>
  <si>
    <t>Albert María</t>
  </si>
  <si>
    <t>Línea 2</t>
  </si>
  <si>
    <t>Mini vainilla</t>
  </si>
  <si>
    <t>Línea 3</t>
  </si>
  <si>
    <t>Muecas</t>
  </si>
  <si>
    <t>Línea 5</t>
  </si>
  <si>
    <t>Línea 6</t>
  </si>
  <si>
    <t>Galleta para minitango</t>
  </si>
  <si>
    <t>123ABC</t>
  </si>
  <si>
    <t>% de descarte</t>
  </si>
  <si>
    <t>% de eficiencia</t>
  </si>
  <si>
    <t>Producto</t>
  </si>
  <si>
    <t>Línea</t>
  </si>
  <si>
    <t>a</t>
  </si>
  <si>
    <t>b</t>
  </si>
  <si>
    <t>(100* - a - b)</t>
  </si>
  <si>
    <t>*  Corresponde a la eficiencia de un proceso ideal</t>
  </si>
  <si>
    <t>% de paros no programados</t>
  </si>
  <si>
    <t>CÁLCULO DE EFICIENCIA POR LÍNEA</t>
  </si>
  <si>
    <t>N° de personas</t>
  </si>
  <si>
    <t>Estándar máquina</t>
  </si>
  <si>
    <t>c</t>
  </si>
  <si>
    <t>Liberacion de linea</t>
  </si>
  <si>
    <t>N° personas</t>
  </si>
  <si>
    <t>Preparación y arranque</t>
  </si>
  <si>
    <t>Horas por ciclo</t>
  </si>
  <si>
    <t>Personal limpieza entre semana</t>
  </si>
  <si>
    <t>Biscocho</t>
  </si>
  <si>
    <t xml:space="preserve">HNP:       </t>
  </si>
  <si>
    <t>Liberacion de linea **</t>
  </si>
  <si>
    <t xml:space="preserve"> fuera de las HBP ***</t>
  </si>
  <si>
    <t>*** Estas actividades no se realizan dentro del ciclo de producción, por lo que el tiempo invertido en ellas no son contabilizadas como  horas de máquina.  Se realizan durante el día de parada de producción y solo se registran las horas hombre utilizadas.</t>
  </si>
  <si>
    <t>* Actividad en la que no se involucra a todo el personal de la línea,  se  designa un número de operarios de la línea para realizar esta actividad.  Estas horas se consideran en el calculo de mano de obra no proporcional.  Esta actividad se realiza solo en el área de fabricación.</t>
  </si>
  <si>
    <t>** Actividad en la que no se involucra a todo el personal de la línea,  se  designa un número de operarios de la línea para realizar esta actividad.  Estas horas se consideran en el calculo de mano de obra no proporcional.</t>
  </si>
  <si>
    <t>CÁLCULO DE EFICIENCIA POR MÁQUINA DE EMPAQUE</t>
  </si>
  <si>
    <t>Máquina</t>
  </si>
  <si>
    <t>Cavanna</t>
  </si>
  <si>
    <t>Ricciarelli</t>
  </si>
  <si>
    <t>Martini</t>
  </si>
  <si>
    <t>Corazza</t>
  </si>
  <si>
    <t>Manual</t>
  </si>
  <si>
    <t>% de rendimiento</t>
  </si>
  <si>
    <t>% HNP:</t>
  </si>
  <si>
    <t>CÁLCULO DE RENDIMIENTO POR MÁQUINA DE EMPAQUE</t>
  </si>
  <si>
    <t>CÁLCULO DE VELOCIDADES NOMINALES POR MÁQUINA DE EMPAQUE</t>
  </si>
  <si>
    <t>Estándar esperado</t>
  </si>
  <si>
    <t>Estándar objetivo (velocidad nominal)</t>
  </si>
  <si>
    <t># de máquinas</t>
  </si>
  <si>
    <t>Velocidad del equipo</t>
  </si>
  <si>
    <t>Paquetes/ caja</t>
  </si>
  <si>
    <t>Velocidad del equipo (paquetes por minuto)</t>
  </si>
  <si>
    <t>PB sal 2.5</t>
  </si>
  <si>
    <t>PB sal 5.8</t>
  </si>
  <si>
    <t>PB vainilla 2.5</t>
  </si>
  <si>
    <t>PB vainilla 5,8</t>
  </si>
  <si>
    <t>PB sal 5,8</t>
  </si>
  <si>
    <t>ANEXO 12</t>
  </si>
  <si>
    <t>Estándar MOP objetivo</t>
  </si>
  <si>
    <t>Eficiencia</t>
  </si>
  <si>
    <t>e</t>
  </si>
  <si>
    <t>f = d / e</t>
  </si>
  <si>
    <t>Estándar MOP esperado</t>
  </si>
  <si>
    <t>Producción / ciclo</t>
  </si>
  <si>
    <t>ANEXO 13</t>
  </si>
  <si>
    <t>Eficiencia de línea</t>
  </si>
  <si>
    <t xml:space="preserve">Producción por ciclo </t>
  </si>
  <si>
    <t xml:space="preserve">Horas hombre </t>
  </si>
  <si>
    <t>Estandar objetivo MONP</t>
  </si>
  <si>
    <t>Estandar esperado MONP</t>
  </si>
  <si>
    <t>Apilador</t>
  </si>
  <si>
    <t>Operador</t>
  </si>
  <si>
    <t>Alimentador</t>
  </si>
  <si>
    <t>Sellador</t>
  </si>
  <si>
    <t>Encartonador</t>
  </si>
  <si>
    <t>Encargado de línea</t>
  </si>
  <si>
    <t>Estibador</t>
  </si>
  <si>
    <t>Inspección paquetes</t>
  </si>
  <si>
    <t>Descarte de línea</t>
  </si>
  <si>
    <t>Dosificador</t>
  </si>
  <si>
    <t>Aseos y reemplazos</t>
  </si>
  <si>
    <t>Ordenar galleta en lona</t>
  </si>
  <si>
    <t>Armar display/cartón</t>
  </si>
  <si>
    <t xml:space="preserve">Recoger producto al granel </t>
  </si>
  <si>
    <t>0,8*</t>
  </si>
  <si>
    <t>11,49**</t>
  </si>
  <si>
    <t>Pesar</t>
  </si>
  <si>
    <t>f</t>
  </si>
  <si>
    <t>g</t>
  </si>
  <si>
    <t>HH envoltura primaria</t>
  </si>
  <si>
    <t>ANEXO 14</t>
  </si>
  <si>
    <t>**</t>
  </si>
  <si>
    <t>*</t>
  </si>
  <si>
    <t>Este producto pasa por una envoltura primaria (Ricas en Cavanna), las hora hombre utilizadas en este empaque primario son cargadas al producto final.</t>
  </si>
  <si>
    <t>Trabajan 6 personas 2 turnos para empaque de toda la semana</t>
  </si>
  <si>
    <t>Peso galleta</t>
  </si>
  <si>
    <t>Velocidad nominal (kg/hora)</t>
  </si>
  <si>
    <t>Galleta para Tango</t>
  </si>
  <si>
    <t>78 golpes/min</t>
  </si>
  <si>
    <t>6 g</t>
  </si>
  <si>
    <t>PB Vainilla</t>
  </si>
  <si>
    <t>68 golpes/min</t>
  </si>
  <si>
    <t>5.6 g</t>
  </si>
  <si>
    <t>PB Sal</t>
  </si>
  <si>
    <t>66 golpes/min</t>
  </si>
  <si>
    <t>5.2 g</t>
  </si>
  <si>
    <t>4.6 g</t>
  </si>
  <si>
    <t>100 golpes/min</t>
  </si>
  <si>
    <t>1.4 g</t>
  </si>
  <si>
    <t>92 golpes/min</t>
  </si>
  <si>
    <t>2.5 g</t>
  </si>
  <si>
    <t>7.5 g</t>
  </si>
  <si>
    <t>95 golpes/min</t>
  </si>
  <si>
    <t>85 golpes/min</t>
  </si>
  <si>
    <t>Minivainilla</t>
  </si>
  <si>
    <t>105 golpes/min</t>
  </si>
  <si>
    <t>2.8 g</t>
  </si>
  <si>
    <t xml:space="preserve">Muecas </t>
  </si>
  <si>
    <t>3.4 g</t>
  </si>
  <si>
    <t>Daysi</t>
  </si>
  <si>
    <t>130 golpes/min</t>
  </si>
  <si>
    <t>160 golpes/min</t>
  </si>
  <si>
    <t>5 g</t>
  </si>
  <si>
    <t>8.4 g</t>
  </si>
  <si>
    <t>4.7 g</t>
  </si>
  <si>
    <t>3.5 g</t>
  </si>
  <si>
    <t>90 golpes/min</t>
  </si>
  <si>
    <t>1.3 g</t>
  </si>
  <si>
    <t>Galleta para helado</t>
  </si>
  <si>
    <t>70 golpes/min</t>
  </si>
  <si>
    <t>14 g</t>
  </si>
  <si>
    <t>Galleta para Minitango</t>
  </si>
  <si>
    <t>2.1 g</t>
  </si>
  <si>
    <t>CÁLCULO DE ESTÁNDARES MÁQUINA POR LÍNEA</t>
  </si>
  <si>
    <t>CÁLCULO DE RENDIMIENTO POR LÍNEA</t>
  </si>
  <si>
    <t>CÁLCULO DE ESTÁNDARES DE MANO DE OBRA PROPORCIONAL POR LÍNEA</t>
  </si>
  <si>
    <t>Función</t>
  </si>
  <si>
    <t>Mezclador</t>
  </si>
  <si>
    <t>Maquinista</t>
  </si>
  <si>
    <t>Auxiliar de maquinista</t>
  </si>
  <si>
    <t>Hornero</t>
  </si>
  <si>
    <t>Bañador de aceite</t>
  </si>
  <si>
    <t>Salero</t>
  </si>
  <si>
    <t>Linea</t>
  </si>
  <si>
    <t>Alimentadores</t>
  </si>
  <si>
    <t>Armar/pesar</t>
  </si>
  <si>
    <t>Paletizar/pesar</t>
  </si>
  <si>
    <t>Auxiliar apilador</t>
  </si>
  <si>
    <t>ANEXO 15</t>
  </si>
  <si>
    <t>CÁLCULO DE ESTÁNDARES DE MANO DE OBRA PROPORCIONAL POR MÁQUINA DE EMPAQUE</t>
  </si>
  <si>
    <t>HNP:</t>
  </si>
  <si>
    <t>ANEXO 16</t>
  </si>
  <si>
    <t>Paros programados (PP)</t>
  </si>
  <si>
    <t>g = f/b</t>
  </si>
  <si>
    <t>f = e/d</t>
  </si>
  <si>
    <t>Estándar objetivo MONP</t>
  </si>
  <si>
    <t>Estándar esperado MONP</t>
  </si>
  <si>
    <t>ANEXO 17</t>
  </si>
  <si>
    <t>ANEXO 18</t>
  </si>
  <si>
    <t>ANEXO 19</t>
  </si>
  <si>
    <t>ANEXO 20</t>
  </si>
  <si>
    <t>ANEXO 21</t>
  </si>
  <si>
    <t>ANEXO 22</t>
  </si>
  <si>
    <t>ANEXO 23</t>
  </si>
  <si>
    <t>% paros no programados</t>
  </si>
  <si>
    <t>% descarte</t>
  </si>
  <si>
    <t>% eficiencia</t>
  </si>
  <si>
    <t>100* - a - b</t>
  </si>
  <si>
    <t>Capacidad del molde (cascos)</t>
  </si>
  <si>
    <t>120 golpes/min</t>
  </si>
  <si>
    <t>Velocidad nominal (cajas por hora)</t>
  </si>
  <si>
    <t>PB sal 2,5</t>
  </si>
  <si>
    <t>PB vainilla 2,5</t>
  </si>
  <si>
    <t>ANEXO 8</t>
  </si>
  <si>
    <t>ANEXO 9</t>
  </si>
  <si>
    <t>ANEXO 10</t>
  </si>
  <si>
    <t>ANEXO 11</t>
  </si>
  <si>
    <t>semanal (144 horas)</t>
  </si>
  <si>
    <t>por turno (8 horas)</t>
  </si>
  <si>
    <t>c = a x b</t>
  </si>
  <si>
    <t>c  =  a  x  b</t>
  </si>
  <si>
    <t>b = %HNP x a</t>
  </si>
  <si>
    <t>d = 60 min</t>
  </si>
  <si>
    <t>e = 1000 g</t>
  </si>
  <si>
    <t>f = a x b x c x d / e</t>
  </si>
  <si>
    <t>e = a x b x d / c</t>
  </si>
  <si>
    <t>c = b x HNP</t>
  </si>
  <si>
    <t>d = (a x HNP)/c</t>
  </si>
  <si>
    <t>f=e / d x 100</t>
  </si>
  <si>
    <t>d=(axHNPx100)/c</t>
  </si>
  <si>
    <t>Total paros programados por ciclo</t>
  </si>
  <si>
    <t>CÁLCULO DE VELOCIDADES NOMINALES  POR LÍNEA</t>
  </si>
  <si>
    <t xml:space="preserve">PERSONAL POR LÍNEA </t>
  </si>
  <si>
    <t>CÁLCULO DE ESTÁNDARES MÁQUINA POR EQUIPO DE EMPAQUE</t>
  </si>
  <si>
    <t>PERSONAL PARA ELABORACIÓN DE GALLETA PARA TANGO Y MINI TANGO</t>
  </si>
  <si>
    <t>CÁLCULO DE ESTÁNDARES DE MANO DE OBRA NO PROPORCIONAL POR LÍNEA</t>
  </si>
  <si>
    <t>PERSONAL POR MÁQUINA DE EMPAQUE</t>
  </si>
  <si>
    <t>CÁLCULO DE ESTÁNDARES DE MANO DE OBRA NO PROPORCIONAL POR MÁQUINA DE EMPAQUE</t>
  </si>
  <si>
    <t>Galleta para tango  y galleta para mini tango</t>
  </si>
  <si>
    <r>
      <t xml:space="preserve">e = </t>
    </r>
    <r>
      <rPr>
        <b/>
        <sz val="12"/>
        <color indexed="18"/>
        <rFont val="Symbol"/>
        <family val="1"/>
      </rPr>
      <t>S</t>
    </r>
    <r>
      <rPr>
        <b/>
        <sz val="12"/>
        <color indexed="18"/>
        <rFont val="Arial"/>
        <family val="2"/>
      </rPr>
      <t xml:space="preserve"> HPP</t>
    </r>
  </si>
  <si>
    <t>HPP</t>
  </si>
  <si>
    <t>h</t>
  </si>
  <si>
    <t>i</t>
  </si>
  <si>
    <t>j</t>
  </si>
  <si>
    <t>k</t>
  </si>
  <si>
    <t>l</t>
  </si>
  <si>
    <t>h + a(i+j+k) + l</t>
  </si>
  <si>
    <r>
      <t>S</t>
    </r>
    <r>
      <rPr>
        <sz val="12"/>
        <rFont val="Arial"/>
        <family val="0"/>
      </rPr>
      <t xml:space="preserve"> </t>
    </r>
    <r>
      <rPr>
        <sz val="12"/>
        <rFont val="Arial"/>
        <family val="2"/>
      </rPr>
      <t>HPP =</t>
    </r>
  </si>
  <si>
    <t>producto</t>
  </si>
  <si>
    <t xml:space="preserve">j </t>
  </si>
  <si>
    <t>m</t>
  </si>
  <si>
    <t>h + i + a(j+k+l) + m</t>
  </si>
  <si>
    <t>9 revolución/min</t>
  </si>
  <si>
    <t>22 revolución/min</t>
  </si>
  <si>
    <t>31 revolución/min</t>
  </si>
</sst>
</file>

<file path=xl/styles.xml><?xml version="1.0" encoding="utf-8"?>
<styleSheet xmlns="http://schemas.openxmlformats.org/spreadsheetml/2006/main">
  <numFmts count="4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S/.&quot;\ #,##0;&quot;S/.&quot;\ \-#,##0"/>
    <numFmt numFmtId="173" formatCode="&quot;S/.&quot;\ #,##0;[Red]&quot;S/.&quot;\ \-#,##0"/>
    <numFmt numFmtId="174" formatCode="&quot;S/.&quot;\ #,##0.00;&quot;S/.&quot;\ \-#,##0.00"/>
    <numFmt numFmtId="175" formatCode="&quot;S/.&quot;\ #,##0.00;[Red]&quot;S/.&quot;\ \-#,##0.00"/>
    <numFmt numFmtId="176" formatCode="_ &quot;S/.&quot;\ * #,##0_ ;_ &quot;S/.&quot;\ * \-#,##0_ ;_ &quot;S/.&quot;\ * &quot;-&quot;_ ;_ @_ "/>
    <numFmt numFmtId="177" formatCode="_ &quot;S/.&quot;\ * #,##0.00_ ;_ &quot;S/.&quot;\ * \-#,##0.00_ ;_ &quot;S/.&quot;\ * &quot;-&quot;??_ ;_ @_ "/>
    <numFmt numFmtId="178" formatCode="0.0%"/>
    <numFmt numFmtId="179" formatCode="0.0"/>
    <numFmt numFmtId="180" formatCode="_(* #,##0.0_);_(* \(#,##0.0\);_(* &quot;-&quot;??_);_(@_)"/>
    <numFmt numFmtId="181" formatCode="_(* #,##0_);_(* \(#,##0\);_(* &quot;-&quot;??_);_(@_)"/>
    <numFmt numFmtId="182" formatCode="0.0000"/>
    <numFmt numFmtId="183" formatCode="0.00000000"/>
    <numFmt numFmtId="184" formatCode="0.0000000"/>
    <numFmt numFmtId="185" formatCode="0.000000"/>
    <numFmt numFmtId="186" formatCode="0.00000"/>
    <numFmt numFmtId="187" formatCode="0.000"/>
    <numFmt numFmtId="188" formatCode="&quot;Sí&quot;;&quot;Sí&quot;;&quot;No&quot;"/>
    <numFmt numFmtId="189" formatCode="&quot;Verdadero&quot;;&quot;Verdadero&quot;;&quot;Falso&quot;"/>
    <numFmt numFmtId="190" formatCode="&quot;Activado&quot;;&quot;Activado&quot;;&quot;Desactivado&quot;"/>
    <numFmt numFmtId="191" formatCode="[$€-2]\ #,##0.00_);[Red]\([$€-2]\ #,##0.00\)"/>
    <numFmt numFmtId="192" formatCode="_(* #,##0.000_);_(* \(#,##0.000\);_(* &quot;-&quot;??_);_(@_)"/>
    <numFmt numFmtId="193" formatCode="_(* #,##0.0000_);_(* \(#,##0.0000\);_(* &quot;-&quot;??_);_(@_)"/>
    <numFmt numFmtId="194" formatCode="_(* #,##0.00000_);_(* \(#,##0.00000\);_(* &quot;-&quot;??_);_(@_)"/>
    <numFmt numFmtId="195" formatCode="_ * #,##0.0000_ ;_ * \-#,##0.0000_ ;_ * &quot;-&quot;????_ ;_ @_ "/>
    <numFmt numFmtId="196" formatCode="#,##0.0000_ ;\-#,##0.0000\ "/>
    <numFmt numFmtId="197" formatCode="0.000000000"/>
    <numFmt numFmtId="198" formatCode="0.0000000000"/>
  </numFmts>
  <fonts count="20">
    <font>
      <sz val="12"/>
      <name val="Arial"/>
      <family val="0"/>
    </font>
    <font>
      <b/>
      <sz val="12"/>
      <name val="Arial"/>
      <family val="0"/>
    </font>
    <font>
      <i/>
      <sz val="12"/>
      <name val="Arial"/>
      <family val="0"/>
    </font>
    <font>
      <b/>
      <i/>
      <sz val="12"/>
      <name val="Arial"/>
      <family val="0"/>
    </font>
    <font>
      <u val="single"/>
      <sz val="9"/>
      <color indexed="12"/>
      <name val="Arial"/>
      <family val="0"/>
    </font>
    <font>
      <u val="single"/>
      <sz val="9"/>
      <color indexed="36"/>
      <name val="Arial"/>
      <family val="0"/>
    </font>
    <font>
      <sz val="8"/>
      <name val="Arial"/>
      <family val="0"/>
    </font>
    <font>
      <sz val="12"/>
      <color indexed="18"/>
      <name val="Arial"/>
      <family val="0"/>
    </font>
    <font>
      <b/>
      <sz val="12"/>
      <color indexed="18"/>
      <name val="Arial"/>
      <family val="0"/>
    </font>
    <font>
      <b/>
      <sz val="8"/>
      <color indexed="39"/>
      <name val="Arial"/>
      <family val="2"/>
    </font>
    <font>
      <b/>
      <sz val="10"/>
      <color indexed="39"/>
      <name val="Arial"/>
      <family val="2"/>
    </font>
    <font>
      <sz val="11"/>
      <name val="Arial"/>
      <family val="2"/>
    </font>
    <font>
      <sz val="9"/>
      <name val="Arial"/>
      <family val="2"/>
    </font>
    <font>
      <sz val="10"/>
      <name val="Arial"/>
      <family val="2"/>
    </font>
    <font>
      <b/>
      <sz val="9"/>
      <name val="Arial"/>
      <family val="2"/>
    </font>
    <font>
      <i/>
      <sz val="8"/>
      <name val="Tahoma"/>
      <family val="0"/>
    </font>
    <font>
      <b/>
      <i/>
      <sz val="8"/>
      <name val="Tahoma"/>
      <family val="0"/>
    </font>
    <font>
      <b/>
      <sz val="12"/>
      <color indexed="18"/>
      <name val="Symbol"/>
      <family val="1"/>
    </font>
    <font>
      <sz val="12"/>
      <name val="Symbol"/>
      <family val="1"/>
    </font>
    <font>
      <b/>
      <sz val="8"/>
      <name val="Arial"/>
      <family val="2"/>
    </font>
  </fonts>
  <fills count="2">
    <fill>
      <patternFill/>
    </fill>
    <fill>
      <patternFill patternType="gray125"/>
    </fill>
  </fills>
  <borders count="74">
    <border>
      <left/>
      <right/>
      <top/>
      <bottom/>
      <diagonal/>
    </border>
    <border>
      <left style="medium">
        <color indexed="23"/>
      </left>
      <right style="hair">
        <color indexed="23"/>
      </right>
      <top style="medium">
        <color indexed="23"/>
      </top>
      <bottom style="hair">
        <color indexed="23"/>
      </bottom>
    </border>
    <border>
      <left style="hair">
        <color indexed="23"/>
      </left>
      <right style="hair">
        <color indexed="23"/>
      </right>
      <top style="medium">
        <color indexed="23"/>
      </top>
      <bottom style="hair">
        <color indexed="23"/>
      </bottom>
    </border>
    <border>
      <left style="hair">
        <color indexed="23"/>
      </left>
      <right style="medium">
        <color indexed="23"/>
      </right>
      <top style="medium">
        <color indexed="23"/>
      </top>
      <bottom style="hair">
        <color indexed="23"/>
      </bottom>
    </border>
    <border>
      <left style="medium">
        <color indexed="23"/>
      </left>
      <right style="hair">
        <color indexed="23"/>
      </right>
      <top style="hair">
        <color indexed="23"/>
      </top>
      <bottom style="hair">
        <color indexed="23"/>
      </bottom>
    </border>
    <border>
      <left style="hair">
        <color indexed="23"/>
      </left>
      <right style="hair">
        <color indexed="23"/>
      </right>
      <top style="hair">
        <color indexed="23"/>
      </top>
      <bottom style="hair">
        <color indexed="23"/>
      </bottom>
    </border>
    <border>
      <left style="hair">
        <color indexed="23"/>
      </left>
      <right style="medium">
        <color indexed="23"/>
      </right>
      <top style="hair">
        <color indexed="23"/>
      </top>
      <bottom style="hair">
        <color indexed="23"/>
      </bottom>
    </border>
    <border>
      <left style="medium">
        <color indexed="23"/>
      </left>
      <right style="hair">
        <color indexed="23"/>
      </right>
      <top style="hair">
        <color indexed="23"/>
      </top>
      <bottom style="medium">
        <color indexed="23"/>
      </bottom>
    </border>
    <border>
      <left style="hair">
        <color indexed="23"/>
      </left>
      <right style="hair">
        <color indexed="23"/>
      </right>
      <top style="hair">
        <color indexed="23"/>
      </top>
      <bottom style="medium">
        <color indexed="23"/>
      </bottom>
    </border>
    <border>
      <left style="hair">
        <color indexed="23"/>
      </left>
      <right style="medium">
        <color indexed="23"/>
      </right>
      <top style="hair">
        <color indexed="23"/>
      </top>
      <bottom style="medium">
        <color indexed="23"/>
      </bottom>
    </border>
    <border>
      <left style="medium">
        <color indexed="23"/>
      </left>
      <right>
        <color indexed="63"/>
      </right>
      <top style="medium">
        <color indexed="23"/>
      </top>
      <bottom style="medium">
        <color indexed="23"/>
      </bottom>
    </border>
    <border>
      <left>
        <color indexed="63"/>
      </left>
      <right>
        <color indexed="63"/>
      </right>
      <top style="medium">
        <color indexed="23"/>
      </top>
      <bottom style="medium">
        <color indexed="23"/>
      </bottom>
    </border>
    <border>
      <left>
        <color indexed="63"/>
      </left>
      <right style="medium">
        <color indexed="23"/>
      </right>
      <top style="medium">
        <color indexed="23"/>
      </top>
      <bottom style="medium">
        <color indexed="23"/>
      </bottom>
    </border>
    <border>
      <left>
        <color indexed="63"/>
      </left>
      <right style="medium">
        <color indexed="23"/>
      </right>
      <top style="medium">
        <color indexed="23"/>
      </top>
      <bottom>
        <color indexed="63"/>
      </bottom>
    </border>
    <border>
      <left>
        <color indexed="63"/>
      </left>
      <right style="medium">
        <color indexed="23"/>
      </right>
      <top>
        <color indexed="63"/>
      </top>
      <bottom style="medium">
        <color indexed="23"/>
      </bottom>
    </border>
    <border>
      <left style="medium">
        <color indexed="23"/>
      </left>
      <right style="hair">
        <color indexed="23"/>
      </right>
      <top style="medium">
        <color indexed="23"/>
      </top>
      <bottom>
        <color indexed="63"/>
      </bottom>
    </border>
    <border>
      <left style="medium">
        <color indexed="23"/>
      </left>
      <right style="hair">
        <color indexed="23"/>
      </right>
      <top>
        <color indexed="63"/>
      </top>
      <bottom style="medium">
        <color indexed="23"/>
      </bottom>
    </border>
    <border>
      <left style="hair">
        <color indexed="23"/>
      </left>
      <right style="hair">
        <color indexed="23"/>
      </right>
      <top style="medium">
        <color indexed="23"/>
      </top>
      <bottom>
        <color indexed="63"/>
      </bottom>
    </border>
    <border>
      <left style="hair">
        <color indexed="23"/>
      </left>
      <right style="hair">
        <color indexed="23"/>
      </right>
      <top>
        <color indexed="63"/>
      </top>
      <bottom style="medium">
        <color indexed="23"/>
      </bottom>
    </border>
    <border>
      <left style="medium">
        <color indexed="23"/>
      </left>
      <right style="hair">
        <color indexed="23"/>
      </right>
      <top>
        <color indexed="63"/>
      </top>
      <bottom style="hair">
        <color indexed="23"/>
      </bottom>
    </border>
    <border>
      <left style="hair">
        <color indexed="23"/>
      </left>
      <right style="hair">
        <color indexed="23"/>
      </right>
      <top>
        <color indexed="63"/>
      </top>
      <bottom style="hair">
        <color indexed="23"/>
      </bottom>
    </border>
    <border>
      <left style="medium">
        <color indexed="23"/>
      </left>
      <right style="hair">
        <color indexed="23"/>
      </right>
      <top style="hair">
        <color indexed="23"/>
      </top>
      <bottom style="thin">
        <color indexed="23"/>
      </bottom>
    </border>
    <border>
      <left style="hair">
        <color indexed="23"/>
      </left>
      <right style="hair">
        <color indexed="23"/>
      </right>
      <top style="hair">
        <color indexed="23"/>
      </top>
      <bottom style="thin">
        <color indexed="23"/>
      </bottom>
    </border>
    <border>
      <left style="medium">
        <color indexed="23"/>
      </left>
      <right style="hair">
        <color indexed="23"/>
      </right>
      <top style="thin">
        <color indexed="23"/>
      </top>
      <bottom style="hair">
        <color indexed="23"/>
      </bottom>
    </border>
    <border>
      <left style="hair">
        <color indexed="23"/>
      </left>
      <right style="hair">
        <color indexed="23"/>
      </right>
      <top style="thin">
        <color indexed="23"/>
      </top>
      <bottom style="hair">
        <color indexed="23"/>
      </bottom>
    </border>
    <border>
      <left style="medium">
        <color indexed="23"/>
      </left>
      <right style="hair">
        <color indexed="23"/>
      </right>
      <top>
        <color indexed="63"/>
      </top>
      <bottom>
        <color indexed="63"/>
      </bottom>
    </border>
    <border>
      <left style="hair">
        <color indexed="23"/>
      </left>
      <right style="hair">
        <color indexed="23"/>
      </right>
      <top>
        <color indexed="63"/>
      </top>
      <bottom>
        <color indexed="63"/>
      </bottom>
    </border>
    <border>
      <left style="hair">
        <color indexed="23"/>
      </left>
      <right style="medium">
        <color indexed="23"/>
      </right>
      <top style="hair">
        <color indexed="23"/>
      </top>
      <bottom style="thin">
        <color indexed="23"/>
      </bottom>
    </border>
    <border>
      <left style="hair">
        <color indexed="23"/>
      </left>
      <right style="medium">
        <color indexed="23"/>
      </right>
      <top style="thin">
        <color indexed="23"/>
      </top>
      <bottom style="hair">
        <color indexed="23"/>
      </bottom>
    </border>
    <border>
      <left style="hair">
        <color indexed="23"/>
      </left>
      <right style="medium">
        <color indexed="23"/>
      </right>
      <top>
        <color indexed="63"/>
      </top>
      <bottom>
        <color indexed="63"/>
      </bottom>
    </border>
    <border>
      <left style="hair">
        <color indexed="23"/>
      </left>
      <right style="medium">
        <color indexed="23"/>
      </right>
      <top>
        <color indexed="63"/>
      </top>
      <bottom style="medium">
        <color indexed="23"/>
      </bottom>
    </border>
    <border>
      <left style="hair">
        <color indexed="23"/>
      </left>
      <right style="medium">
        <color indexed="23"/>
      </right>
      <top style="medium">
        <color indexed="23"/>
      </top>
      <bottom>
        <color indexed="63"/>
      </bottom>
    </border>
    <border>
      <left style="medium">
        <color indexed="23"/>
      </left>
      <right style="hair">
        <color indexed="23"/>
      </right>
      <top style="hair">
        <color indexed="23"/>
      </top>
      <bottom>
        <color indexed="63"/>
      </bottom>
    </border>
    <border>
      <left style="hair">
        <color indexed="23"/>
      </left>
      <right style="hair">
        <color indexed="23"/>
      </right>
      <top style="hair">
        <color indexed="23"/>
      </top>
      <bottom>
        <color indexed="63"/>
      </bottom>
    </border>
    <border>
      <left>
        <color indexed="63"/>
      </left>
      <right style="hair">
        <color indexed="23"/>
      </right>
      <top style="hair">
        <color indexed="23"/>
      </top>
      <bottom style="hair">
        <color indexed="23"/>
      </bottom>
    </border>
    <border>
      <left>
        <color indexed="63"/>
      </left>
      <right style="hair">
        <color indexed="23"/>
      </right>
      <top style="hair">
        <color indexed="23"/>
      </top>
      <bottom>
        <color indexed="63"/>
      </bottom>
    </border>
    <border>
      <left style="medium">
        <color indexed="23"/>
      </left>
      <right style="hair">
        <color indexed="23"/>
      </right>
      <top style="thin">
        <color indexed="23"/>
      </top>
      <bottom>
        <color indexed="63"/>
      </bottom>
    </border>
    <border>
      <left style="hair">
        <color indexed="23"/>
      </left>
      <right style="hair">
        <color indexed="23"/>
      </right>
      <top style="thin">
        <color indexed="23"/>
      </top>
      <bottom>
        <color indexed="63"/>
      </bottom>
    </border>
    <border>
      <left style="medium">
        <color indexed="23"/>
      </left>
      <right style="hair">
        <color indexed="23"/>
      </right>
      <top style="thin">
        <color indexed="23"/>
      </top>
      <bottom style="medium">
        <color indexed="23"/>
      </bottom>
    </border>
    <border>
      <left>
        <color indexed="63"/>
      </left>
      <right style="hair">
        <color indexed="23"/>
      </right>
      <top style="thin">
        <color indexed="23"/>
      </top>
      <bottom style="medium">
        <color indexed="23"/>
      </bottom>
    </border>
    <border>
      <left style="hair">
        <color indexed="23"/>
      </left>
      <right style="hair">
        <color indexed="23"/>
      </right>
      <top style="thin">
        <color indexed="23"/>
      </top>
      <bottom style="medium">
        <color indexed="23"/>
      </bottom>
    </border>
    <border>
      <left style="medium">
        <color indexed="23"/>
      </left>
      <right style="hair">
        <color indexed="23"/>
      </right>
      <top style="thin">
        <color indexed="23"/>
      </top>
      <bottom style="thin">
        <color indexed="23"/>
      </bottom>
    </border>
    <border>
      <left>
        <color indexed="63"/>
      </left>
      <right style="hair">
        <color indexed="23"/>
      </right>
      <top style="thin">
        <color indexed="23"/>
      </top>
      <bottom style="thin">
        <color indexed="23"/>
      </bottom>
    </border>
    <border>
      <left style="hair">
        <color indexed="23"/>
      </left>
      <right style="hair">
        <color indexed="23"/>
      </right>
      <top style="thin">
        <color indexed="23"/>
      </top>
      <bottom style="thin">
        <color indexed="23"/>
      </bottom>
    </border>
    <border>
      <left style="hair">
        <color indexed="23"/>
      </left>
      <right style="medium">
        <color indexed="23"/>
      </right>
      <top style="hair">
        <color indexed="23"/>
      </top>
      <bottom>
        <color indexed="63"/>
      </bottom>
    </border>
    <border>
      <left style="hair">
        <color indexed="23"/>
      </left>
      <right style="medium">
        <color indexed="23"/>
      </right>
      <top>
        <color indexed="63"/>
      </top>
      <bottom style="hair">
        <color indexed="23"/>
      </bottom>
    </border>
    <border>
      <left style="hair">
        <color indexed="23"/>
      </left>
      <right style="medium">
        <color indexed="23"/>
      </right>
      <top style="thin">
        <color indexed="23"/>
      </top>
      <bottom style="thin">
        <color indexed="23"/>
      </bottom>
    </border>
    <border>
      <left style="medium">
        <color indexed="23"/>
      </left>
      <right style="hair">
        <color indexed="23"/>
      </right>
      <top style="medium">
        <color indexed="23"/>
      </top>
      <bottom style="medium">
        <color indexed="23"/>
      </bottom>
    </border>
    <border>
      <left style="hair">
        <color indexed="23"/>
      </left>
      <right style="hair">
        <color indexed="23"/>
      </right>
      <top style="medium">
        <color indexed="23"/>
      </top>
      <bottom style="medium">
        <color indexed="23"/>
      </bottom>
    </border>
    <border>
      <left style="hair">
        <color indexed="23"/>
      </left>
      <right style="medium">
        <color indexed="23"/>
      </right>
      <top style="medium">
        <color indexed="23"/>
      </top>
      <bottom style="medium">
        <color indexed="23"/>
      </bottom>
    </border>
    <border>
      <left style="hair">
        <color indexed="23"/>
      </left>
      <right>
        <color indexed="63"/>
      </right>
      <top style="medium">
        <color indexed="23"/>
      </top>
      <bottom style="medium">
        <color indexed="23"/>
      </bottom>
    </border>
    <border>
      <left style="hair">
        <color indexed="23"/>
      </left>
      <right>
        <color indexed="63"/>
      </right>
      <top>
        <color indexed="63"/>
      </top>
      <bottom style="hair">
        <color indexed="23"/>
      </bottom>
    </border>
    <border>
      <left style="hair">
        <color indexed="23"/>
      </left>
      <right>
        <color indexed="63"/>
      </right>
      <top style="hair">
        <color indexed="23"/>
      </top>
      <bottom style="hair">
        <color indexed="23"/>
      </bottom>
    </border>
    <border>
      <left style="hair">
        <color indexed="23"/>
      </left>
      <right>
        <color indexed="63"/>
      </right>
      <top style="hair">
        <color indexed="23"/>
      </top>
      <bottom>
        <color indexed="63"/>
      </bottom>
    </border>
    <border>
      <left style="hair">
        <color indexed="23"/>
      </left>
      <right>
        <color indexed="63"/>
      </right>
      <top style="thin">
        <color indexed="23"/>
      </top>
      <bottom style="hair">
        <color indexed="23"/>
      </bottom>
    </border>
    <border>
      <left style="hair">
        <color indexed="23"/>
      </left>
      <right>
        <color indexed="63"/>
      </right>
      <top style="hair">
        <color indexed="23"/>
      </top>
      <bottom style="thin">
        <color indexed="23"/>
      </bottom>
    </border>
    <border>
      <left style="hair">
        <color indexed="23"/>
      </left>
      <right>
        <color indexed="63"/>
      </right>
      <top>
        <color indexed="63"/>
      </top>
      <bottom>
        <color indexed="63"/>
      </bottom>
    </border>
    <border>
      <left style="hair">
        <color indexed="23"/>
      </left>
      <right>
        <color indexed="63"/>
      </right>
      <top style="thin">
        <color indexed="23"/>
      </top>
      <bottom style="thin">
        <color indexed="23"/>
      </bottom>
    </border>
    <border>
      <left style="hair">
        <color indexed="23"/>
      </left>
      <right>
        <color indexed="63"/>
      </right>
      <top style="hair">
        <color indexed="23"/>
      </top>
      <bottom style="medium">
        <color indexed="23"/>
      </bottom>
    </border>
    <border>
      <left style="hair">
        <color indexed="23"/>
      </left>
      <right style="medium">
        <color indexed="23"/>
      </right>
      <top style="thin">
        <color indexed="23"/>
      </top>
      <bottom>
        <color indexed="63"/>
      </bottom>
    </border>
    <border>
      <left style="hair">
        <color indexed="23"/>
      </left>
      <right>
        <color indexed="63"/>
      </right>
      <top>
        <color indexed="63"/>
      </top>
      <bottom style="medium">
        <color indexed="23"/>
      </bottom>
    </border>
    <border>
      <left>
        <color indexed="63"/>
      </left>
      <right style="medium">
        <color indexed="23"/>
      </right>
      <top style="thin">
        <color indexed="23"/>
      </top>
      <bottom style="thin">
        <color indexed="23"/>
      </bottom>
    </border>
    <border>
      <left>
        <color indexed="63"/>
      </left>
      <right style="medium">
        <color indexed="23"/>
      </right>
      <top style="thin">
        <color indexed="23"/>
      </top>
      <bottom style="hair">
        <color indexed="23"/>
      </bottom>
    </border>
    <border>
      <left>
        <color indexed="63"/>
      </left>
      <right style="medium">
        <color indexed="23"/>
      </right>
      <top style="hair">
        <color indexed="23"/>
      </top>
      <bottom style="hair">
        <color indexed="23"/>
      </bottom>
    </border>
    <border>
      <left>
        <color indexed="63"/>
      </left>
      <right style="medium">
        <color indexed="23"/>
      </right>
      <top style="hair">
        <color indexed="23"/>
      </top>
      <bottom>
        <color indexed="63"/>
      </bottom>
    </border>
    <border>
      <left>
        <color indexed="63"/>
      </left>
      <right style="medium">
        <color indexed="23"/>
      </right>
      <top style="thin">
        <color indexed="23"/>
      </top>
      <bottom style="medium">
        <color indexed="23"/>
      </bottom>
    </border>
    <border>
      <left>
        <color indexed="63"/>
      </left>
      <right style="hair">
        <color indexed="23"/>
      </right>
      <top style="medium">
        <color indexed="23"/>
      </top>
      <bottom style="hair">
        <color indexed="23"/>
      </bottom>
    </border>
    <border>
      <left>
        <color indexed="63"/>
      </left>
      <right>
        <color indexed="63"/>
      </right>
      <top>
        <color indexed="63"/>
      </top>
      <bottom style="medium">
        <color indexed="23"/>
      </bottom>
    </border>
    <border>
      <left style="hair">
        <color indexed="23"/>
      </left>
      <right>
        <color indexed="63"/>
      </right>
      <top style="medium">
        <color indexed="23"/>
      </top>
      <bottom>
        <color indexed="63"/>
      </bottom>
    </border>
    <border>
      <left style="medium">
        <color indexed="23"/>
      </left>
      <right>
        <color indexed="63"/>
      </right>
      <top style="hair">
        <color indexed="23"/>
      </top>
      <bottom style="medium">
        <color indexed="23"/>
      </bottom>
    </border>
    <border>
      <left>
        <color indexed="63"/>
      </left>
      <right style="hair">
        <color indexed="23"/>
      </right>
      <top style="hair">
        <color indexed="23"/>
      </top>
      <bottom style="medium">
        <color indexed="23"/>
      </bottom>
    </border>
    <border>
      <left style="medium">
        <color indexed="23"/>
      </left>
      <right>
        <color indexed="63"/>
      </right>
      <top style="medium">
        <color indexed="23"/>
      </top>
      <bottom style="hair">
        <color indexed="23"/>
      </bottom>
    </border>
    <border>
      <left style="hair">
        <color indexed="23"/>
      </left>
      <right>
        <color indexed="63"/>
      </right>
      <top style="medium">
        <color indexed="23"/>
      </top>
      <bottom style="hair">
        <color indexed="23"/>
      </bottom>
    </border>
    <border>
      <left>
        <color indexed="63"/>
      </left>
      <right>
        <color indexed="63"/>
      </right>
      <top style="medium">
        <color indexed="23"/>
      </top>
      <bottom style="hair">
        <color indexed="23"/>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0" fillId="0" borderId="0">
      <alignment/>
      <protection/>
    </xf>
    <xf numFmtId="0" fontId="0" fillId="0" borderId="0">
      <alignment/>
      <protection/>
    </xf>
    <xf numFmtId="9" fontId="0" fillId="0" borderId="0" applyFont="0" applyFill="0" applyBorder="0" applyAlignment="0" applyProtection="0"/>
  </cellStyleXfs>
  <cellXfs count="444">
    <xf numFmtId="0" fontId="0" fillId="0" borderId="0" xfId="0" applyAlignment="1">
      <alignment/>
    </xf>
    <xf numFmtId="0" fontId="0" fillId="0" borderId="0" xfId="0" applyBorder="1" applyAlignment="1">
      <alignment/>
    </xf>
    <xf numFmtId="0" fontId="1" fillId="0" borderId="0" xfId="0" applyFont="1" applyAlignment="1">
      <alignment/>
    </xf>
    <xf numFmtId="0" fontId="1" fillId="0" borderId="0" xfId="0" applyFont="1" applyAlignment="1">
      <alignment/>
    </xf>
    <xf numFmtId="0" fontId="0" fillId="0" borderId="0" xfId="0" applyFont="1" applyAlignment="1">
      <alignment/>
    </xf>
    <xf numFmtId="0" fontId="0" fillId="0" borderId="0" xfId="22" applyFont="1" applyBorder="1">
      <alignment/>
      <protection/>
    </xf>
    <xf numFmtId="0" fontId="0" fillId="0" borderId="0" xfId="22" applyFont="1" applyBorder="1" applyAlignment="1">
      <alignment horizontal="right"/>
      <protection/>
    </xf>
    <xf numFmtId="0" fontId="1" fillId="0" borderId="0" xfId="22" applyFont="1" applyBorder="1">
      <alignment/>
      <protection/>
    </xf>
    <xf numFmtId="0" fontId="0" fillId="0" borderId="0" xfId="0" applyFont="1" applyAlignment="1">
      <alignment horizontal="center"/>
    </xf>
    <xf numFmtId="178" fontId="1" fillId="0" borderId="0" xfId="0" applyNumberFormat="1" applyFont="1" applyAlignment="1">
      <alignment horizontal="center"/>
    </xf>
    <xf numFmtId="0" fontId="0" fillId="0" borderId="0" xfId="0" applyFont="1" applyAlignment="1">
      <alignment horizontal="left" wrapText="1"/>
    </xf>
    <xf numFmtId="0" fontId="0" fillId="0" borderId="0" xfId="0" applyAlignment="1">
      <alignment horizontal="center"/>
    </xf>
    <xf numFmtId="0" fontId="7" fillId="0" borderId="0" xfId="0" applyFont="1" applyAlignment="1">
      <alignment/>
    </xf>
    <xf numFmtId="0" fontId="0" fillId="0" borderId="1" xfId="0" applyFont="1" applyBorder="1" applyAlignment="1">
      <alignment/>
    </xf>
    <xf numFmtId="0" fontId="0" fillId="0" borderId="2" xfId="0" applyFont="1" applyBorder="1" applyAlignment="1">
      <alignment horizontal="center"/>
    </xf>
    <xf numFmtId="0" fontId="0" fillId="0" borderId="2" xfId="0" applyFont="1" applyBorder="1" applyAlignment="1">
      <alignment/>
    </xf>
    <xf numFmtId="0" fontId="0" fillId="0" borderId="3" xfId="0" applyFont="1" applyBorder="1" applyAlignment="1">
      <alignment/>
    </xf>
    <xf numFmtId="0" fontId="0" fillId="0" borderId="4" xfId="22" applyFont="1" applyBorder="1">
      <alignment/>
      <protection/>
    </xf>
    <xf numFmtId="0" fontId="0" fillId="0" borderId="5" xfId="22" applyFont="1" applyBorder="1" applyAlignment="1">
      <alignment horizontal="center"/>
      <protection/>
    </xf>
    <xf numFmtId="0" fontId="0" fillId="0" borderId="5" xfId="0" applyFont="1" applyBorder="1" applyAlignment="1">
      <alignment horizontal="center"/>
    </xf>
    <xf numFmtId="0" fontId="0" fillId="0" borderId="5" xfId="0" applyFont="1" applyBorder="1" applyAlignment="1">
      <alignment/>
    </xf>
    <xf numFmtId="0" fontId="0" fillId="0" borderId="6" xfId="0" applyFont="1" applyBorder="1" applyAlignment="1">
      <alignment/>
    </xf>
    <xf numFmtId="178" fontId="0" fillId="0" borderId="5" xfId="0" applyNumberFormat="1" applyFont="1" applyBorder="1" applyAlignment="1">
      <alignment horizontal="center"/>
    </xf>
    <xf numFmtId="0" fontId="0" fillId="0" borderId="7" xfId="22" applyFont="1" applyBorder="1">
      <alignment/>
      <protection/>
    </xf>
    <xf numFmtId="0" fontId="0" fillId="0" borderId="8" xfId="22" applyFont="1" applyBorder="1" applyAlignment="1">
      <alignment horizontal="center"/>
      <protection/>
    </xf>
    <xf numFmtId="178" fontId="0" fillId="0" borderId="8" xfId="0" applyNumberFormat="1" applyFont="1" applyBorder="1" applyAlignment="1">
      <alignment horizontal="center"/>
    </xf>
    <xf numFmtId="0" fontId="0" fillId="0" borderId="9" xfId="0" applyFont="1" applyBorder="1" applyAlignment="1">
      <alignment/>
    </xf>
    <xf numFmtId="0" fontId="8" fillId="0" borderId="10" xfId="22" applyFont="1" applyBorder="1">
      <alignment/>
      <protection/>
    </xf>
    <xf numFmtId="0" fontId="7" fillId="0" borderId="11" xfId="22" applyFont="1" applyBorder="1" applyAlignment="1">
      <alignment horizontal="right"/>
      <protection/>
    </xf>
    <xf numFmtId="0" fontId="7" fillId="0" borderId="12" xfId="0" applyFont="1" applyBorder="1" applyAlignment="1">
      <alignment/>
    </xf>
    <xf numFmtId="0" fontId="8" fillId="0" borderId="11" xfId="22" applyFont="1" applyBorder="1" applyAlignment="1">
      <alignment horizontal="center"/>
      <protection/>
    </xf>
    <xf numFmtId="9" fontId="8" fillId="0" borderId="11" xfId="0" applyNumberFormat="1" applyFont="1" applyBorder="1" applyAlignment="1">
      <alignment horizontal="center"/>
    </xf>
    <xf numFmtId="0" fontId="8" fillId="0" borderId="13" xfId="0" applyFont="1" applyBorder="1" applyAlignment="1">
      <alignment horizontal="center"/>
    </xf>
    <xf numFmtId="0" fontId="7" fillId="0" borderId="14" xfId="0" applyFont="1" applyBorder="1" applyAlignment="1">
      <alignment horizontal="center"/>
    </xf>
    <xf numFmtId="0" fontId="8" fillId="0" borderId="15" xfId="0" applyFont="1" applyBorder="1" applyAlignment="1">
      <alignment horizontal="center"/>
    </xf>
    <xf numFmtId="0" fontId="7" fillId="0" borderId="16" xfId="0" applyFont="1" applyBorder="1" applyAlignment="1">
      <alignment horizontal="center"/>
    </xf>
    <xf numFmtId="0" fontId="8" fillId="0" borderId="17" xfId="0" applyFont="1" applyBorder="1" applyAlignment="1">
      <alignment horizontal="center"/>
    </xf>
    <xf numFmtId="0" fontId="8" fillId="0" borderId="18" xfId="0" applyFont="1" applyBorder="1" applyAlignment="1">
      <alignment horizontal="center"/>
    </xf>
    <xf numFmtId="0" fontId="1" fillId="0" borderId="0" xfId="0" applyFont="1" applyAlignment="1">
      <alignment horizontal="center"/>
    </xf>
    <xf numFmtId="0" fontId="0" fillId="0" borderId="4" xfId="0" applyFont="1" applyBorder="1" applyAlignment="1">
      <alignment/>
    </xf>
    <xf numFmtId="0" fontId="0" fillId="0" borderId="19" xfId="0" applyFont="1" applyBorder="1" applyAlignment="1">
      <alignment/>
    </xf>
    <xf numFmtId="0" fontId="0" fillId="0" borderId="20" xfId="0" applyFont="1" applyBorder="1" applyAlignment="1">
      <alignment/>
    </xf>
    <xf numFmtId="0" fontId="0" fillId="0" borderId="21" xfId="0" applyFont="1" applyBorder="1" applyAlignment="1">
      <alignment/>
    </xf>
    <xf numFmtId="0" fontId="0" fillId="0" borderId="22" xfId="0" applyFont="1" applyBorder="1" applyAlignment="1">
      <alignment/>
    </xf>
    <xf numFmtId="0" fontId="0" fillId="0" borderId="23" xfId="0" applyFont="1" applyBorder="1" applyAlignment="1">
      <alignment/>
    </xf>
    <xf numFmtId="0" fontId="0" fillId="0" borderId="24" xfId="0" applyFont="1" applyBorder="1" applyAlignment="1">
      <alignment/>
    </xf>
    <xf numFmtId="0" fontId="0" fillId="0" borderId="25" xfId="0" applyFont="1" applyBorder="1" applyAlignment="1">
      <alignment/>
    </xf>
    <xf numFmtId="0" fontId="0" fillId="0" borderId="26" xfId="0" applyFont="1" applyBorder="1" applyAlignment="1">
      <alignment/>
    </xf>
    <xf numFmtId="0" fontId="0" fillId="0" borderId="16" xfId="0" applyFont="1" applyBorder="1" applyAlignment="1">
      <alignment/>
    </xf>
    <xf numFmtId="0" fontId="0" fillId="0" borderId="18" xfId="0" applyFont="1" applyBorder="1" applyAlignment="1">
      <alignment/>
    </xf>
    <xf numFmtId="0" fontId="0" fillId="0" borderId="3" xfId="0" applyFont="1" applyBorder="1" applyAlignment="1">
      <alignment horizontal="center"/>
    </xf>
    <xf numFmtId="0" fontId="0" fillId="0" borderId="6" xfId="0" applyFont="1" applyBorder="1" applyAlignment="1">
      <alignment horizontal="center"/>
    </xf>
    <xf numFmtId="0" fontId="0" fillId="0" borderId="22" xfId="0" applyFont="1" applyBorder="1" applyAlignment="1">
      <alignment horizontal="center"/>
    </xf>
    <xf numFmtId="0" fontId="0" fillId="0" borderId="27" xfId="0" applyFont="1" applyBorder="1" applyAlignment="1">
      <alignment horizontal="center"/>
    </xf>
    <xf numFmtId="0" fontId="0" fillId="0" borderId="24" xfId="0" applyFont="1" applyBorder="1" applyAlignment="1">
      <alignment horizontal="center"/>
    </xf>
    <xf numFmtId="0" fontId="0" fillId="0" borderId="28" xfId="0" applyFont="1" applyBorder="1" applyAlignment="1">
      <alignment horizontal="center"/>
    </xf>
    <xf numFmtId="0" fontId="0" fillId="0" borderId="26" xfId="0" applyFont="1" applyBorder="1" applyAlignment="1">
      <alignment horizontal="center"/>
    </xf>
    <xf numFmtId="0" fontId="0" fillId="0" borderId="29" xfId="0" applyFont="1" applyBorder="1" applyAlignment="1">
      <alignment horizontal="center"/>
    </xf>
    <xf numFmtId="0" fontId="0" fillId="0" borderId="18" xfId="0" applyFont="1" applyBorder="1" applyAlignment="1">
      <alignment horizontal="center"/>
    </xf>
    <xf numFmtId="0" fontId="0" fillId="0" borderId="30" xfId="0" applyFont="1" applyBorder="1" applyAlignment="1">
      <alignment horizontal="center"/>
    </xf>
    <xf numFmtId="0" fontId="8" fillId="0" borderId="15" xfId="0" applyFont="1" applyBorder="1" applyAlignment="1">
      <alignment horizontal="center" vertical="center"/>
    </xf>
    <xf numFmtId="0" fontId="8" fillId="0" borderId="17" xfId="0" applyFont="1" applyBorder="1" applyAlignment="1">
      <alignment horizontal="center" vertical="center"/>
    </xf>
    <xf numFmtId="0" fontId="8" fillId="0" borderId="17"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16" xfId="0" applyFont="1" applyBorder="1" applyAlignment="1">
      <alignment horizontal="center" vertical="center"/>
    </xf>
    <xf numFmtId="0" fontId="8" fillId="0" borderId="18" xfId="0" applyFont="1" applyBorder="1" applyAlignment="1">
      <alignment horizontal="center" vertical="center"/>
    </xf>
    <xf numFmtId="0" fontId="7" fillId="0" borderId="18" xfId="0" applyFont="1" applyBorder="1" applyAlignment="1">
      <alignment horizontal="center" vertical="center" wrapText="1"/>
    </xf>
    <xf numFmtId="0" fontId="7" fillId="0" borderId="30" xfId="0" applyFont="1" applyBorder="1" applyAlignment="1">
      <alignment horizontal="center" vertical="center" wrapText="1"/>
    </xf>
    <xf numFmtId="0" fontId="0" fillId="0" borderId="5" xfId="0" applyBorder="1" applyAlignment="1">
      <alignment/>
    </xf>
    <xf numFmtId="0" fontId="0" fillId="0" borderId="8" xfId="0" applyFont="1" applyBorder="1" applyAlignment="1">
      <alignment horizontal="center"/>
    </xf>
    <xf numFmtId="0" fontId="0" fillId="0" borderId="5" xfId="0" applyFont="1" applyFill="1" applyBorder="1" applyAlignment="1">
      <alignment/>
    </xf>
    <xf numFmtId="0" fontId="0" fillId="0" borderId="8" xfId="0" applyBorder="1" applyAlignment="1">
      <alignment/>
    </xf>
    <xf numFmtId="0" fontId="8" fillId="0" borderId="0" xfId="0" applyFont="1" applyAlignment="1">
      <alignment/>
    </xf>
    <xf numFmtId="0" fontId="8" fillId="0" borderId="0" xfId="0" applyFont="1" applyAlignment="1">
      <alignment horizontal="center"/>
    </xf>
    <xf numFmtId="0" fontId="0" fillId="0" borderId="32" xfId="0" applyFont="1" applyBorder="1" applyAlignment="1">
      <alignment/>
    </xf>
    <xf numFmtId="0" fontId="0" fillId="0" borderId="33" xfId="0" applyFont="1" applyBorder="1" applyAlignment="1">
      <alignment/>
    </xf>
    <xf numFmtId="0" fontId="0" fillId="0" borderId="0" xfId="0" applyFont="1" applyBorder="1" applyAlignment="1">
      <alignment/>
    </xf>
    <xf numFmtId="9" fontId="0" fillId="0" borderId="5" xfId="23" applyFont="1" applyBorder="1" applyAlignment="1">
      <alignment horizontal="center"/>
    </xf>
    <xf numFmtId="9" fontId="0" fillId="0" borderId="20" xfId="23" applyFont="1" applyBorder="1" applyAlignment="1">
      <alignment horizontal="center"/>
    </xf>
    <xf numFmtId="1" fontId="0" fillId="0" borderId="20" xfId="0" applyNumberFormat="1" applyBorder="1" applyAlignment="1">
      <alignment horizontal="center"/>
    </xf>
    <xf numFmtId="0" fontId="0" fillId="0" borderId="5" xfId="0" applyBorder="1" applyAlignment="1">
      <alignment horizontal="center"/>
    </xf>
    <xf numFmtId="1" fontId="0" fillId="0" borderId="5" xfId="0" applyNumberFormat="1" applyBorder="1" applyAlignment="1">
      <alignment horizontal="center"/>
    </xf>
    <xf numFmtId="182" fontId="0" fillId="0" borderId="6" xfId="0" applyNumberFormat="1" applyBorder="1" applyAlignment="1">
      <alignment horizontal="center"/>
    </xf>
    <xf numFmtId="0" fontId="0" fillId="0" borderId="0" xfId="0" applyAlignment="1">
      <alignment horizontal="right"/>
    </xf>
    <xf numFmtId="0" fontId="0" fillId="0" borderId="6" xfId="0" applyBorder="1" applyAlignment="1">
      <alignment horizontal="center"/>
    </xf>
    <xf numFmtId="0" fontId="0" fillId="0" borderId="9" xfId="0" applyBorder="1" applyAlignment="1">
      <alignment horizontal="center"/>
    </xf>
    <xf numFmtId="0" fontId="0" fillId="0" borderId="34" xfId="0" applyFont="1" applyBorder="1" applyAlignment="1">
      <alignment/>
    </xf>
    <xf numFmtId="0" fontId="0" fillId="0" borderId="35" xfId="0" applyFont="1" applyBorder="1" applyAlignment="1">
      <alignment/>
    </xf>
    <xf numFmtId="0" fontId="0" fillId="0" borderId="33" xfId="0" applyBorder="1" applyAlignment="1">
      <alignment horizontal="center"/>
    </xf>
    <xf numFmtId="9" fontId="0" fillId="0" borderId="33" xfId="23" applyFont="1" applyBorder="1" applyAlignment="1">
      <alignment horizontal="center"/>
    </xf>
    <xf numFmtId="1" fontId="0" fillId="0" borderId="33" xfId="0" applyNumberFormat="1" applyBorder="1" applyAlignment="1">
      <alignment horizontal="center"/>
    </xf>
    <xf numFmtId="0" fontId="0" fillId="0" borderId="36" xfId="0" applyFont="1" applyBorder="1" applyAlignment="1">
      <alignment/>
    </xf>
    <xf numFmtId="9" fontId="0" fillId="0" borderId="37" xfId="23" applyFont="1" applyBorder="1" applyAlignment="1">
      <alignment horizontal="center"/>
    </xf>
    <xf numFmtId="9" fontId="0" fillId="0" borderId="26" xfId="23" applyFont="1" applyBorder="1" applyAlignment="1">
      <alignment horizontal="center"/>
    </xf>
    <xf numFmtId="1" fontId="0" fillId="0" borderId="26" xfId="0" applyNumberFormat="1" applyBorder="1" applyAlignment="1">
      <alignment horizontal="center"/>
    </xf>
    <xf numFmtId="0" fontId="0" fillId="0" borderId="24" xfId="0" applyBorder="1" applyAlignment="1">
      <alignment horizontal="center"/>
    </xf>
    <xf numFmtId="9" fontId="0" fillId="0" borderId="24" xfId="23" applyFont="1" applyBorder="1" applyAlignment="1">
      <alignment horizontal="center"/>
    </xf>
    <xf numFmtId="1" fontId="0" fillId="0" borderId="24" xfId="0" applyNumberFormat="1" applyBorder="1" applyAlignment="1">
      <alignment horizontal="center"/>
    </xf>
    <xf numFmtId="0" fontId="0" fillId="0" borderId="38" xfId="0" applyFont="1" applyBorder="1" applyAlignment="1">
      <alignment/>
    </xf>
    <xf numFmtId="0" fontId="0" fillId="0" borderId="39" xfId="0" applyFont="1" applyBorder="1" applyAlignment="1">
      <alignment/>
    </xf>
    <xf numFmtId="0" fontId="0" fillId="0" borderId="40" xfId="0" applyBorder="1" applyAlignment="1">
      <alignment horizontal="center"/>
    </xf>
    <xf numFmtId="9" fontId="0" fillId="0" borderId="40" xfId="23" applyFont="1" applyBorder="1" applyAlignment="1">
      <alignment horizontal="center"/>
    </xf>
    <xf numFmtId="1" fontId="0" fillId="0" borderId="40" xfId="0" applyNumberFormat="1" applyBorder="1" applyAlignment="1">
      <alignment horizontal="center"/>
    </xf>
    <xf numFmtId="0" fontId="7" fillId="0" borderId="0" xfId="0" applyFont="1" applyAlignment="1">
      <alignment horizontal="left"/>
    </xf>
    <xf numFmtId="0" fontId="0" fillId="0" borderId="0" xfId="0" applyBorder="1" applyAlignment="1">
      <alignment horizontal="center"/>
    </xf>
    <xf numFmtId="0" fontId="0" fillId="0" borderId="41" xfId="0" applyFont="1" applyBorder="1" applyAlignment="1">
      <alignment/>
    </xf>
    <xf numFmtId="0" fontId="0" fillId="0" borderId="42" xfId="0" applyFont="1" applyBorder="1" applyAlignment="1">
      <alignment/>
    </xf>
    <xf numFmtId="0" fontId="0" fillId="0" borderId="43" xfId="0" applyBorder="1" applyAlignment="1">
      <alignment horizontal="center"/>
    </xf>
    <xf numFmtId="9" fontId="0" fillId="0" borderId="43" xfId="23" applyFont="1" applyBorder="1" applyAlignment="1">
      <alignment horizontal="center"/>
    </xf>
    <xf numFmtId="1" fontId="0" fillId="0" borderId="43" xfId="0" applyNumberFormat="1" applyBorder="1" applyAlignment="1">
      <alignment horizontal="center"/>
    </xf>
    <xf numFmtId="0" fontId="0" fillId="0" borderId="33" xfId="0" applyFont="1" applyBorder="1" applyAlignment="1">
      <alignment horizontal="center"/>
    </xf>
    <xf numFmtId="0" fontId="0" fillId="0" borderId="44" xfId="0" applyFont="1" applyBorder="1" applyAlignment="1">
      <alignment horizontal="center"/>
    </xf>
    <xf numFmtId="0" fontId="0" fillId="0" borderId="7" xfId="0" applyFont="1" applyBorder="1" applyAlignment="1">
      <alignment/>
    </xf>
    <xf numFmtId="0" fontId="0" fillId="0" borderId="8" xfId="0" applyFont="1" applyBorder="1" applyAlignment="1">
      <alignment/>
    </xf>
    <xf numFmtId="0" fontId="0" fillId="0" borderId="9" xfId="0" applyFont="1" applyBorder="1" applyAlignment="1">
      <alignment horizontal="center"/>
    </xf>
    <xf numFmtId="0" fontId="0" fillId="0" borderId="20" xfId="0" applyFont="1" applyBorder="1" applyAlignment="1">
      <alignment horizontal="center"/>
    </xf>
    <xf numFmtId="0" fontId="0" fillId="0" borderId="45" xfId="0" applyFont="1" applyBorder="1" applyAlignment="1">
      <alignment horizontal="center"/>
    </xf>
    <xf numFmtId="0" fontId="0" fillId="0" borderId="22" xfId="0" applyFont="1" applyFill="1" applyBorder="1" applyAlignment="1">
      <alignment/>
    </xf>
    <xf numFmtId="0" fontId="0" fillId="0" borderId="43" xfId="0" applyFont="1" applyFill="1" applyBorder="1" applyAlignment="1">
      <alignment/>
    </xf>
    <xf numFmtId="0" fontId="0" fillId="0" borderId="43" xfId="0" applyFont="1" applyBorder="1" applyAlignment="1">
      <alignment horizontal="center"/>
    </xf>
    <xf numFmtId="0" fontId="0" fillId="0" borderId="46" xfId="0" applyFont="1" applyBorder="1" applyAlignment="1">
      <alignment horizontal="center"/>
    </xf>
    <xf numFmtId="9" fontId="0" fillId="0" borderId="3" xfId="23" applyFont="1" applyBorder="1" applyAlignment="1">
      <alignment horizontal="center"/>
    </xf>
    <xf numFmtId="9" fontId="0" fillId="0" borderId="28" xfId="23" applyFont="1" applyBorder="1" applyAlignment="1">
      <alignment horizontal="center"/>
    </xf>
    <xf numFmtId="9" fontId="0" fillId="0" borderId="29" xfId="23" applyFont="1" applyBorder="1" applyAlignment="1">
      <alignment horizontal="center"/>
    </xf>
    <xf numFmtId="9" fontId="0" fillId="0" borderId="2" xfId="23" applyFont="1" applyBorder="1" applyAlignment="1">
      <alignment horizontal="center"/>
    </xf>
    <xf numFmtId="9" fontId="0" fillId="0" borderId="3" xfId="0" applyNumberFormat="1" applyFont="1" applyBorder="1" applyAlignment="1">
      <alignment horizontal="center"/>
    </xf>
    <xf numFmtId="9" fontId="0" fillId="0" borderId="6" xfId="0" applyNumberFormat="1" applyFont="1" applyBorder="1" applyAlignment="1">
      <alignment horizontal="center"/>
    </xf>
    <xf numFmtId="9" fontId="0" fillId="0" borderId="8" xfId="23" applyFont="1" applyBorder="1" applyAlignment="1">
      <alignment horizontal="center"/>
    </xf>
    <xf numFmtId="9" fontId="0" fillId="0" borderId="44" xfId="0" applyNumberFormat="1" applyFont="1" applyBorder="1" applyAlignment="1">
      <alignment horizontal="center"/>
    </xf>
    <xf numFmtId="9" fontId="0" fillId="0" borderId="28" xfId="0" applyNumberFormat="1" applyFont="1" applyBorder="1" applyAlignment="1">
      <alignment horizontal="center"/>
    </xf>
    <xf numFmtId="9" fontId="0" fillId="0" borderId="22" xfId="23" applyFont="1" applyBorder="1" applyAlignment="1">
      <alignment horizontal="center"/>
    </xf>
    <xf numFmtId="9" fontId="0" fillId="0" borderId="27" xfId="0" applyNumberFormat="1" applyFont="1" applyBorder="1" applyAlignment="1">
      <alignment horizontal="center"/>
    </xf>
    <xf numFmtId="9" fontId="0" fillId="0" borderId="29" xfId="0" applyNumberFormat="1" applyFont="1" applyBorder="1" applyAlignment="1">
      <alignment horizontal="center"/>
    </xf>
    <xf numFmtId="9" fontId="0" fillId="0" borderId="18" xfId="23" applyFont="1" applyBorder="1" applyAlignment="1">
      <alignment horizontal="center"/>
    </xf>
    <xf numFmtId="9" fontId="0" fillId="0" borderId="30" xfId="0" applyNumberFormat="1" applyFont="1" applyBorder="1" applyAlignment="1">
      <alignment horizontal="center"/>
    </xf>
    <xf numFmtId="0" fontId="8" fillId="0" borderId="47" xfId="0" applyFont="1" applyBorder="1" applyAlignment="1">
      <alignment horizontal="center" vertical="center"/>
    </xf>
    <xf numFmtId="0" fontId="8" fillId="0" borderId="48" xfId="0" applyFont="1" applyBorder="1" applyAlignment="1">
      <alignment horizontal="center" vertical="center"/>
    </xf>
    <xf numFmtId="0" fontId="8" fillId="0" borderId="48" xfId="0" applyFont="1" applyBorder="1" applyAlignment="1">
      <alignment horizontal="center" vertical="center" wrapText="1"/>
    </xf>
    <xf numFmtId="0" fontId="8" fillId="0" borderId="49" xfId="0" applyFont="1" applyBorder="1" applyAlignment="1">
      <alignment horizontal="center" vertical="center" wrapText="1"/>
    </xf>
    <xf numFmtId="9" fontId="0" fillId="0" borderId="0" xfId="23" applyFont="1" applyAlignment="1">
      <alignment horizontal="left"/>
    </xf>
    <xf numFmtId="0" fontId="0" fillId="0" borderId="0" xfId="0" applyFont="1" applyAlignment="1">
      <alignment/>
    </xf>
    <xf numFmtId="0" fontId="0" fillId="0" borderId="33" xfId="0" applyFont="1" applyFill="1" applyBorder="1" applyAlignment="1">
      <alignment/>
    </xf>
    <xf numFmtId="9" fontId="0" fillId="0" borderId="6" xfId="23" applyFont="1" applyBorder="1" applyAlignment="1">
      <alignment horizontal="center"/>
    </xf>
    <xf numFmtId="9" fontId="0" fillId="0" borderId="44" xfId="23" applyFont="1" applyBorder="1" applyAlignment="1">
      <alignment horizontal="center"/>
    </xf>
    <xf numFmtId="9" fontId="0" fillId="0" borderId="27" xfId="23" applyFont="1" applyBorder="1" applyAlignment="1">
      <alignment horizontal="center"/>
    </xf>
    <xf numFmtId="9" fontId="0" fillId="0" borderId="46" xfId="23" applyFont="1" applyBorder="1" applyAlignment="1">
      <alignment horizontal="center"/>
    </xf>
    <xf numFmtId="9" fontId="0" fillId="0" borderId="45" xfId="23" applyFont="1" applyBorder="1" applyAlignment="1">
      <alignment horizontal="center"/>
    </xf>
    <xf numFmtId="9" fontId="0" fillId="0" borderId="9" xfId="23" applyFont="1" applyBorder="1" applyAlignment="1">
      <alignment horizontal="center"/>
    </xf>
    <xf numFmtId="0" fontId="0" fillId="0" borderId="2" xfId="0" applyNumberFormat="1" applyFont="1" applyBorder="1" applyAlignment="1">
      <alignment horizontal="center"/>
    </xf>
    <xf numFmtId="0" fontId="0" fillId="0" borderId="5" xfId="0" applyNumberFormat="1" applyFont="1" applyBorder="1" applyAlignment="1">
      <alignment horizontal="center"/>
    </xf>
    <xf numFmtId="0" fontId="0" fillId="0" borderId="20" xfId="0" applyNumberFormat="1" applyFont="1" applyBorder="1" applyAlignment="1">
      <alignment horizontal="center"/>
    </xf>
    <xf numFmtId="0" fontId="0" fillId="0" borderId="22" xfId="0" applyNumberFormat="1" applyFont="1" applyBorder="1" applyAlignment="1">
      <alignment horizontal="center"/>
    </xf>
    <xf numFmtId="0" fontId="0" fillId="0" borderId="33" xfId="0" applyNumberFormat="1" applyFont="1" applyBorder="1" applyAlignment="1">
      <alignment horizontal="center"/>
    </xf>
    <xf numFmtId="0" fontId="0" fillId="0" borderId="43" xfId="0" applyFont="1" applyBorder="1" applyAlignment="1">
      <alignment/>
    </xf>
    <xf numFmtId="0" fontId="0" fillId="0" borderId="43" xfId="0" applyNumberFormat="1" applyFont="1" applyBorder="1" applyAlignment="1">
      <alignment horizontal="center"/>
    </xf>
    <xf numFmtId="0" fontId="0" fillId="0" borderId="18" xfId="0" applyNumberFormat="1" applyFont="1" applyBorder="1" applyAlignment="1">
      <alignment horizontal="center"/>
    </xf>
    <xf numFmtId="0" fontId="0" fillId="0" borderId="37" xfId="0" applyFont="1" applyBorder="1" applyAlignment="1">
      <alignment/>
    </xf>
    <xf numFmtId="0" fontId="0" fillId="0" borderId="37" xfId="0" applyNumberFormat="1" applyFont="1" applyBorder="1" applyAlignment="1">
      <alignment horizontal="center"/>
    </xf>
    <xf numFmtId="0" fontId="1" fillId="0" borderId="0" xfId="0" applyFont="1" applyAlignment="1">
      <alignment/>
    </xf>
    <xf numFmtId="0" fontId="8" fillId="0" borderId="18"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50" xfId="0" applyFont="1" applyBorder="1" applyAlignment="1">
      <alignment horizontal="center" vertical="center" wrapText="1"/>
    </xf>
    <xf numFmtId="1" fontId="0" fillId="0" borderId="20" xfId="23" applyNumberFormat="1" applyFont="1" applyBorder="1" applyAlignment="1">
      <alignment horizontal="center"/>
    </xf>
    <xf numFmtId="1" fontId="0" fillId="0" borderId="51" xfId="23" applyNumberFormat="1" applyFont="1" applyBorder="1" applyAlignment="1">
      <alignment horizontal="center"/>
    </xf>
    <xf numFmtId="1" fontId="0" fillId="0" borderId="5" xfId="23" applyNumberFormat="1" applyFont="1" applyBorder="1" applyAlignment="1">
      <alignment horizontal="center"/>
    </xf>
    <xf numFmtId="1" fontId="0" fillId="0" borderId="52" xfId="23" applyNumberFormat="1" applyFont="1" applyBorder="1" applyAlignment="1">
      <alignment horizontal="center"/>
    </xf>
    <xf numFmtId="1" fontId="0" fillId="0" borderId="33" xfId="23" applyNumberFormat="1" applyFont="1" applyBorder="1" applyAlignment="1">
      <alignment horizontal="center"/>
    </xf>
    <xf numFmtId="1" fontId="0" fillId="0" borderId="53" xfId="23" applyNumberFormat="1" applyFont="1" applyBorder="1" applyAlignment="1">
      <alignment horizontal="center"/>
    </xf>
    <xf numFmtId="1" fontId="0" fillId="0" borderId="24" xfId="23" applyNumberFormat="1" applyFont="1" applyBorder="1" applyAlignment="1">
      <alignment horizontal="center"/>
    </xf>
    <xf numFmtId="1" fontId="0" fillId="0" borderId="54" xfId="23" applyNumberFormat="1" applyFont="1" applyBorder="1" applyAlignment="1">
      <alignment horizontal="center"/>
    </xf>
    <xf numFmtId="1" fontId="0" fillId="0" borderId="22" xfId="23" applyNumberFormat="1" applyFont="1" applyBorder="1" applyAlignment="1">
      <alignment horizontal="center"/>
    </xf>
    <xf numFmtId="1" fontId="0" fillId="0" borderId="55" xfId="23" applyNumberFormat="1" applyFont="1" applyBorder="1" applyAlignment="1">
      <alignment horizontal="center"/>
    </xf>
    <xf numFmtId="1" fontId="0" fillId="0" borderId="26" xfId="23" applyNumberFormat="1" applyFont="1" applyBorder="1" applyAlignment="1">
      <alignment horizontal="center"/>
    </xf>
    <xf numFmtId="1" fontId="0" fillId="0" borderId="56" xfId="23" applyNumberFormat="1" applyFont="1" applyBorder="1" applyAlignment="1">
      <alignment horizontal="center"/>
    </xf>
    <xf numFmtId="1" fontId="0" fillId="0" borderId="43" xfId="23" applyNumberFormat="1" applyFont="1" applyBorder="1" applyAlignment="1">
      <alignment horizontal="center"/>
    </xf>
    <xf numFmtId="1" fontId="0" fillId="0" borderId="57" xfId="23" applyNumberFormat="1" applyFont="1" applyBorder="1" applyAlignment="1">
      <alignment horizontal="center"/>
    </xf>
    <xf numFmtId="1" fontId="0" fillId="0" borderId="8" xfId="23" applyNumberFormat="1" applyFont="1" applyBorder="1" applyAlignment="1">
      <alignment horizontal="center"/>
    </xf>
    <xf numFmtId="1" fontId="0" fillId="0" borderId="58" xfId="23" applyNumberFormat="1" applyFont="1" applyBorder="1" applyAlignment="1">
      <alignment horizontal="center"/>
    </xf>
    <xf numFmtId="0" fontId="9" fillId="0" borderId="0" xfId="21" applyFont="1" applyAlignment="1">
      <alignment horizontal="left"/>
      <protection/>
    </xf>
    <xf numFmtId="0" fontId="0" fillId="0" borderId="20" xfId="0" applyFont="1" applyBorder="1" applyAlignment="1">
      <alignment/>
    </xf>
    <xf numFmtId="0" fontId="10" fillId="0" borderId="0" xfId="21" applyFont="1" applyAlignment="1">
      <alignment horizontal="left"/>
      <protection/>
    </xf>
    <xf numFmtId="0" fontId="9" fillId="0" borderId="0" xfId="21" applyFont="1" applyBorder="1">
      <alignment/>
      <protection/>
    </xf>
    <xf numFmtId="0" fontId="11" fillId="0" borderId="0" xfId="0" applyFont="1" applyBorder="1" applyAlignment="1">
      <alignment/>
    </xf>
    <xf numFmtId="0" fontId="9" fillId="0" borderId="0" xfId="21" applyFont="1" applyBorder="1" applyAlignment="1">
      <alignment horizontal="left"/>
      <protection/>
    </xf>
    <xf numFmtId="0" fontId="10" fillId="0" borderId="0" xfId="21" applyFont="1" applyBorder="1" applyAlignment="1">
      <alignment horizontal="left"/>
      <protection/>
    </xf>
    <xf numFmtId="1" fontId="0" fillId="0" borderId="3" xfId="0" applyNumberFormat="1" applyBorder="1" applyAlignment="1">
      <alignment horizontal="center"/>
    </xf>
    <xf numFmtId="1" fontId="0" fillId="0" borderId="6" xfId="0" applyNumberFormat="1" applyBorder="1" applyAlignment="1">
      <alignment horizontal="center"/>
    </xf>
    <xf numFmtId="1" fontId="0" fillId="0" borderId="27" xfId="0" applyNumberFormat="1" applyBorder="1" applyAlignment="1">
      <alignment horizontal="center"/>
    </xf>
    <xf numFmtId="1" fontId="0" fillId="0" borderId="45" xfId="0" applyNumberFormat="1" applyBorder="1" applyAlignment="1">
      <alignment horizontal="center"/>
    </xf>
    <xf numFmtId="1" fontId="0" fillId="0" borderId="44" xfId="0" applyNumberFormat="1" applyBorder="1" applyAlignment="1">
      <alignment horizontal="center"/>
    </xf>
    <xf numFmtId="1" fontId="0" fillId="0" borderId="46" xfId="0" applyNumberFormat="1" applyBorder="1" applyAlignment="1">
      <alignment horizontal="center"/>
    </xf>
    <xf numFmtId="1" fontId="0" fillId="0" borderId="59" xfId="0" applyNumberFormat="1" applyBorder="1" applyAlignment="1">
      <alignment horizontal="center"/>
    </xf>
    <xf numFmtId="1" fontId="0" fillId="0" borderId="30" xfId="0" applyNumberFormat="1" applyBorder="1" applyAlignment="1">
      <alignment horizontal="center"/>
    </xf>
    <xf numFmtId="0" fontId="0" fillId="0" borderId="2" xfId="0" applyBorder="1" applyAlignment="1">
      <alignment horizontal="center"/>
    </xf>
    <xf numFmtId="1" fontId="0" fillId="0" borderId="8" xfId="0" applyNumberFormat="1" applyBorder="1" applyAlignment="1">
      <alignment horizontal="center"/>
    </xf>
    <xf numFmtId="1" fontId="0" fillId="0" borderId="9" xfId="0" applyNumberFormat="1" applyBorder="1" applyAlignment="1">
      <alignment horizontal="center"/>
    </xf>
    <xf numFmtId="1" fontId="0" fillId="0" borderId="29" xfId="0" applyNumberFormat="1" applyBorder="1" applyAlignment="1">
      <alignment horizontal="center"/>
    </xf>
    <xf numFmtId="1" fontId="0" fillId="0" borderId="28" xfId="0" applyNumberFormat="1" applyBorder="1" applyAlignment="1">
      <alignment horizontal="center"/>
    </xf>
    <xf numFmtId="1" fontId="0" fillId="0" borderId="22" xfId="0" applyNumberFormat="1" applyBorder="1" applyAlignment="1">
      <alignment horizontal="center"/>
    </xf>
    <xf numFmtId="0" fontId="8" fillId="0" borderId="60" xfId="0" applyFont="1" applyBorder="1" applyAlignment="1">
      <alignment horizontal="center" vertical="center"/>
    </xf>
    <xf numFmtId="0" fontId="8" fillId="0" borderId="30" xfId="0" applyFont="1" applyBorder="1" applyAlignment="1">
      <alignment horizontal="center" vertical="center"/>
    </xf>
    <xf numFmtId="0" fontId="0" fillId="0" borderId="0" xfId="0" applyAlignment="1">
      <alignment horizontal="left"/>
    </xf>
    <xf numFmtId="0" fontId="8" fillId="0" borderId="2" xfId="0" applyFont="1" applyBorder="1" applyAlignment="1">
      <alignment horizontal="center" wrapText="1"/>
    </xf>
    <xf numFmtId="1" fontId="0" fillId="0" borderId="2" xfId="0" applyNumberFormat="1" applyBorder="1" applyAlignment="1">
      <alignment horizontal="center"/>
    </xf>
    <xf numFmtId="182" fontId="0" fillId="0" borderId="2" xfId="0" applyNumberFormat="1" applyBorder="1" applyAlignment="1">
      <alignment horizontal="center"/>
    </xf>
    <xf numFmtId="182" fontId="0" fillId="0" borderId="3" xfId="0" applyNumberFormat="1" applyBorder="1" applyAlignment="1">
      <alignment horizontal="center"/>
    </xf>
    <xf numFmtId="182" fontId="0" fillId="0" borderId="5" xfId="0" applyNumberFormat="1" applyBorder="1" applyAlignment="1">
      <alignment horizontal="center"/>
    </xf>
    <xf numFmtId="0" fontId="0" fillId="0" borderId="22" xfId="0" applyBorder="1" applyAlignment="1">
      <alignment horizontal="center"/>
    </xf>
    <xf numFmtId="182" fontId="0" fillId="0" borderId="22" xfId="0" applyNumberFormat="1" applyBorder="1" applyAlignment="1">
      <alignment horizontal="center"/>
    </xf>
    <xf numFmtId="182" fontId="0" fillId="0" borderId="27" xfId="0" applyNumberFormat="1" applyBorder="1" applyAlignment="1">
      <alignment horizontal="center"/>
    </xf>
    <xf numFmtId="1" fontId="0" fillId="0" borderId="0" xfId="0" applyNumberFormat="1" applyBorder="1" applyAlignment="1">
      <alignment/>
    </xf>
    <xf numFmtId="195" fontId="0" fillId="0" borderId="0" xfId="0" applyNumberFormat="1" applyBorder="1" applyAlignment="1">
      <alignment/>
    </xf>
    <xf numFmtId="182" fontId="0" fillId="0" borderId="61" xfId="0" applyNumberFormat="1" applyBorder="1" applyAlignment="1">
      <alignment horizontal="center"/>
    </xf>
    <xf numFmtId="182" fontId="0" fillId="0" borderId="62" xfId="0" applyNumberFormat="1" applyBorder="1" applyAlignment="1">
      <alignment horizontal="center"/>
    </xf>
    <xf numFmtId="182" fontId="0" fillId="0" borderId="63" xfId="0" applyNumberFormat="1" applyBorder="1" applyAlignment="1">
      <alignment horizontal="center"/>
    </xf>
    <xf numFmtId="182" fontId="0" fillId="0" borderId="64" xfId="0" applyNumberFormat="1" applyBorder="1" applyAlignment="1">
      <alignment horizontal="center"/>
    </xf>
    <xf numFmtId="182" fontId="0" fillId="0" borderId="65" xfId="0" applyNumberFormat="1" applyBorder="1" applyAlignment="1">
      <alignment horizontal="center"/>
    </xf>
    <xf numFmtId="182" fontId="0" fillId="0" borderId="43" xfId="0" applyNumberFormat="1" applyBorder="1" applyAlignment="1">
      <alignment horizontal="center"/>
    </xf>
    <xf numFmtId="182" fontId="0" fillId="0" borderId="24" xfId="0" applyNumberFormat="1" applyBorder="1" applyAlignment="1">
      <alignment horizontal="center"/>
    </xf>
    <xf numFmtId="182" fontId="0" fillId="0" borderId="33" xfId="0" applyNumberFormat="1" applyBorder="1" applyAlignment="1">
      <alignment horizontal="center"/>
    </xf>
    <xf numFmtId="182" fontId="0" fillId="0" borderId="40" xfId="0" applyNumberFormat="1" applyBorder="1" applyAlignment="1">
      <alignment horizontal="center"/>
    </xf>
    <xf numFmtId="0" fontId="8" fillId="0" borderId="66" xfId="0" applyFont="1" applyBorder="1" applyAlignment="1">
      <alignment horizontal="center" wrapText="1"/>
    </xf>
    <xf numFmtId="0" fontId="8" fillId="0" borderId="3" xfId="0" applyFont="1" applyBorder="1" applyAlignment="1">
      <alignment horizontal="center" vertical="center" wrapText="1"/>
    </xf>
    <xf numFmtId="0" fontId="11" fillId="0" borderId="5" xfId="21" applyFont="1" applyBorder="1" applyAlignment="1">
      <alignment horizontal="center"/>
      <protection/>
    </xf>
    <xf numFmtId="0" fontId="0" fillId="0" borderId="5" xfId="0" applyFont="1" applyBorder="1" applyAlignment="1">
      <alignment horizontal="center"/>
    </xf>
    <xf numFmtId="0" fontId="0" fillId="0" borderId="6" xfId="0" applyFont="1" applyBorder="1" applyAlignment="1">
      <alignment horizontal="center"/>
    </xf>
    <xf numFmtId="0" fontId="0" fillId="0" borderId="22" xfId="0" applyFont="1" applyBorder="1" applyAlignment="1">
      <alignment horizontal="center"/>
    </xf>
    <xf numFmtId="0" fontId="0" fillId="0" borderId="27" xfId="0" applyFont="1" applyBorder="1" applyAlignment="1">
      <alignment horizontal="center"/>
    </xf>
    <xf numFmtId="0" fontId="0" fillId="0" borderId="26" xfId="0" applyFont="1" applyBorder="1" applyAlignment="1">
      <alignment horizontal="center"/>
    </xf>
    <xf numFmtId="0" fontId="11" fillId="0" borderId="26" xfId="0" applyFont="1" applyBorder="1" applyAlignment="1">
      <alignment horizontal="center"/>
    </xf>
    <xf numFmtId="0" fontId="11" fillId="0" borderId="26" xfId="22" applyFont="1" applyBorder="1" applyAlignment="1">
      <alignment horizontal="center"/>
      <protection/>
    </xf>
    <xf numFmtId="0" fontId="0" fillId="0" borderId="29" xfId="0" applyFont="1" applyBorder="1" applyAlignment="1">
      <alignment horizontal="center"/>
    </xf>
    <xf numFmtId="0" fontId="0" fillId="0" borderId="43" xfId="0" applyFont="1" applyBorder="1" applyAlignment="1">
      <alignment horizontal="center"/>
    </xf>
    <xf numFmtId="0" fontId="11" fillId="0" borderId="43" xfId="0" applyFont="1" applyBorder="1" applyAlignment="1">
      <alignment horizontal="center"/>
    </xf>
    <xf numFmtId="0" fontId="11" fillId="0" borderId="43" xfId="22" applyFont="1" applyBorder="1" applyAlignment="1">
      <alignment horizontal="center"/>
      <protection/>
    </xf>
    <xf numFmtId="0" fontId="0" fillId="0" borderId="46" xfId="0" applyFont="1" applyBorder="1" applyAlignment="1">
      <alignment horizontal="center"/>
    </xf>
    <xf numFmtId="0" fontId="0" fillId="0" borderId="20" xfId="0" applyFont="1" applyBorder="1" applyAlignment="1">
      <alignment horizontal="center"/>
    </xf>
    <xf numFmtId="0" fontId="11" fillId="0" borderId="20" xfId="22" applyFont="1" applyBorder="1" applyAlignment="1">
      <alignment horizontal="center"/>
      <protection/>
    </xf>
    <xf numFmtId="0" fontId="0" fillId="0" borderId="45" xfId="0" applyFont="1" applyBorder="1" applyAlignment="1">
      <alignment horizontal="center"/>
    </xf>
    <xf numFmtId="0" fontId="11" fillId="0" borderId="5" xfId="22" applyFont="1" applyBorder="1" applyAlignment="1">
      <alignment horizontal="center"/>
      <protection/>
    </xf>
    <xf numFmtId="0" fontId="11" fillId="0" borderId="5" xfId="22" applyFont="1" applyFill="1" applyBorder="1" applyAlignment="1">
      <alignment horizontal="center"/>
      <protection/>
    </xf>
    <xf numFmtId="0" fontId="0" fillId="0" borderId="8" xfId="0" applyFont="1" applyBorder="1" applyAlignment="1">
      <alignment horizontal="center"/>
    </xf>
    <xf numFmtId="0" fontId="11" fillId="0" borderId="8" xfId="21" applyFont="1" applyBorder="1" applyAlignment="1">
      <alignment horizontal="center"/>
      <protection/>
    </xf>
    <xf numFmtId="0" fontId="0" fillId="0" borderId="9" xfId="0" applyFont="1" applyBorder="1" applyAlignment="1">
      <alignment horizontal="center"/>
    </xf>
    <xf numFmtId="0" fontId="0" fillId="0" borderId="0" xfId="0" applyAlignment="1">
      <alignment wrapText="1"/>
    </xf>
    <xf numFmtId="0" fontId="8" fillId="0" borderId="48" xfId="21" applyFont="1" applyBorder="1" applyAlignment="1">
      <alignment horizontal="center" vertical="center" textRotation="90" wrapText="1"/>
      <protection/>
    </xf>
    <xf numFmtId="0" fontId="8" fillId="0" borderId="49" xfId="21" applyFont="1" applyBorder="1" applyAlignment="1">
      <alignment horizontal="center" vertical="center" textRotation="90" wrapText="1"/>
      <protection/>
    </xf>
    <xf numFmtId="0" fontId="0" fillId="0" borderId="0" xfId="0" applyFont="1" applyBorder="1" applyAlignment="1">
      <alignment horizontal="center"/>
    </xf>
    <xf numFmtId="0" fontId="11" fillId="0" borderId="0" xfId="21" applyFont="1" applyBorder="1" applyAlignment="1">
      <alignment horizontal="center"/>
      <protection/>
    </xf>
    <xf numFmtId="0" fontId="0" fillId="0" borderId="0" xfId="0" applyFont="1" applyAlignment="1">
      <alignment/>
    </xf>
    <xf numFmtId="0" fontId="0" fillId="0" borderId="0" xfId="0" applyFont="1" applyAlignment="1">
      <alignment horizontal="justify"/>
    </xf>
    <xf numFmtId="0" fontId="0" fillId="0" borderId="0" xfId="0" applyFont="1" applyBorder="1" applyAlignment="1">
      <alignment horizontal="justify"/>
    </xf>
    <xf numFmtId="0" fontId="0" fillId="0" borderId="0" xfId="0" applyFont="1" applyBorder="1" applyAlignment="1">
      <alignment/>
    </xf>
    <xf numFmtId="0" fontId="0" fillId="0" borderId="1" xfId="0" applyFont="1" applyBorder="1" applyAlignment="1">
      <alignment horizontal="justify" vertical="center"/>
    </xf>
    <xf numFmtId="0" fontId="0" fillId="0" borderId="2" xfId="0" applyFont="1" applyBorder="1" applyAlignment="1">
      <alignment horizontal="justify" vertical="center" wrapText="1"/>
    </xf>
    <xf numFmtId="0" fontId="0" fillId="0" borderId="2" xfId="0" applyFont="1" applyBorder="1" applyAlignment="1">
      <alignment horizontal="center" vertical="center" wrapText="1"/>
    </xf>
    <xf numFmtId="0" fontId="0" fillId="0" borderId="3" xfId="0" applyFont="1" applyBorder="1" applyAlignment="1">
      <alignment horizontal="center" vertical="center" wrapText="1"/>
    </xf>
    <xf numFmtId="0" fontId="0" fillId="0" borderId="4" xfId="0" applyFont="1" applyBorder="1" applyAlignment="1">
      <alignment horizontal="justify" vertical="center"/>
    </xf>
    <xf numFmtId="0" fontId="0" fillId="0" borderId="5" xfId="0" applyFont="1" applyBorder="1" applyAlignment="1">
      <alignment horizontal="justify" vertical="center" wrapText="1"/>
    </xf>
    <xf numFmtId="0" fontId="0" fillId="0" borderId="5" xfId="0" applyFont="1" applyBorder="1" applyAlignment="1">
      <alignment horizontal="center" vertical="center" wrapText="1"/>
    </xf>
    <xf numFmtId="0" fontId="0" fillId="0" borderId="6" xfId="0" applyFont="1" applyBorder="1" applyAlignment="1">
      <alignment horizontal="center" vertical="center" wrapText="1"/>
    </xf>
    <xf numFmtId="0" fontId="0" fillId="0" borderId="32" xfId="0" applyFont="1" applyBorder="1" applyAlignment="1">
      <alignment horizontal="justify" vertical="center"/>
    </xf>
    <xf numFmtId="0" fontId="0" fillId="0" borderId="33" xfId="0" applyFont="1" applyBorder="1" applyAlignment="1">
      <alignment horizontal="justify" vertical="center" wrapText="1"/>
    </xf>
    <xf numFmtId="0" fontId="0" fillId="0" borderId="33" xfId="0" applyFont="1" applyBorder="1" applyAlignment="1">
      <alignment horizontal="center" vertical="center" wrapText="1"/>
    </xf>
    <xf numFmtId="0" fontId="0" fillId="0" borderId="44" xfId="0" applyFont="1" applyBorder="1" applyAlignment="1">
      <alignment horizontal="center" vertical="center" wrapText="1"/>
    </xf>
    <xf numFmtId="0" fontId="0" fillId="0" borderId="23" xfId="0" applyFont="1" applyBorder="1" applyAlignment="1">
      <alignment horizontal="justify" vertical="center"/>
    </xf>
    <xf numFmtId="0" fontId="0" fillId="0" borderId="24" xfId="0" applyFont="1" applyBorder="1" applyAlignment="1">
      <alignment horizontal="justify" vertical="center" wrapText="1"/>
    </xf>
    <xf numFmtId="0" fontId="0" fillId="0" borderId="24"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21" xfId="0" applyFont="1" applyBorder="1" applyAlignment="1">
      <alignment horizontal="justify" vertical="center"/>
    </xf>
    <xf numFmtId="0" fontId="0" fillId="0" borderId="22" xfId="0" applyFont="1" applyBorder="1" applyAlignment="1">
      <alignment horizontal="justify" vertical="center" wrapText="1"/>
    </xf>
    <xf numFmtId="0" fontId="0" fillId="0" borderId="22"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25" xfId="0" applyFont="1" applyBorder="1" applyAlignment="1">
      <alignment horizontal="justify" vertical="center"/>
    </xf>
    <xf numFmtId="0" fontId="0" fillId="0" borderId="26" xfId="0" applyFont="1" applyBorder="1" applyAlignment="1">
      <alignment horizontal="justify" vertical="center" wrapText="1"/>
    </xf>
    <xf numFmtId="0" fontId="0" fillId="0" borderId="26"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16" xfId="0" applyFont="1" applyBorder="1" applyAlignment="1">
      <alignment horizontal="justify" vertical="center"/>
    </xf>
    <xf numFmtId="0" fontId="0" fillId="0" borderId="18" xfId="0" applyFont="1" applyBorder="1" applyAlignment="1">
      <alignment horizontal="justify" vertical="center" wrapText="1"/>
    </xf>
    <xf numFmtId="0" fontId="0" fillId="0" borderId="18" xfId="0" applyFont="1" applyBorder="1" applyAlignment="1">
      <alignment horizontal="center" vertical="center" wrapText="1"/>
    </xf>
    <xf numFmtId="0" fontId="0" fillId="0" borderId="30" xfId="0" applyFont="1" applyBorder="1" applyAlignment="1">
      <alignment horizontal="center" vertical="center" wrapText="1"/>
    </xf>
    <xf numFmtId="0" fontId="8" fillId="0" borderId="47" xfId="0" applyFont="1" applyBorder="1" applyAlignment="1">
      <alignment horizontal="center" wrapText="1"/>
    </xf>
    <xf numFmtId="0" fontId="8" fillId="0" borderId="48" xfId="0" applyFont="1" applyBorder="1" applyAlignment="1">
      <alignment horizontal="center" wrapText="1"/>
    </xf>
    <xf numFmtId="0" fontId="8" fillId="0" borderId="49" xfId="0" applyFont="1" applyBorder="1" applyAlignment="1">
      <alignment horizontal="center" wrapText="1"/>
    </xf>
    <xf numFmtId="0" fontId="0" fillId="0" borderId="1" xfId="0" applyFont="1" applyBorder="1" applyAlignment="1">
      <alignment horizontal="justify" vertical="top" wrapText="1"/>
    </xf>
    <xf numFmtId="0" fontId="0" fillId="0" borderId="2" xfId="0" applyFont="1" applyBorder="1" applyAlignment="1">
      <alignment horizontal="justify" vertical="top" wrapText="1"/>
    </xf>
    <xf numFmtId="0" fontId="0" fillId="0" borderId="3" xfId="0" applyFont="1" applyBorder="1" applyAlignment="1">
      <alignment horizontal="center" vertical="top" wrapText="1"/>
    </xf>
    <xf numFmtId="0" fontId="0" fillId="0" borderId="4" xfId="0" applyFont="1" applyBorder="1" applyAlignment="1">
      <alignment horizontal="justify" vertical="top" wrapText="1"/>
    </xf>
    <xf numFmtId="0" fontId="0" fillId="0" borderId="5" xfId="0" applyFont="1" applyBorder="1" applyAlignment="1">
      <alignment horizontal="justify" vertical="top" wrapText="1"/>
    </xf>
    <xf numFmtId="0" fontId="0" fillId="0" borderId="6" xfId="0" applyFont="1" applyBorder="1" applyAlignment="1">
      <alignment horizontal="center" vertical="top" wrapText="1"/>
    </xf>
    <xf numFmtId="0" fontId="0" fillId="0" borderId="7" xfId="0" applyFont="1" applyBorder="1" applyAlignment="1">
      <alignment horizontal="justify" vertical="top" wrapText="1"/>
    </xf>
    <xf numFmtId="0" fontId="0" fillId="0" borderId="8" xfId="0" applyFont="1" applyBorder="1" applyAlignment="1">
      <alignment horizontal="justify" vertical="top" wrapText="1"/>
    </xf>
    <xf numFmtId="0" fontId="0" fillId="0" borderId="9" xfId="0" applyFont="1" applyBorder="1" applyAlignment="1">
      <alignment horizontal="center" vertical="top" wrapText="1"/>
    </xf>
    <xf numFmtId="0" fontId="0" fillId="0" borderId="32" xfId="0" applyFont="1" applyBorder="1" applyAlignment="1">
      <alignment horizontal="justify" vertical="top" wrapText="1"/>
    </xf>
    <xf numFmtId="0" fontId="0" fillId="0" borderId="33" xfId="0" applyFont="1" applyBorder="1" applyAlignment="1">
      <alignment horizontal="justify" vertical="top" wrapText="1"/>
    </xf>
    <xf numFmtId="0" fontId="0" fillId="0" borderId="44" xfId="0" applyFont="1" applyBorder="1" applyAlignment="1">
      <alignment horizontal="center" vertical="top" wrapText="1"/>
    </xf>
    <xf numFmtId="0" fontId="0" fillId="0" borderId="19" xfId="0" applyFont="1" applyBorder="1" applyAlignment="1">
      <alignment horizontal="justify" vertical="top" wrapText="1"/>
    </xf>
    <xf numFmtId="0" fontId="0" fillId="0" borderId="20" xfId="0" applyFont="1" applyBorder="1" applyAlignment="1">
      <alignment horizontal="justify" vertical="top" wrapText="1"/>
    </xf>
    <xf numFmtId="0" fontId="0" fillId="0" borderId="45" xfId="0" applyFont="1" applyBorder="1" applyAlignment="1">
      <alignment horizontal="center" vertical="top" wrapText="1"/>
    </xf>
    <xf numFmtId="0" fontId="0" fillId="0" borderId="23" xfId="0" applyFont="1" applyBorder="1" applyAlignment="1">
      <alignment horizontal="justify" vertical="top" wrapText="1"/>
    </xf>
    <xf numFmtId="0" fontId="0" fillId="0" borderId="24" xfId="0" applyFont="1" applyBorder="1" applyAlignment="1">
      <alignment horizontal="justify" vertical="top" wrapText="1"/>
    </xf>
    <xf numFmtId="0" fontId="0" fillId="0" borderId="28" xfId="0" applyFont="1" applyBorder="1" applyAlignment="1">
      <alignment horizontal="center" vertical="top" wrapText="1"/>
    </xf>
    <xf numFmtId="0" fontId="0" fillId="0" borderId="21" xfId="0" applyFont="1" applyBorder="1" applyAlignment="1">
      <alignment horizontal="justify" vertical="top" wrapText="1"/>
    </xf>
    <xf numFmtId="0" fontId="0" fillId="0" borderId="22" xfId="0" applyFont="1" applyBorder="1" applyAlignment="1">
      <alignment horizontal="justify" vertical="top" wrapText="1"/>
    </xf>
    <xf numFmtId="0" fontId="0" fillId="0" borderId="27" xfId="0" applyFont="1" applyBorder="1" applyAlignment="1">
      <alignment horizontal="center" vertical="top" wrapText="1"/>
    </xf>
    <xf numFmtId="0" fontId="8" fillId="0" borderId="47" xfId="0" applyFont="1" applyBorder="1" applyAlignment="1">
      <alignment horizontal="justify" vertical="top" wrapText="1"/>
    </xf>
    <xf numFmtId="0" fontId="8" fillId="0" borderId="48" xfId="0" applyFont="1" applyBorder="1" applyAlignment="1">
      <alignment horizontal="justify" vertical="top" wrapText="1"/>
    </xf>
    <xf numFmtId="0" fontId="8" fillId="0" borderId="49" xfId="0" applyFont="1" applyBorder="1" applyAlignment="1">
      <alignment horizontal="center" vertical="top" wrapText="1"/>
    </xf>
    <xf numFmtId="0" fontId="8" fillId="0" borderId="2" xfId="0" applyFont="1" applyBorder="1" applyAlignment="1">
      <alignment horizontal="center" vertical="center" wrapText="1"/>
    </xf>
    <xf numFmtId="0" fontId="8" fillId="0" borderId="33" xfId="0" applyFont="1" applyBorder="1" applyAlignment="1">
      <alignment horizontal="center" vertical="center"/>
    </xf>
    <xf numFmtId="0" fontId="8" fillId="0" borderId="44" xfId="0" applyFont="1" applyBorder="1" applyAlignment="1">
      <alignment horizontal="center" vertical="center"/>
    </xf>
    <xf numFmtId="0" fontId="0" fillId="0" borderId="0" xfId="0" applyBorder="1" applyAlignment="1">
      <alignment horizontal="left"/>
    </xf>
    <xf numFmtId="9" fontId="0" fillId="0" borderId="0" xfId="23" applyBorder="1" applyAlignment="1">
      <alignment/>
    </xf>
    <xf numFmtId="0" fontId="0" fillId="0" borderId="0" xfId="22" applyFont="1" applyBorder="1" applyAlignment="1">
      <alignment horizontal="center"/>
      <protection/>
    </xf>
    <xf numFmtId="0" fontId="0" fillId="0" borderId="67" xfId="0" applyBorder="1" applyAlignment="1">
      <alignment/>
    </xf>
    <xf numFmtId="0" fontId="13" fillId="0" borderId="0" xfId="0" applyFont="1" applyBorder="1" applyAlignment="1">
      <alignment/>
    </xf>
    <xf numFmtId="0" fontId="11" fillId="0" borderId="0" xfId="0" applyFont="1" applyBorder="1" applyAlignment="1">
      <alignment horizontal="right"/>
    </xf>
    <xf numFmtId="0" fontId="12" fillId="0" borderId="0" xfId="0" applyFont="1" applyBorder="1" applyAlignment="1">
      <alignment/>
    </xf>
    <xf numFmtId="0" fontId="14" fillId="0" borderId="0" xfId="0" applyFont="1" applyBorder="1" applyAlignment="1">
      <alignment/>
    </xf>
    <xf numFmtId="0" fontId="8" fillId="0" borderId="8" xfId="0" applyFont="1" applyBorder="1" applyAlignment="1">
      <alignment horizontal="center"/>
    </xf>
    <xf numFmtId="0" fontId="8" fillId="0" borderId="9" xfId="0" applyFont="1" applyBorder="1" applyAlignment="1">
      <alignment horizontal="center"/>
    </xf>
    <xf numFmtId="1" fontId="0" fillId="0" borderId="0" xfId="23" applyNumberFormat="1" applyBorder="1" applyAlignment="1">
      <alignment/>
    </xf>
    <xf numFmtId="0" fontId="0" fillId="0" borderId="5" xfId="0" applyFont="1" applyBorder="1" applyAlignment="1">
      <alignment wrapText="1"/>
    </xf>
    <xf numFmtId="0" fontId="0" fillId="0" borderId="8" xfId="0" applyFont="1" applyBorder="1" applyAlignment="1">
      <alignment wrapText="1"/>
    </xf>
    <xf numFmtId="1" fontId="0" fillId="0" borderId="45" xfId="23" applyNumberFormat="1" applyFont="1" applyBorder="1" applyAlignment="1">
      <alignment horizontal="center"/>
    </xf>
    <xf numFmtId="1" fontId="0" fillId="0" borderId="6" xfId="23" applyNumberFormat="1" applyFont="1" applyBorder="1" applyAlignment="1">
      <alignment horizontal="center"/>
    </xf>
    <xf numFmtId="1" fontId="0" fillId="0" borderId="44" xfId="23" applyNumberFormat="1" applyFont="1" applyBorder="1" applyAlignment="1">
      <alignment horizontal="center"/>
    </xf>
    <xf numFmtId="1" fontId="0" fillId="0" borderId="28" xfId="23" applyNumberFormat="1" applyFont="1" applyBorder="1" applyAlignment="1">
      <alignment horizontal="center"/>
    </xf>
    <xf numFmtId="1" fontId="0" fillId="0" borderId="27" xfId="23" applyNumberFormat="1" applyFont="1" applyBorder="1" applyAlignment="1">
      <alignment horizontal="center"/>
    </xf>
    <xf numFmtId="1" fontId="0" fillId="0" borderId="29" xfId="23" applyNumberFormat="1" applyFont="1" applyBorder="1" applyAlignment="1">
      <alignment horizontal="center"/>
    </xf>
    <xf numFmtId="1" fontId="0" fillId="0" borderId="46" xfId="23" applyNumberFormat="1" applyFont="1" applyBorder="1" applyAlignment="1">
      <alignment horizontal="center"/>
    </xf>
    <xf numFmtId="1" fontId="0" fillId="0" borderId="9" xfId="23" applyNumberFormat="1" applyFont="1" applyBorder="1" applyAlignment="1">
      <alignment horizontal="center"/>
    </xf>
    <xf numFmtId="0" fontId="8" fillId="0" borderId="68" xfId="0" applyFont="1" applyBorder="1" applyAlignment="1">
      <alignment horizontal="center" vertical="center" wrapText="1"/>
    </xf>
    <xf numFmtId="182" fontId="0" fillId="0" borderId="3" xfId="23" applyNumberFormat="1" applyBorder="1" applyAlignment="1">
      <alignment horizontal="center"/>
    </xf>
    <xf numFmtId="182" fontId="0" fillId="0" borderId="6" xfId="23" applyNumberFormat="1" applyBorder="1" applyAlignment="1">
      <alignment horizontal="center"/>
    </xf>
    <xf numFmtId="182" fontId="0" fillId="0" borderId="44" xfId="23" applyNumberFormat="1" applyBorder="1" applyAlignment="1">
      <alignment horizontal="center"/>
    </xf>
    <xf numFmtId="182" fontId="0" fillId="0" borderId="28" xfId="23" applyNumberFormat="1" applyBorder="1" applyAlignment="1">
      <alignment horizontal="center"/>
    </xf>
    <xf numFmtId="182" fontId="0" fillId="0" borderId="27" xfId="23" applyNumberFormat="1" applyBorder="1" applyAlignment="1">
      <alignment horizontal="center"/>
    </xf>
    <xf numFmtId="0" fontId="0" fillId="0" borderId="26" xfId="0" applyBorder="1" applyAlignment="1">
      <alignment horizontal="center"/>
    </xf>
    <xf numFmtId="182" fontId="0" fillId="0" borderId="26" xfId="0" applyNumberFormat="1" applyBorder="1" applyAlignment="1">
      <alignment horizontal="center"/>
    </xf>
    <xf numFmtId="182" fontId="0" fillId="0" borderId="29" xfId="23" applyNumberFormat="1" applyBorder="1" applyAlignment="1">
      <alignment horizontal="center"/>
    </xf>
    <xf numFmtId="0" fontId="0" fillId="0" borderId="18" xfId="0" applyBorder="1" applyAlignment="1">
      <alignment horizontal="center"/>
    </xf>
    <xf numFmtId="1" fontId="0" fillId="0" borderId="18" xfId="0" applyNumberFormat="1" applyBorder="1" applyAlignment="1">
      <alignment horizontal="center"/>
    </xf>
    <xf numFmtId="182" fontId="0" fillId="0" borderId="18" xfId="0" applyNumberFormat="1" applyBorder="1" applyAlignment="1">
      <alignment horizontal="center"/>
    </xf>
    <xf numFmtId="182" fontId="0" fillId="0" borderId="30" xfId="23" applyNumberFormat="1" applyBorder="1" applyAlignment="1">
      <alignment horizontal="center"/>
    </xf>
    <xf numFmtId="0" fontId="0" fillId="0" borderId="0" xfId="0" applyAlignment="1">
      <alignment horizontal="left" vertical="center"/>
    </xf>
    <xf numFmtId="0" fontId="0" fillId="0" borderId="34" xfId="0" applyFont="1" applyBorder="1" applyAlignment="1">
      <alignment wrapText="1"/>
    </xf>
    <xf numFmtId="9" fontId="0" fillId="0" borderId="2" xfId="23" applyBorder="1" applyAlignment="1">
      <alignment horizontal="center"/>
    </xf>
    <xf numFmtId="195" fontId="0" fillId="0" borderId="3" xfId="0" applyNumberFormat="1" applyBorder="1" applyAlignment="1">
      <alignment horizontal="center"/>
    </xf>
    <xf numFmtId="9" fontId="0" fillId="0" borderId="5" xfId="23" applyBorder="1" applyAlignment="1">
      <alignment horizontal="center"/>
    </xf>
    <xf numFmtId="195" fontId="0" fillId="0" borderId="6" xfId="0" applyNumberFormat="1" applyBorder="1" applyAlignment="1">
      <alignment horizontal="center"/>
    </xf>
    <xf numFmtId="9" fontId="0" fillId="0" borderId="22" xfId="23" applyBorder="1" applyAlignment="1">
      <alignment horizontal="center"/>
    </xf>
    <xf numFmtId="195" fontId="0" fillId="0" borderId="27" xfId="0" applyNumberFormat="1" applyBorder="1" applyAlignment="1">
      <alignment horizontal="center"/>
    </xf>
    <xf numFmtId="0" fontId="0" fillId="0" borderId="20" xfId="0" applyBorder="1" applyAlignment="1">
      <alignment horizontal="center"/>
    </xf>
    <xf numFmtId="9" fontId="0" fillId="0" borderId="24" xfId="23" applyBorder="1" applyAlignment="1">
      <alignment horizontal="center"/>
    </xf>
    <xf numFmtId="195" fontId="0" fillId="0" borderId="45" xfId="0" applyNumberFormat="1" applyBorder="1" applyAlignment="1">
      <alignment horizontal="center"/>
    </xf>
    <xf numFmtId="195" fontId="0" fillId="0" borderId="44" xfId="0" applyNumberFormat="1" applyBorder="1" applyAlignment="1">
      <alignment horizontal="center"/>
    </xf>
    <xf numFmtId="9" fontId="0" fillId="0" borderId="43" xfId="23" applyBorder="1" applyAlignment="1">
      <alignment horizontal="center"/>
    </xf>
    <xf numFmtId="195" fontId="0" fillId="0" borderId="46" xfId="0" applyNumberFormat="1" applyBorder="1" applyAlignment="1">
      <alignment horizontal="center"/>
    </xf>
    <xf numFmtId="9" fontId="0" fillId="0" borderId="0" xfId="23" applyAlignment="1">
      <alignment horizontal="center"/>
    </xf>
    <xf numFmtId="0" fontId="0" fillId="0" borderId="8" xfId="0" applyBorder="1" applyAlignment="1">
      <alignment horizontal="center"/>
    </xf>
    <xf numFmtId="9" fontId="0" fillId="0" borderId="8" xfId="23" applyBorder="1" applyAlignment="1">
      <alignment horizontal="center"/>
    </xf>
    <xf numFmtId="195" fontId="0" fillId="0" borderId="9" xfId="0" applyNumberFormat="1" applyBorder="1" applyAlignment="1">
      <alignment horizontal="center"/>
    </xf>
    <xf numFmtId="182" fontId="0" fillId="0" borderId="5" xfId="17" applyNumberFormat="1" applyBorder="1" applyAlignment="1">
      <alignment horizontal="center"/>
    </xf>
    <xf numFmtId="182" fontId="0" fillId="0" borderId="22" xfId="17" applyNumberFormat="1" applyBorder="1" applyAlignment="1">
      <alignment horizontal="center"/>
    </xf>
    <xf numFmtId="182" fontId="0" fillId="0" borderId="20" xfId="17" applyNumberFormat="1" applyBorder="1" applyAlignment="1">
      <alignment horizontal="center"/>
    </xf>
    <xf numFmtId="182" fontId="0" fillId="0" borderId="33" xfId="17" applyNumberFormat="1" applyBorder="1" applyAlignment="1">
      <alignment horizontal="center"/>
    </xf>
    <xf numFmtId="182" fontId="0" fillId="0" borderId="43" xfId="17" applyNumberFormat="1" applyBorder="1" applyAlignment="1">
      <alignment horizontal="center"/>
    </xf>
    <xf numFmtId="182" fontId="0" fillId="0" borderId="8" xfId="17" applyNumberFormat="1" applyBorder="1" applyAlignment="1">
      <alignment horizontal="center"/>
    </xf>
    <xf numFmtId="9" fontId="0" fillId="0" borderId="2" xfId="23" applyBorder="1" applyAlignment="1">
      <alignment horizontal="center"/>
    </xf>
    <xf numFmtId="1" fontId="0" fillId="0" borderId="2" xfId="23" applyNumberFormat="1" applyBorder="1" applyAlignment="1">
      <alignment horizontal="center"/>
    </xf>
    <xf numFmtId="195" fontId="0" fillId="0" borderId="2" xfId="0" applyNumberFormat="1" applyBorder="1" applyAlignment="1">
      <alignment horizontal="center"/>
    </xf>
    <xf numFmtId="9" fontId="0" fillId="0" borderId="5" xfId="23" applyBorder="1" applyAlignment="1">
      <alignment horizontal="center"/>
    </xf>
    <xf numFmtId="1" fontId="0" fillId="0" borderId="5" xfId="23" applyNumberFormat="1" applyBorder="1" applyAlignment="1">
      <alignment horizontal="center"/>
    </xf>
    <xf numFmtId="195" fontId="0" fillId="0" borderId="5" xfId="0" applyNumberFormat="1" applyBorder="1" applyAlignment="1">
      <alignment horizontal="center"/>
    </xf>
    <xf numFmtId="9" fontId="0" fillId="0" borderId="22" xfId="23" applyBorder="1" applyAlignment="1">
      <alignment horizontal="center"/>
    </xf>
    <xf numFmtId="1" fontId="0" fillId="0" borderId="22" xfId="23" applyNumberFormat="1" applyBorder="1" applyAlignment="1">
      <alignment horizontal="center"/>
    </xf>
    <xf numFmtId="195" fontId="0" fillId="0" borderId="22" xfId="0" applyNumberFormat="1" applyBorder="1" applyAlignment="1">
      <alignment horizontal="center"/>
    </xf>
    <xf numFmtId="9" fontId="0" fillId="0" borderId="24" xfId="23" applyBorder="1" applyAlignment="1">
      <alignment horizontal="center"/>
    </xf>
    <xf numFmtId="1" fontId="0" fillId="0" borderId="24" xfId="23" applyNumberFormat="1" applyBorder="1" applyAlignment="1">
      <alignment horizontal="center"/>
    </xf>
    <xf numFmtId="195" fontId="0" fillId="0" borderId="20" xfId="0" applyNumberFormat="1" applyBorder="1" applyAlignment="1">
      <alignment horizontal="center"/>
    </xf>
    <xf numFmtId="195" fontId="0" fillId="0" borderId="33" xfId="0" applyNumberFormat="1" applyBorder="1" applyAlignment="1">
      <alignment horizontal="center"/>
    </xf>
    <xf numFmtId="9" fontId="0" fillId="0" borderId="0" xfId="23" applyBorder="1" applyAlignment="1">
      <alignment horizontal="center"/>
    </xf>
    <xf numFmtId="1" fontId="0" fillId="0" borderId="43" xfId="23" applyNumberFormat="1" applyBorder="1" applyAlignment="1">
      <alignment horizontal="center"/>
    </xf>
    <xf numFmtId="195" fontId="0" fillId="0" borderId="43" xfId="0" applyNumberFormat="1" applyBorder="1" applyAlignment="1">
      <alignment horizontal="center"/>
    </xf>
    <xf numFmtId="9" fontId="0" fillId="0" borderId="43" xfId="23" applyBorder="1" applyAlignment="1">
      <alignment horizontal="center"/>
    </xf>
    <xf numFmtId="1" fontId="0" fillId="0" borderId="0" xfId="23" applyNumberFormat="1" applyBorder="1" applyAlignment="1">
      <alignment horizontal="center"/>
    </xf>
    <xf numFmtId="9" fontId="0" fillId="0" borderId="8" xfId="23" applyBorder="1" applyAlignment="1">
      <alignment horizontal="center"/>
    </xf>
    <xf numFmtId="1" fontId="0" fillId="0" borderId="8" xfId="23" applyNumberFormat="1" applyBorder="1" applyAlignment="1">
      <alignment horizontal="center"/>
    </xf>
    <xf numFmtId="195" fontId="0" fillId="0" borderId="8" xfId="0" applyNumberFormat="1" applyBorder="1" applyAlignment="1">
      <alignment horizontal="center"/>
    </xf>
    <xf numFmtId="196" fontId="0" fillId="0" borderId="6" xfId="0" applyNumberFormat="1" applyBorder="1" applyAlignment="1">
      <alignment horizontal="center"/>
    </xf>
    <xf numFmtId="196" fontId="0" fillId="0" borderId="27" xfId="0" applyNumberFormat="1" applyBorder="1" applyAlignment="1">
      <alignment horizontal="center"/>
    </xf>
    <xf numFmtId="196" fontId="0" fillId="0" borderId="29" xfId="0" applyNumberFormat="1" applyBorder="1" applyAlignment="1">
      <alignment horizontal="center"/>
    </xf>
    <xf numFmtId="196" fontId="0" fillId="0" borderId="46" xfId="0" applyNumberFormat="1" applyBorder="1" applyAlignment="1">
      <alignment horizontal="center"/>
    </xf>
    <xf numFmtId="196" fontId="0" fillId="0" borderId="45" xfId="0" applyNumberFormat="1" applyBorder="1" applyAlignment="1">
      <alignment horizontal="center"/>
    </xf>
    <xf numFmtId="196" fontId="0" fillId="0" borderId="9" xfId="0" applyNumberFormat="1" applyBorder="1" applyAlignment="1">
      <alignment horizontal="center"/>
    </xf>
    <xf numFmtId="196" fontId="0" fillId="0" borderId="3" xfId="0" applyNumberFormat="1" applyBorder="1" applyAlignment="1">
      <alignment horizontal="center"/>
    </xf>
    <xf numFmtId="196" fontId="0" fillId="0" borderId="44" xfId="0" applyNumberFormat="1" applyBorder="1" applyAlignment="1">
      <alignment horizontal="center"/>
    </xf>
    <xf numFmtId="196" fontId="0" fillId="0" borderId="28" xfId="0" applyNumberFormat="1" applyBorder="1" applyAlignment="1">
      <alignment horizontal="center"/>
    </xf>
    <xf numFmtId="0" fontId="0" fillId="0" borderId="0" xfId="0" applyAlignment="1">
      <alignment horizontal="center" wrapText="1"/>
    </xf>
    <xf numFmtId="0" fontId="0" fillId="0" borderId="0" xfId="0" applyFont="1" applyAlignment="1">
      <alignment horizontal="left"/>
    </xf>
    <xf numFmtId="0" fontId="0" fillId="0" borderId="8" xfId="0" applyFont="1" applyBorder="1" applyAlignment="1">
      <alignment/>
    </xf>
    <xf numFmtId="195" fontId="0" fillId="0" borderId="24" xfId="0" applyNumberFormat="1" applyBorder="1" applyAlignment="1">
      <alignment horizontal="center"/>
    </xf>
    <xf numFmtId="0" fontId="1" fillId="0" borderId="0" xfId="0" applyFont="1" applyAlignment="1">
      <alignment horizontal="left"/>
    </xf>
    <xf numFmtId="182" fontId="0" fillId="0" borderId="8" xfId="0" applyNumberFormat="1" applyBorder="1" applyAlignment="1">
      <alignment horizontal="center"/>
    </xf>
    <xf numFmtId="182" fontId="0" fillId="0" borderId="9" xfId="0" applyNumberFormat="1" applyBorder="1" applyAlignment="1">
      <alignment horizontal="center"/>
    </xf>
    <xf numFmtId="0" fontId="0" fillId="0" borderId="0" xfId="0" applyFont="1" applyAlignment="1">
      <alignment horizontal="right"/>
    </xf>
    <xf numFmtId="182" fontId="0" fillId="0" borderId="0" xfId="0" applyNumberFormat="1" applyAlignment="1">
      <alignment/>
    </xf>
    <xf numFmtId="0" fontId="0" fillId="0" borderId="69" xfId="0" applyBorder="1" applyAlignment="1">
      <alignment horizontal="left" wrapText="1"/>
    </xf>
    <xf numFmtId="0" fontId="0" fillId="0" borderId="70" xfId="0" applyBorder="1" applyAlignment="1">
      <alignment horizontal="left" wrapText="1"/>
    </xf>
    <xf numFmtId="0" fontId="8" fillId="0" borderId="15"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71" xfId="0" applyFont="1" applyBorder="1" applyAlignment="1">
      <alignment horizontal="center" vertical="center" wrapText="1"/>
    </xf>
    <xf numFmtId="0" fontId="8" fillId="0" borderId="0" xfId="0" applyFont="1" applyAlignment="1">
      <alignment horizontal="left"/>
    </xf>
    <xf numFmtId="0" fontId="18" fillId="0" borderId="0" xfId="0" applyFont="1" applyAlignment="1">
      <alignment horizontal="center"/>
    </xf>
    <xf numFmtId="0" fontId="8" fillId="0" borderId="72" xfId="0" applyFont="1" applyBorder="1" applyAlignment="1">
      <alignment horizontal="center" vertical="center" wrapText="1"/>
    </xf>
    <xf numFmtId="0" fontId="0" fillId="0" borderId="52" xfId="0" applyBorder="1" applyAlignment="1">
      <alignment horizontal="center"/>
    </xf>
    <xf numFmtId="0" fontId="0" fillId="0" borderId="58" xfId="0" applyBorder="1" applyAlignment="1">
      <alignment horizontal="center"/>
    </xf>
    <xf numFmtId="0" fontId="0" fillId="0" borderId="0" xfId="0" applyFont="1" applyAlignment="1">
      <alignment horizontal="left"/>
    </xf>
    <xf numFmtId="0" fontId="0" fillId="0" borderId="0" xfId="0" applyFont="1" applyAlignment="1">
      <alignment/>
    </xf>
    <xf numFmtId="2" fontId="8" fillId="0" borderId="0" xfId="0" applyNumberFormat="1" applyFont="1" applyAlignment="1">
      <alignment horizontal="left"/>
    </xf>
    <xf numFmtId="0" fontId="0" fillId="0" borderId="0" xfId="0" applyFont="1" applyAlignment="1">
      <alignment horizontal="justify" vertical="center" wrapText="1"/>
    </xf>
    <xf numFmtId="0" fontId="0" fillId="0" borderId="0" xfId="0" applyFont="1" applyAlignment="1">
      <alignment horizontal="justify" wrapText="1"/>
    </xf>
    <xf numFmtId="0" fontId="1" fillId="0" borderId="0" xfId="0" applyFont="1" applyAlignment="1">
      <alignment horizontal="center"/>
    </xf>
    <xf numFmtId="0" fontId="1" fillId="0" borderId="0" xfId="0" applyFont="1" applyAlignment="1">
      <alignment horizontal="center" wrapText="1"/>
    </xf>
    <xf numFmtId="0" fontId="8" fillId="0" borderId="15" xfId="0" applyFont="1" applyBorder="1" applyAlignment="1">
      <alignment horizontal="center" vertical="center"/>
    </xf>
    <xf numFmtId="0" fontId="0" fillId="0" borderId="16" xfId="0" applyBorder="1" applyAlignment="1">
      <alignment horizontal="center" vertical="center"/>
    </xf>
    <xf numFmtId="0" fontId="8" fillId="0" borderId="17" xfId="0" applyFont="1" applyBorder="1" applyAlignment="1">
      <alignment horizontal="center" vertical="center"/>
    </xf>
    <xf numFmtId="0" fontId="0" fillId="0" borderId="18" xfId="0" applyBorder="1" applyAlignment="1">
      <alignment horizontal="center" vertical="center"/>
    </xf>
    <xf numFmtId="0" fontId="8" fillId="0" borderId="17" xfId="0" applyFont="1" applyBorder="1" applyAlignment="1">
      <alignment horizontal="center" vertical="center" wrapText="1"/>
    </xf>
    <xf numFmtId="0" fontId="0" fillId="0" borderId="18" xfId="0" applyBorder="1" applyAlignment="1">
      <alignment horizontal="center" vertical="center" wrapText="1"/>
    </xf>
    <xf numFmtId="0" fontId="8" fillId="0" borderId="18" xfId="0" applyFont="1" applyBorder="1" applyAlignment="1">
      <alignment horizontal="center" vertical="center" wrapText="1"/>
    </xf>
    <xf numFmtId="0" fontId="0" fillId="0" borderId="4" xfId="0" applyBorder="1" applyAlignment="1">
      <alignment horizontal="left"/>
    </xf>
    <xf numFmtId="0" fontId="0" fillId="0" borderId="5" xfId="0" applyBorder="1" applyAlignment="1">
      <alignment horizontal="left"/>
    </xf>
    <xf numFmtId="0" fontId="8" fillId="0" borderId="73" xfId="0" applyFont="1" applyBorder="1" applyAlignment="1">
      <alignment horizontal="center" vertical="center" wrapText="1"/>
    </xf>
    <xf numFmtId="0" fontId="0" fillId="0" borderId="0" xfId="0" applyAlignment="1">
      <alignment horizontal="justify" vertical="center" wrapText="1"/>
    </xf>
    <xf numFmtId="0" fontId="8" fillId="0" borderId="1" xfId="0" applyFont="1" applyBorder="1" applyAlignment="1">
      <alignment horizontal="center" vertical="center"/>
    </xf>
    <xf numFmtId="0" fontId="0" fillId="0" borderId="32" xfId="0" applyBorder="1" applyAlignment="1">
      <alignment/>
    </xf>
    <xf numFmtId="0" fontId="8" fillId="0" borderId="2" xfId="0" applyFont="1" applyBorder="1" applyAlignment="1">
      <alignment horizontal="center" vertical="center"/>
    </xf>
    <xf numFmtId="0" fontId="0" fillId="0" borderId="33" xfId="0" applyBorder="1" applyAlignment="1">
      <alignment/>
    </xf>
    <xf numFmtId="0" fontId="8" fillId="0" borderId="2" xfId="0" applyFont="1" applyBorder="1" applyAlignment="1">
      <alignment horizontal="center" vertical="center" wrapText="1"/>
    </xf>
    <xf numFmtId="0" fontId="0" fillId="0" borderId="33" xfId="0" applyBorder="1" applyAlignment="1">
      <alignment horizontal="center" vertical="center" wrapText="1"/>
    </xf>
    <xf numFmtId="0" fontId="0" fillId="0" borderId="18" xfId="0" applyBorder="1" applyAlignment="1">
      <alignment/>
    </xf>
    <xf numFmtId="0" fontId="8" fillId="0" borderId="66" xfId="0" applyFont="1" applyBorder="1" applyAlignment="1">
      <alignment horizontal="center" vertical="center" wrapText="1"/>
    </xf>
  </cellXfs>
  <cellStyles count="10">
    <cellStyle name="Normal" xfId="0"/>
    <cellStyle name="Hyperlink" xfId="15"/>
    <cellStyle name="Followed Hyperlink" xfId="16"/>
    <cellStyle name="Comma" xfId="17"/>
    <cellStyle name="Comma [0]" xfId="18"/>
    <cellStyle name="Currency" xfId="19"/>
    <cellStyle name="Currency [0]" xfId="20"/>
    <cellStyle name="Normal_CAVE TAB 6X100 " xfId="21"/>
    <cellStyle name="Normal_Lín.1"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externalLink" Target="externalLinks/externalLink2.xml" /><Relationship Id="rId2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A:\MARITZA\ESTAN.99\L&#237;nea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Maritza_Quiroz\Configuraci&#243;n%20local\Temp\Directorio%20temporal%206%20para%20EST200~1.ZIP\L&#237;n.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ISYPAQTE (3)"/>
      <sheetName val="DAISYPAQTE (2)"/>
      <sheetName val="DAISYGNEL (2)"/>
      <sheetName val="GRANEL 123ABC (CHOCO)"/>
      <sheetName val="GRANEL 123ABC (VAINI)"/>
      <sheetName val="123ABC13.5 (CHOCO)"/>
      <sheetName val="123ABC13.5 (VAINI)"/>
      <sheetName val="123ABC450 (CHOCO)"/>
      <sheetName val="123ABC450 (VAINI)"/>
      <sheetName val="PATRONATOGNEL (2)"/>
      <sheetName val="VICTORIA 5,1KG. (2)"/>
      <sheetName val="PATRONATO-BISC.5.1KG B (2)"/>
      <sheetName val="CASERITAS GNEL. (2)"/>
      <sheetName val="CASERITAS EMPAQUE"/>
      <sheetName val="MICKEY.GNEL "/>
      <sheetName val="MINITANGO.GNEL. (2)"/>
      <sheetName val="TANGOGNEL (2)"/>
      <sheetName val="BISCOCHOGNEL (2)"/>
      <sheetName val="VICTORIA 1,8KG (2)"/>
      <sheetName val="BISCOCHO 1,8KG B (2)"/>
      <sheetName val="BISCOCH1.8 (2)"/>
      <sheetName val="BISCOCH5.1 (2)"/>
      <sheetName val="GRANELVICTORIA (2)"/>
      <sheetName val="coco granel"/>
      <sheetName val="coco paquete"/>
      <sheetName val="coco caja"/>
      <sheetName val="galleta helado granel"/>
      <sheetName val="galleta helado 11 kg"/>
      <sheetName val="rondalla granel"/>
      <sheetName val="rondalla empaqu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CO(E)"/>
      <sheetName val="DAISY (E)"/>
      <sheetName val="RICAS(E)"/>
      <sheetName val="ZOOLOGIACHOCO(E)"/>
      <sheetName val="ZOOLOGIAVAINI(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2.vml" /><Relationship Id="rId3"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E19"/>
  <sheetViews>
    <sheetView zoomScale="75" zoomScaleNormal="75" workbookViewId="0" topLeftCell="A1">
      <selection activeCell="B10" sqref="B10"/>
    </sheetView>
  </sheetViews>
  <sheetFormatPr defaultColWidth="11.5546875" defaultRowHeight="15"/>
  <cols>
    <col min="1" max="1" width="29.77734375" style="4" customWidth="1"/>
    <col min="2" max="2" width="14.4453125" style="4" customWidth="1"/>
    <col min="3" max="3" width="17.88671875" style="4" customWidth="1"/>
    <col min="4" max="4" width="11.6640625" style="4" customWidth="1"/>
    <col min="5" max="5" width="17.6640625" style="4" customWidth="1"/>
    <col min="6" max="16384" width="11.5546875" style="4" customWidth="1"/>
  </cols>
  <sheetData>
    <row r="1" spans="1:5" ht="15.75">
      <c r="A1" s="423" t="s">
        <v>200</v>
      </c>
      <c r="B1" s="423"/>
      <c r="C1" s="423"/>
      <c r="D1" s="423"/>
      <c r="E1" s="423"/>
    </row>
    <row r="2" spans="1:5" ht="9.75" customHeight="1">
      <c r="A2" s="38"/>
      <c r="B2" s="38"/>
      <c r="C2" s="38"/>
      <c r="D2" s="38"/>
      <c r="E2" s="38"/>
    </row>
    <row r="3" spans="1:5" ht="15.75">
      <c r="A3" s="423" t="s">
        <v>13</v>
      </c>
      <c r="B3" s="423"/>
      <c r="C3" s="423"/>
      <c r="D3" s="423"/>
      <c r="E3" s="423"/>
    </row>
    <row r="4" spans="1:5" ht="15.75">
      <c r="A4" s="38"/>
      <c r="B4" s="38"/>
      <c r="C4" s="38"/>
      <c r="D4" s="38"/>
      <c r="E4" s="38"/>
    </row>
    <row r="5" spans="2:4" ht="15.75" thickBot="1">
      <c r="B5" s="8" t="s">
        <v>41</v>
      </c>
      <c r="C5" s="8" t="s">
        <v>42</v>
      </c>
      <c r="D5" s="8" t="s">
        <v>207</v>
      </c>
    </row>
    <row r="6" spans="1:5" s="3" customFormat="1" ht="15.75">
      <c r="A6" s="34" t="s">
        <v>14</v>
      </c>
      <c r="B6" s="36" t="s">
        <v>5</v>
      </c>
      <c r="C6" s="36" t="s">
        <v>10</v>
      </c>
      <c r="D6" s="36" t="s">
        <v>8</v>
      </c>
      <c r="E6" s="32" t="s">
        <v>4</v>
      </c>
    </row>
    <row r="7" spans="1:5" ht="16.5" thickBot="1">
      <c r="A7" s="35"/>
      <c r="B7" s="37" t="s">
        <v>12</v>
      </c>
      <c r="C7" s="37" t="s">
        <v>11</v>
      </c>
      <c r="D7" s="37" t="s">
        <v>9</v>
      </c>
      <c r="E7" s="33"/>
    </row>
    <row r="8" spans="1:5" ht="19.5" customHeight="1">
      <c r="A8" s="13" t="s">
        <v>7</v>
      </c>
      <c r="B8" s="14">
        <v>8</v>
      </c>
      <c r="C8" s="14" t="s">
        <v>204</v>
      </c>
      <c r="D8" s="15"/>
      <c r="E8" s="16" t="s">
        <v>58</v>
      </c>
    </row>
    <row r="9" spans="1:5" ht="19.5" customHeight="1">
      <c r="A9" s="17" t="s">
        <v>57</v>
      </c>
      <c r="B9" s="18">
        <v>8</v>
      </c>
      <c r="C9" s="19" t="s">
        <v>204</v>
      </c>
      <c r="D9" s="20"/>
      <c r="E9" s="21" t="s">
        <v>58</v>
      </c>
    </row>
    <row r="10" spans="1:5" ht="19.5" customHeight="1">
      <c r="A10" s="17" t="s">
        <v>6</v>
      </c>
      <c r="B10" s="18">
        <v>2</v>
      </c>
      <c r="C10" s="19" t="s">
        <v>204</v>
      </c>
      <c r="D10" s="22">
        <f>2/144</f>
        <v>0.013888888888888888</v>
      </c>
      <c r="E10" s="21" t="s">
        <v>2</v>
      </c>
    </row>
    <row r="11" spans="1:5" ht="19.5" customHeight="1">
      <c r="A11" s="17" t="s">
        <v>1</v>
      </c>
      <c r="B11" s="19">
        <v>3</v>
      </c>
      <c r="C11" s="19" t="s">
        <v>204</v>
      </c>
      <c r="D11" s="22">
        <f>3/144</f>
        <v>0.020833333333333332</v>
      </c>
      <c r="E11" s="21" t="s">
        <v>2</v>
      </c>
    </row>
    <row r="12" spans="1:5" ht="19.5" customHeight="1" thickBot="1">
      <c r="A12" s="23" t="s">
        <v>0</v>
      </c>
      <c r="B12" s="24">
        <v>0.6</v>
      </c>
      <c r="C12" s="24" t="s">
        <v>205</v>
      </c>
      <c r="D12" s="25">
        <f>0.6/8</f>
        <v>0.075</v>
      </c>
      <c r="E12" s="26" t="s">
        <v>2</v>
      </c>
    </row>
    <row r="13" spans="1:5" s="12" customFormat="1" ht="19.5" customHeight="1" thickBot="1">
      <c r="A13" s="27" t="s">
        <v>217</v>
      </c>
      <c r="B13" s="30"/>
      <c r="C13" s="28"/>
      <c r="D13" s="31">
        <f>SUM(D10:D12)</f>
        <v>0.10972222222222222</v>
      </c>
      <c r="E13" s="29"/>
    </row>
    <row r="14" spans="1:4" ht="9" customHeight="1">
      <c r="A14" s="7"/>
      <c r="B14" s="5"/>
      <c r="C14" s="6"/>
      <c r="D14" s="9"/>
    </row>
    <row r="15" spans="1:5" ht="46.5" customHeight="1">
      <c r="A15" s="422" t="s">
        <v>60</v>
      </c>
      <c r="B15" s="422"/>
      <c r="C15" s="422"/>
      <c r="D15" s="422"/>
      <c r="E15" s="422"/>
    </row>
    <row r="16" spans="1:5" ht="9" customHeight="1">
      <c r="A16" s="10"/>
      <c r="B16" s="10"/>
      <c r="C16" s="10"/>
      <c r="D16" s="10"/>
      <c r="E16" s="10"/>
    </row>
    <row r="17" spans="1:5" ht="33.75" customHeight="1">
      <c r="A17" s="421" t="s">
        <v>61</v>
      </c>
      <c r="B17" s="421"/>
      <c r="C17" s="421"/>
      <c r="D17" s="421"/>
      <c r="E17" s="421"/>
    </row>
    <row r="18" ht="9" customHeight="1"/>
    <row r="19" spans="1:5" ht="47.25" customHeight="1">
      <c r="A19" s="421" t="s">
        <v>59</v>
      </c>
      <c r="B19" s="421"/>
      <c r="C19" s="421"/>
      <c r="D19" s="421"/>
      <c r="E19" s="421"/>
    </row>
  </sheetData>
  <mergeCells count="5">
    <mergeCell ref="A19:E19"/>
    <mergeCell ref="A15:E15"/>
    <mergeCell ref="A1:E1"/>
    <mergeCell ref="A3:E3"/>
    <mergeCell ref="A17:E17"/>
  </mergeCells>
  <printOptions horizontalCentered="1"/>
  <pageMargins left="1.5748031496062993" right="1.5748031496062993" top="1.5748031496062993" bottom="0.9448818897637796" header="0" footer="0"/>
  <pageSetup orientation="landscape" paperSize="9" r:id="rId1"/>
</worksheet>
</file>

<file path=xl/worksheets/sheet10.xml><?xml version="1.0" encoding="utf-8"?>
<worksheet xmlns="http://schemas.openxmlformats.org/spreadsheetml/2006/main" xmlns:r="http://schemas.openxmlformats.org/officeDocument/2006/relationships">
  <dimension ref="A1:C28"/>
  <sheetViews>
    <sheetView zoomScale="85" zoomScaleNormal="85" workbookViewId="0" topLeftCell="A1">
      <selection activeCell="E8" sqref="E8"/>
    </sheetView>
  </sheetViews>
  <sheetFormatPr defaultColWidth="11.5546875" defaultRowHeight="15"/>
  <cols>
    <col min="1" max="1" width="15.6640625" style="0" customWidth="1"/>
    <col min="2" max="2" width="22.10546875" style="0" customWidth="1"/>
    <col min="3" max="3" width="15.88671875" style="0" customWidth="1"/>
  </cols>
  <sheetData>
    <row r="1" spans="1:3" ht="15.75">
      <c r="A1" s="423" t="s">
        <v>184</v>
      </c>
      <c r="B1" s="423"/>
      <c r="C1" s="423"/>
    </row>
    <row r="2" spans="1:3" ht="15.75">
      <c r="A2" s="38"/>
      <c r="B2" s="38"/>
      <c r="C2" s="38"/>
    </row>
    <row r="3" spans="1:3" ht="15.75">
      <c r="A3" s="423" t="s">
        <v>219</v>
      </c>
      <c r="B3" s="423"/>
      <c r="C3" s="423"/>
    </row>
    <row r="4" ht="15.75" thickBot="1">
      <c r="A4" s="250"/>
    </row>
    <row r="5" spans="1:3" ht="26.25" customHeight="1" thickBot="1">
      <c r="A5" s="281" t="s">
        <v>40</v>
      </c>
      <c r="B5" s="282" t="s">
        <v>163</v>
      </c>
      <c r="C5" s="283" t="s">
        <v>47</v>
      </c>
    </row>
    <row r="6" spans="1:3" ht="15">
      <c r="A6" s="284" t="s">
        <v>25</v>
      </c>
      <c r="B6" s="285" t="s">
        <v>164</v>
      </c>
      <c r="C6" s="286">
        <v>2</v>
      </c>
    </row>
    <row r="7" spans="1:3" ht="15">
      <c r="A7" s="287"/>
      <c r="B7" s="288" t="s">
        <v>165</v>
      </c>
      <c r="C7" s="289">
        <v>1</v>
      </c>
    </row>
    <row r="8" spans="1:3" ht="15.75" customHeight="1">
      <c r="A8" s="287"/>
      <c r="B8" s="288" t="s">
        <v>166</v>
      </c>
      <c r="C8" s="289">
        <v>2</v>
      </c>
    </row>
    <row r="9" spans="1:3" ht="15">
      <c r="A9" s="293"/>
      <c r="B9" s="294" t="s">
        <v>167</v>
      </c>
      <c r="C9" s="295">
        <v>1</v>
      </c>
    </row>
    <row r="10" spans="1:3" ht="15">
      <c r="A10" s="299" t="s">
        <v>29</v>
      </c>
      <c r="B10" s="300" t="s">
        <v>164</v>
      </c>
      <c r="C10" s="301">
        <v>2</v>
      </c>
    </row>
    <row r="11" spans="1:3" ht="15">
      <c r="A11" s="287"/>
      <c r="B11" s="288" t="s">
        <v>165</v>
      </c>
      <c r="C11" s="289">
        <v>1</v>
      </c>
    </row>
    <row r="12" spans="1:3" ht="15.75" customHeight="1">
      <c r="A12" s="287"/>
      <c r="B12" s="288" t="s">
        <v>166</v>
      </c>
      <c r="C12" s="289">
        <v>2</v>
      </c>
    </row>
    <row r="13" spans="1:3" ht="15">
      <c r="A13" s="302"/>
      <c r="B13" s="303" t="s">
        <v>167</v>
      </c>
      <c r="C13" s="304">
        <v>1</v>
      </c>
    </row>
    <row r="14" spans="1:3" ht="15">
      <c r="A14" s="296" t="s">
        <v>31</v>
      </c>
      <c r="B14" s="297" t="s">
        <v>164</v>
      </c>
      <c r="C14" s="298">
        <v>2</v>
      </c>
    </row>
    <row r="15" spans="1:3" ht="15">
      <c r="A15" s="287"/>
      <c r="B15" s="288" t="s">
        <v>165</v>
      </c>
      <c r="C15" s="289">
        <v>1</v>
      </c>
    </row>
    <row r="16" spans="1:3" ht="15.75" customHeight="1">
      <c r="A16" s="287"/>
      <c r="B16" s="288" t="s">
        <v>166</v>
      </c>
      <c r="C16" s="289">
        <v>1</v>
      </c>
    </row>
    <row r="17" spans="1:3" ht="15">
      <c r="A17" s="293"/>
      <c r="B17" s="294" t="s">
        <v>167</v>
      </c>
      <c r="C17" s="295">
        <v>1</v>
      </c>
    </row>
    <row r="18" spans="1:3" ht="15">
      <c r="A18" s="299" t="s">
        <v>33</v>
      </c>
      <c r="B18" s="300" t="s">
        <v>164</v>
      </c>
      <c r="C18" s="301">
        <v>2</v>
      </c>
    </row>
    <row r="19" spans="1:3" ht="15">
      <c r="A19" s="287"/>
      <c r="B19" s="288" t="s">
        <v>165</v>
      </c>
      <c r="C19" s="289">
        <v>1</v>
      </c>
    </row>
    <row r="20" spans="1:3" ht="15.75" customHeight="1">
      <c r="A20" s="287"/>
      <c r="B20" s="288" t="s">
        <v>166</v>
      </c>
      <c r="C20" s="289">
        <v>1</v>
      </c>
    </row>
    <row r="21" spans="1:3" ht="15">
      <c r="A21" s="302"/>
      <c r="B21" s="303" t="s">
        <v>167</v>
      </c>
      <c r="C21" s="304">
        <v>1</v>
      </c>
    </row>
    <row r="22" spans="1:3" ht="15">
      <c r="A22" s="296" t="s">
        <v>34</v>
      </c>
      <c r="B22" s="297" t="s">
        <v>164</v>
      </c>
      <c r="C22" s="298">
        <v>2</v>
      </c>
    </row>
    <row r="23" spans="1:3" ht="15">
      <c r="A23" s="287"/>
      <c r="B23" s="288" t="s">
        <v>165</v>
      </c>
      <c r="C23" s="289">
        <v>1</v>
      </c>
    </row>
    <row r="24" spans="1:3" ht="15.75" customHeight="1">
      <c r="A24" s="287"/>
      <c r="B24" s="288" t="s">
        <v>166</v>
      </c>
      <c r="C24" s="289">
        <v>1</v>
      </c>
    </row>
    <row r="25" spans="1:3" ht="15">
      <c r="A25" s="287"/>
      <c r="B25" s="288" t="s">
        <v>167</v>
      </c>
      <c r="C25" s="289">
        <v>1</v>
      </c>
    </row>
    <row r="26" spans="1:3" ht="15.75" customHeight="1">
      <c r="A26" s="287"/>
      <c r="B26" s="288" t="s">
        <v>168</v>
      </c>
      <c r="C26" s="289">
        <v>1</v>
      </c>
    </row>
    <row r="27" spans="1:3" ht="15.75" thickBot="1">
      <c r="A27" s="290"/>
      <c r="B27" s="291" t="s">
        <v>169</v>
      </c>
      <c r="C27" s="292">
        <v>1</v>
      </c>
    </row>
    <row r="28" ht="15">
      <c r="A28" s="250"/>
    </row>
  </sheetData>
  <mergeCells count="2">
    <mergeCell ref="A3:C3"/>
    <mergeCell ref="A1:C1"/>
  </mergeCells>
  <printOptions horizontalCentered="1"/>
  <pageMargins left="1.5748031496062993" right="0.9448818897637796" top="1.5748031496062993" bottom="1.5748031496062993" header="0" footer="0"/>
  <pageSetup orientation="portrait" paperSize="9" r:id="rId1"/>
</worksheet>
</file>

<file path=xl/worksheets/sheet11.xml><?xml version="1.0" encoding="utf-8"?>
<worksheet xmlns="http://schemas.openxmlformats.org/spreadsheetml/2006/main" xmlns:r="http://schemas.openxmlformats.org/officeDocument/2006/relationships">
  <dimension ref="A1:D27"/>
  <sheetViews>
    <sheetView zoomScale="85" zoomScaleNormal="85" workbookViewId="0" topLeftCell="A1">
      <selection activeCell="D8" sqref="D8"/>
    </sheetView>
  </sheetViews>
  <sheetFormatPr defaultColWidth="11.5546875" defaultRowHeight="15"/>
  <cols>
    <col min="1" max="1" width="13.10546875" style="0" customWidth="1"/>
    <col min="2" max="2" width="23.88671875" style="0" customWidth="1"/>
    <col min="3" max="3" width="20.10546875" style="0" customWidth="1"/>
  </cols>
  <sheetData>
    <row r="1" ht="15">
      <c r="A1" s="250"/>
    </row>
    <row r="2" spans="1:4" ht="15.75">
      <c r="A2" s="423" t="s">
        <v>185</v>
      </c>
      <c r="B2" s="423"/>
      <c r="C2" s="423"/>
      <c r="D2" s="423"/>
    </row>
    <row r="3" ht="15.75">
      <c r="A3" s="38"/>
    </row>
    <row r="4" spans="1:4" ht="15.75">
      <c r="A4" s="423" t="s">
        <v>221</v>
      </c>
      <c r="B4" s="423"/>
      <c r="C4" s="423"/>
      <c r="D4" s="423"/>
    </row>
    <row r="5" spans="1:4" ht="15.75">
      <c r="A5" s="423"/>
      <c r="B5" s="423"/>
      <c r="C5" s="423"/>
      <c r="D5" s="423"/>
    </row>
    <row r="6" ht="15.75" thickBot="1">
      <c r="A6" s="250"/>
    </row>
    <row r="7" spans="1:4" ht="16.5" thickBot="1">
      <c r="A7" s="305" t="s">
        <v>170</v>
      </c>
      <c r="B7" s="306" t="s">
        <v>39</v>
      </c>
      <c r="C7" s="306" t="s">
        <v>163</v>
      </c>
      <c r="D7" s="307" t="s">
        <v>51</v>
      </c>
    </row>
    <row r="8" spans="1:4" ht="16.5" customHeight="1">
      <c r="A8" s="284" t="s">
        <v>25</v>
      </c>
      <c r="B8" s="285" t="s">
        <v>26</v>
      </c>
      <c r="C8" s="285" t="s">
        <v>164</v>
      </c>
      <c r="D8" s="286">
        <v>2</v>
      </c>
    </row>
    <row r="9" spans="1:4" ht="15">
      <c r="A9" s="287"/>
      <c r="B9" s="288"/>
      <c r="C9" s="288" t="s">
        <v>165</v>
      </c>
      <c r="D9" s="289">
        <v>1</v>
      </c>
    </row>
    <row r="10" spans="1:4" ht="15">
      <c r="A10" s="287"/>
      <c r="B10" s="288"/>
      <c r="C10" s="288" t="s">
        <v>166</v>
      </c>
      <c r="D10" s="289">
        <v>2</v>
      </c>
    </row>
    <row r="11" spans="1:4" ht="15">
      <c r="A11" s="287"/>
      <c r="B11" s="288"/>
      <c r="C11" s="288" t="s">
        <v>167</v>
      </c>
      <c r="D11" s="289">
        <v>1</v>
      </c>
    </row>
    <row r="12" spans="1:4" ht="15">
      <c r="A12" s="287"/>
      <c r="B12" s="288"/>
      <c r="C12" s="288" t="s">
        <v>171</v>
      </c>
      <c r="D12" s="289">
        <v>8</v>
      </c>
    </row>
    <row r="13" spans="1:4" ht="15">
      <c r="A13" s="287"/>
      <c r="B13" s="288"/>
      <c r="C13" s="288" t="s">
        <v>102</v>
      </c>
      <c r="D13" s="289">
        <v>1</v>
      </c>
    </row>
    <row r="14" spans="1:4" ht="15">
      <c r="A14" s="287"/>
      <c r="B14" s="288"/>
      <c r="C14" s="288" t="s">
        <v>172</v>
      </c>
      <c r="D14" s="289">
        <v>1</v>
      </c>
    </row>
    <row r="15" spans="1:4" ht="15">
      <c r="A15" s="287"/>
      <c r="B15" s="288"/>
      <c r="C15" s="288" t="s">
        <v>173</v>
      </c>
      <c r="D15" s="289">
        <v>1</v>
      </c>
    </row>
    <row r="16" spans="1:4" ht="15">
      <c r="A16" s="287"/>
      <c r="B16" s="288"/>
      <c r="C16" s="288" t="s">
        <v>174</v>
      </c>
      <c r="D16" s="289">
        <v>1</v>
      </c>
    </row>
    <row r="17" spans="1:4" ht="15">
      <c r="A17" s="293"/>
      <c r="B17" s="294"/>
      <c r="C17" s="294" t="s">
        <v>107</v>
      </c>
      <c r="D17" s="295">
        <v>2</v>
      </c>
    </row>
    <row r="18" spans="1:4" ht="33" customHeight="1">
      <c r="A18" s="299" t="s">
        <v>33</v>
      </c>
      <c r="B18" s="300" t="s">
        <v>225</v>
      </c>
      <c r="C18" s="300" t="s">
        <v>164</v>
      </c>
      <c r="D18" s="301">
        <v>2</v>
      </c>
    </row>
    <row r="19" spans="1:4" ht="15">
      <c r="A19" s="287"/>
      <c r="B19" s="288"/>
      <c r="C19" s="288" t="s">
        <v>165</v>
      </c>
      <c r="D19" s="289">
        <v>1</v>
      </c>
    </row>
    <row r="20" spans="1:4" ht="15">
      <c r="A20" s="287"/>
      <c r="B20" s="288"/>
      <c r="C20" s="288" t="s">
        <v>166</v>
      </c>
      <c r="D20" s="289">
        <v>1</v>
      </c>
    </row>
    <row r="21" spans="1:4" ht="15">
      <c r="A21" s="287"/>
      <c r="B21" s="288"/>
      <c r="C21" s="288" t="s">
        <v>167</v>
      </c>
      <c r="D21" s="289">
        <v>1</v>
      </c>
    </row>
    <row r="22" spans="1:4" ht="15">
      <c r="A22" s="287"/>
      <c r="B22" s="288"/>
      <c r="C22" s="288" t="s">
        <v>171</v>
      </c>
      <c r="D22" s="289">
        <v>6</v>
      </c>
    </row>
    <row r="23" spans="1:4" ht="15">
      <c r="A23" s="287"/>
      <c r="B23" s="288"/>
      <c r="C23" s="288" t="s">
        <v>102</v>
      </c>
      <c r="D23" s="289">
        <v>1</v>
      </c>
    </row>
    <row r="24" spans="1:4" ht="15">
      <c r="A24" s="287"/>
      <c r="B24" s="288"/>
      <c r="C24" s="288" t="s">
        <v>172</v>
      </c>
      <c r="D24" s="289">
        <v>1</v>
      </c>
    </row>
    <row r="25" spans="1:4" ht="15">
      <c r="A25" s="287"/>
      <c r="B25" s="288"/>
      <c r="C25" s="288" t="s">
        <v>173</v>
      </c>
      <c r="D25" s="289">
        <v>1</v>
      </c>
    </row>
    <row r="26" spans="1:4" ht="15.75" thickBot="1">
      <c r="A26" s="290"/>
      <c r="B26" s="291"/>
      <c r="C26" s="291" t="s">
        <v>174</v>
      </c>
      <c r="D26" s="292">
        <v>1</v>
      </c>
    </row>
    <row r="27" ht="15">
      <c r="A27" s="249"/>
    </row>
  </sheetData>
  <mergeCells count="3">
    <mergeCell ref="A4:D4"/>
    <mergeCell ref="A5:D5"/>
    <mergeCell ref="A2:D2"/>
  </mergeCells>
  <printOptions horizontalCentered="1"/>
  <pageMargins left="1.5748031496062993" right="1.5748031496062993" top="1.5748031496062993" bottom="0.9448818897637796" header="0" footer="0"/>
  <pageSetup orientation="landscape" paperSize="9" r:id="rId1"/>
</worksheet>
</file>

<file path=xl/worksheets/sheet12.xml><?xml version="1.0" encoding="utf-8"?>
<worksheet xmlns="http://schemas.openxmlformats.org/spreadsheetml/2006/main" xmlns:r="http://schemas.openxmlformats.org/officeDocument/2006/relationships">
  <dimension ref="A1:I28"/>
  <sheetViews>
    <sheetView zoomScale="85" zoomScaleNormal="85" workbookViewId="0" topLeftCell="A1">
      <selection activeCell="A2" sqref="A2:H2"/>
    </sheetView>
  </sheetViews>
  <sheetFormatPr defaultColWidth="11.5546875" defaultRowHeight="15"/>
  <cols>
    <col min="1" max="1" width="7.4453125" style="0" customWidth="1"/>
    <col min="2" max="2" width="19.21484375" style="0" customWidth="1"/>
    <col min="3" max="3" width="9.21484375" style="0" customWidth="1"/>
    <col min="4" max="4" width="9.5546875" style="0" customWidth="1"/>
    <col min="5" max="5" width="11.10546875" style="0" customWidth="1"/>
    <col min="6" max="6" width="15.4453125" style="0" customWidth="1"/>
    <col min="7" max="7" width="9.21484375" style="0" bestFit="1" customWidth="1"/>
    <col min="8" max="8" width="11.21484375" style="0" customWidth="1"/>
    <col min="9" max="9" width="12.88671875" style="0" bestFit="1" customWidth="1"/>
  </cols>
  <sheetData>
    <row r="1" spans="1:8" s="4" customFormat="1" ht="13.5" customHeight="1">
      <c r="A1" s="423" t="s">
        <v>186</v>
      </c>
      <c r="B1" s="423"/>
      <c r="C1" s="423"/>
      <c r="D1" s="423"/>
      <c r="E1" s="423"/>
      <c r="F1" s="423"/>
      <c r="G1" s="423"/>
      <c r="H1" s="423"/>
    </row>
    <row r="2" spans="1:8" s="4" customFormat="1" ht="14.25" customHeight="1">
      <c r="A2" s="423" t="s">
        <v>162</v>
      </c>
      <c r="B2" s="423"/>
      <c r="C2" s="423"/>
      <c r="D2" s="423"/>
      <c r="E2" s="423"/>
      <c r="F2" s="423"/>
      <c r="G2" s="423"/>
      <c r="H2" s="423"/>
    </row>
    <row r="3" spans="1:6" ht="6" customHeight="1">
      <c r="A3" s="38"/>
      <c r="B3" s="38"/>
      <c r="C3" s="38"/>
      <c r="D3" s="38"/>
      <c r="E3" s="38"/>
      <c r="F3" s="38"/>
    </row>
    <row r="4" spans="1:7" ht="13.5" customHeight="1" thickBot="1">
      <c r="A4" s="345" t="s">
        <v>177</v>
      </c>
      <c r="B4" s="345">
        <v>21.36</v>
      </c>
      <c r="C4" s="73" t="s">
        <v>41</v>
      </c>
      <c r="D4" s="73" t="s">
        <v>42</v>
      </c>
      <c r="E4" s="73" t="s">
        <v>49</v>
      </c>
      <c r="F4" s="73" t="s">
        <v>3</v>
      </c>
      <c r="G4" s="73" t="s">
        <v>87</v>
      </c>
    </row>
    <row r="5" spans="1:8" s="72" customFormat="1" ht="30.75" customHeight="1">
      <c r="A5" s="425" t="s">
        <v>40</v>
      </c>
      <c r="B5" s="427" t="s">
        <v>39</v>
      </c>
      <c r="C5" s="429" t="s">
        <v>47</v>
      </c>
      <c r="D5" s="429" t="s">
        <v>48</v>
      </c>
      <c r="E5" s="62" t="s">
        <v>90</v>
      </c>
      <c r="F5" s="332" t="s">
        <v>85</v>
      </c>
      <c r="G5" s="427" t="s">
        <v>86</v>
      </c>
      <c r="H5" s="63" t="s">
        <v>89</v>
      </c>
    </row>
    <row r="6" spans="1:8" s="72" customFormat="1" ht="14.25" customHeight="1" thickBot="1">
      <c r="A6" s="426"/>
      <c r="B6" s="428"/>
      <c r="C6" s="430"/>
      <c r="D6" s="430"/>
      <c r="E6" s="65" t="s">
        <v>213</v>
      </c>
      <c r="F6" s="199" t="s">
        <v>216</v>
      </c>
      <c r="G6" s="428"/>
      <c r="H6" s="200" t="s">
        <v>88</v>
      </c>
    </row>
    <row r="7" spans="1:9" ht="14.25" customHeight="1">
      <c r="A7" s="13" t="s">
        <v>25</v>
      </c>
      <c r="B7" s="15" t="s">
        <v>26</v>
      </c>
      <c r="C7" s="193">
        <v>20</v>
      </c>
      <c r="D7" s="193">
        <v>1011</v>
      </c>
      <c r="E7" s="203">
        <f aca="true" t="shared" si="0" ref="E7:E28">+D7*$B$4</f>
        <v>21594.96</v>
      </c>
      <c r="F7" s="204">
        <f aca="true" t="shared" si="1" ref="F7:F28">(C7*$B$4)/E7*100</f>
        <v>1.9782393669634029</v>
      </c>
      <c r="G7" s="124">
        <v>0.7</v>
      </c>
      <c r="H7" s="333">
        <f>F7/G7</f>
        <v>2.826056238519147</v>
      </c>
      <c r="I7" s="407"/>
    </row>
    <row r="8" spans="1:8" ht="14.25" customHeight="1">
      <c r="A8" s="39"/>
      <c r="B8" s="20" t="s">
        <v>27</v>
      </c>
      <c r="C8" s="80">
        <v>6</v>
      </c>
      <c r="D8" s="80">
        <v>1097</v>
      </c>
      <c r="E8" s="81">
        <f t="shared" si="0"/>
        <v>23431.92</v>
      </c>
      <c r="F8" s="206">
        <f t="shared" si="1"/>
        <v>0.5469462169553327</v>
      </c>
      <c r="G8" s="77">
        <v>0.7</v>
      </c>
      <c r="H8" s="334">
        <f aca="true" t="shared" si="2" ref="H8:H28">F8/G8</f>
        <v>0.7813517385076183</v>
      </c>
    </row>
    <row r="9" spans="1:8" ht="14.25" customHeight="1">
      <c r="A9" s="39"/>
      <c r="B9" s="20" t="s">
        <v>18</v>
      </c>
      <c r="C9" s="80">
        <v>6</v>
      </c>
      <c r="D9" s="80">
        <v>1050</v>
      </c>
      <c r="E9" s="81">
        <f t="shared" si="0"/>
        <v>22428</v>
      </c>
      <c r="F9" s="206">
        <f t="shared" si="1"/>
        <v>0.5714285714285714</v>
      </c>
      <c r="G9" s="77">
        <v>0.7</v>
      </c>
      <c r="H9" s="334">
        <f t="shared" si="2"/>
        <v>0.8163265306122449</v>
      </c>
    </row>
    <row r="10" spans="1:8" ht="14.25" customHeight="1">
      <c r="A10" s="39"/>
      <c r="B10" s="20" t="s">
        <v>21</v>
      </c>
      <c r="C10" s="80">
        <v>6</v>
      </c>
      <c r="D10" s="80">
        <v>765</v>
      </c>
      <c r="E10" s="81">
        <f t="shared" si="0"/>
        <v>16340.4</v>
      </c>
      <c r="F10" s="206">
        <f t="shared" si="1"/>
        <v>0.7843137254901961</v>
      </c>
      <c r="G10" s="77">
        <v>0.7</v>
      </c>
      <c r="H10" s="334">
        <f t="shared" si="2"/>
        <v>1.1204481792717087</v>
      </c>
    </row>
    <row r="11" spans="1:8" ht="14.25" customHeight="1">
      <c r="A11" s="39"/>
      <c r="B11" s="20" t="s">
        <v>23</v>
      </c>
      <c r="C11" s="80">
        <v>6</v>
      </c>
      <c r="D11" s="80">
        <v>1210</v>
      </c>
      <c r="E11" s="81">
        <f t="shared" si="0"/>
        <v>25845.6</v>
      </c>
      <c r="F11" s="206">
        <f t="shared" si="1"/>
        <v>0.49586776859504134</v>
      </c>
      <c r="G11" s="77">
        <v>0.7</v>
      </c>
      <c r="H11" s="334">
        <f t="shared" si="2"/>
        <v>0.7083825265643449</v>
      </c>
    </row>
    <row r="12" spans="1:8" ht="14.25" customHeight="1">
      <c r="A12" s="39"/>
      <c r="B12" s="20" t="s">
        <v>24</v>
      </c>
      <c r="C12" s="80">
        <v>6</v>
      </c>
      <c r="D12" s="80">
        <v>1159</v>
      </c>
      <c r="E12" s="81">
        <f t="shared" si="0"/>
        <v>24756.239999999998</v>
      </c>
      <c r="F12" s="206">
        <f t="shared" si="1"/>
        <v>0.5176876617773943</v>
      </c>
      <c r="G12" s="77">
        <v>0.7</v>
      </c>
      <c r="H12" s="334">
        <f t="shared" si="2"/>
        <v>0.7395538025391348</v>
      </c>
    </row>
    <row r="13" spans="1:8" ht="14.25" customHeight="1">
      <c r="A13" s="74"/>
      <c r="B13" s="75" t="s">
        <v>28</v>
      </c>
      <c r="C13" s="88">
        <v>6</v>
      </c>
      <c r="D13" s="88">
        <v>1069</v>
      </c>
      <c r="E13" s="90">
        <f t="shared" si="0"/>
        <v>22833.84</v>
      </c>
      <c r="F13" s="219">
        <f t="shared" si="1"/>
        <v>0.5612722170252572</v>
      </c>
      <c r="G13" s="89">
        <v>0.7</v>
      </c>
      <c r="H13" s="335">
        <f t="shared" si="2"/>
        <v>0.8018174528932246</v>
      </c>
    </row>
    <row r="14" spans="1:8" ht="14.25" customHeight="1">
      <c r="A14" s="44" t="s">
        <v>29</v>
      </c>
      <c r="B14" s="45" t="s">
        <v>24</v>
      </c>
      <c r="C14" s="95">
        <v>6</v>
      </c>
      <c r="D14" s="95">
        <v>1325</v>
      </c>
      <c r="E14" s="97">
        <f t="shared" si="0"/>
        <v>28302</v>
      </c>
      <c r="F14" s="218">
        <f t="shared" si="1"/>
        <v>0.4528301886792453</v>
      </c>
      <c r="G14" s="96">
        <v>0.8</v>
      </c>
      <c r="H14" s="336">
        <f t="shared" si="2"/>
        <v>0.5660377358490566</v>
      </c>
    </row>
    <row r="15" spans="1:8" ht="14.25" customHeight="1">
      <c r="A15" s="39"/>
      <c r="B15" s="20" t="s">
        <v>27</v>
      </c>
      <c r="C15" s="80">
        <v>6</v>
      </c>
      <c r="D15" s="80">
        <v>1714</v>
      </c>
      <c r="E15" s="81">
        <f t="shared" si="0"/>
        <v>36611.04</v>
      </c>
      <c r="F15" s="206">
        <f t="shared" si="1"/>
        <v>0.35005834305717615</v>
      </c>
      <c r="G15" s="77">
        <v>0.8</v>
      </c>
      <c r="H15" s="334">
        <f t="shared" si="2"/>
        <v>0.43757292882147014</v>
      </c>
    </row>
    <row r="16" spans="1:8" ht="14.25" customHeight="1">
      <c r="A16" s="39"/>
      <c r="B16" s="20" t="s">
        <v>18</v>
      </c>
      <c r="C16" s="80">
        <v>6</v>
      </c>
      <c r="D16" s="80">
        <v>1591</v>
      </c>
      <c r="E16" s="81">
        <f t="shared" si="0"/>
        <v>33983.76</v>
      </c>
      <c r="F16" s="206">
        <f t="shared" si="1"/>
        <v>0.37712130735386545</v>
      </c>
      <c r="G16" s="77">
        <v>0.8</v>
      </c>
      <c r="H16" s="334">
        <f t="shared" si="2"/>
        <v>0.4714016341923318</v>
      </c>
    </row>
    <row r="17" spans="1:8" ht="14.25" customHeight="1">
      <c r="A17" s="42"/>
      <c r="B17" s="43" t="s">
        <v>30</v>
      </c>
      <c r="C17" s="207">
        <v>6</v>
      </c>
      <c r="D17" s="207">
        <v>1323</v>
      </c>
      <c r="E17" s="198">
        <f t="shared" si="0"/>
        <v>28259.28</v>
      </c>
      <c r="F17" s="208">
        <f t="shared" si="1"/>
        <v>0.45351473922902497</v>
      </c>
      <c r="G17" s="130">
        <v>0.8</v>
      </c>
      <c r="H17" s="337">
        <f t="shared" si="2"/>
        <v>0.5668934240362812</v>
      </c>
    </row>
    <row r="18" spans="1:8" ht="14.25" customHeight="1">
      <c r="A18" s="46" t="s">
        <v>31</v>
      </c>
      <c r="B18" s="47" t="s">
        <v>32</v>
      </c>
      <c r="C18" s="338">
        <v>5</v>
      </c>
      <c r="D18" s="338">
        <v>551</v>
      </c>
      <c r="E18" s="94">
        <f t="shared" si="0"/>
        <v>11769.36</v>
      </c>
      <c r="F18" s="339">
        <f t="shared" si="1"/>
        <v>0.9074410163339381</v>
      </c>
      <c r="G18" s="93">
        <v>0.75</v>
      </c>
      <c r="H18" s="340">
        <f t="shared" si="2"/>
        <v>1.2099213551119175</v>
      </c>
    </row>
    <row r="19" spans="1:8" ht="14.25" customHeight="1">
      <c r="A19" s="44" t="s">
        <v>33</v>
      </c>
      <c r="B19" s="45" t="s">
        <v>26</v>
      </c>
      <c r="C19" s="95">
        <v>15</v>
      </c>
      <c r="D19" s="95">
        <v>539</v>
      </c>
      <c r="E19" s="97">
        <f t="shared" si="0"/>
        <v>11513.039999999999</v>
      </c>
      <c r="F19" s="218">
        <f t="shared" si="1"/>
        <v>2.782931354359926</v>
      </c>
      <c r="G19" s="96">
        <v>0.7</v>
      </c>
      <c r="H19" s="336">
        <f t="shared" si="2"/>
        <v>3.9756162205141803</v>
      </c>
    </row>
    <row r="20" spans="1:8" ht="14.25" customHeight="1">
      <c r="A20" s="39"/>
      <c r="B20" s="20" t="s">
        <v>16</v>
      </c>
      <c r="C20" s="80">
        <v>5</v>
      </c>
      <c r="D20" s="80">
        <v>568</v>
      </c>
      <c r="E20" s="81">
        <f t="shared" si="0"/>
        <v>12132.48</v>
      </c>
      <c r="F20" s="206">
        <f t="shared" si="1"/>
        <v>0.8802816901408451</v>
      </c>
      <c r="G20" s="77">
        <v>0.7</v>
      </c>
      <c r="H20" s="334">
        <f t="shared" si="2"/>
        <v>1.2575452716297788</v>
      </c>
    </row>
    <row r="21" spans="1:8" ht="14.25" customHeight="1">
      <c r="A21" s="39"/>
      <c r="B21" s="20" t="s">
        <v>55</v>
      </c>
      <c r="C21" s="80">
        <v>5</v>
      </c>
      <c r="D21" s="80">
        <v>912</v>
      </c>
      <c r="E21" s="81">
        <f t="shared" si="0"/>
        <v>19480.32</v>
      </c>
      <c r="F21" s="206">
        <f t="shared" si="1"/>
        <v>0.5482456140350876</v>
      </c>
      <c r="G21" s="77">
        <v>0.7</v>
      </c>
      <c r="H21" s="334">
        <f t="shared" si="2"/>
        <v>0.7832080200501252</v>
      </c>
    </row>
    <row r="22" spans="1:8" ht="14.25" customHeight="1">
      <c r="A22" s="39"/>
      <c r="B22" s="20" t="s">
        <v>15</v>
      </c>
      <c r="C22" s="80">
        <v>5</v>
      </c>
      <c r="D22" s="80">
        <v>726</v>
      </c>
      <c r="E22" s="81">
        <f t="shared" si="0"/>
        <v>15507.359999999999</v>
      </c>
      <c r="F22" s="206">
        <f t="shared" si="1"/>
        <v>0.6887052341597797</v>
      </c>
      <c r="G22" s="77">
        <v>0.7</v>
      </c>
      <c r="H22" s="334">
        <f t="shared" si="2"/>
        <v>0.9838646202282567</v>
      </c>
    </row>
    <row r="23" spans="1:8" ht="14.25" customHeight="1">
      <c r="A23" s="39"/>
      <c r="B23" s="20" t="s">
        <v>19</v>
      </c>
      <c r="C23" s="80">
        <v>5</v>
      </c>
      <c r="D23" s="80">
        <v>857</v>
      </c>
      <c r="E23" s="81">
        <f t="shared" si="0"/>
        <v>18305.52</v>
      </c>
      <c r="F23" s="206">
        <f t="shared" si="1"/>
        <v>0.5834305717619603</v>
      </c>
      <c r="G23" s="77">
        <v>0.7</v>
      </c>
      <c r="H23" s="334">
        <f t="shared" si="2"/>
        <v>0.8334722453742291</v>
      </c>
    </row>
    <row r="24" spans="1:8" ht="14.25" customHeight="1">
      <c r="A24" s="39"/>
      <c r="B24" s="20" t="s">
        <v>22</v>
      </c>
      <c r="C24" s="80">
        <v>5</v>
      </c>
      <c r="D24" s="80">
        <v>806</v>
      </c>
      <c r="E24" s="81">
        <f t="shared" si="0"/>
        <v>17216.16</v>
      </c>
      <c r="F24" s="206">
        <f t="shared" si="1"/>
        <v>0.6203473945409429</v>
      </c>
      <c r="G24" s="77">
        <v>0.7</v>
      </c>
      <c r="H24" s="334">
        <f t="shared" si="2"/>
        <v>0.8862105636299185</v>
      </c>
    </row>
    <row r="25" spans="1:8" ht="14.25" customHeight="1">
      <c r="A25" s="39"/>
      <c r="B25" s="70" t="s">
        <v>36</v>
      </c>
      <c r="C25" s="80">
        <v>5</v>
      </c>
      <c r="D25" s="80">
        <v>632</v>
      </c>
      <c r="E25" s="81">
        <f t="shared" si="0"/>
        <v>13499.52</v>
      </c>
      <c r="F25" s="206">
        <f t="shared" si="1"/>
        <v>0.791139240506329</v>
      </c>
      <c r="G25" s="77">
        <v>0.7</v>
      </c>
      <c r="H25" s="334">
        <f t="shared" si="2"/>
        <v>1.1301989150090415</v>
      </c>
    </row>
    <row r="26" spans="1:8" ht="14.25" customHeight="1">
      <c r="A26" s="39"/>
      <c r="B26" s="20" t="s">
        <v>17</v>
      </c>
      <c r="C26" s="80">
        <v>5</v>
      </c>
      <c r="D26" s="80">
        <v>588</v>
      </c>
      <c r="E26" s="81">
        <f t="shared" si="0"/>
        <v>12559.68</v>
      </c>
      <c r="F26" s="206">
        <f t="shared" si="1"/>
        <v>0.8503401360544217</v>
      </c>
      <c r="G26" s="77">
        <v>0.7</v>
      </c>
      <c r="H26" s="334">
        <f t="shared" si="2"/>
        <v>1.2147716229348882</v>
      </c>
    </row>
    <row r="27" spans="1:8" ht="14.25" customHeight="1">
      <c r="A27" s="42"/>
      <c r="B27" s="43" t="s">
        <v>35</v>
      </c>
      <c r="C27" s="207">
        <v>15</v>
      </c>
      <c r="D27" s="207">
        <v>546</v>
      </c>
      <c r="E27" s="198">
        <f t="shared" si="0"/>
        <v>11662.56</v>
      </c>
      <c r="F27" s="208">
        <f t="shared" si="1"/>
        <v>2.7472527472527473</v>
      </c>
      <c r="G27" s="130">
        <v>0.7</v>
      </c>
      <c r="H27" s="337">
        <f t="shared" si="2"/>
        <v>3.9246467817896393</v>
      </c>
    </row>
    <row r="28" spans="1:8" ht="14.25" customHeight="1" thickBot="1">
      <c r="A28" s="48" t="s">
        <v>34</v>
      </c>
      <c r="B28" s="49" t="s">
        <v>20</v>
      </c>
      <c r="C28" s="341">
        <v>7</v>
      </c>
      <c r="D28" s="341">
        <v>1125</v>
      </c>
      <c r="E28" s="342">
        <f t="shared" si="0"/>
        <v>24030</v>
      </c>
      <c r="F28" s="343">
        <f t="shared" si="1"/>
        <v>0.6222222222222222</v>
      </c>
      <c r="G28" s="133">
        <v>0.85</v>
      </c>
      <c r="H28" s="344">
        <f t="shared" si="2"/>
        <v>0.7320261437908497</v>
      </c>
    </row>
  </sheetData>
  <mergeCells count="7">
    <mergeCell ref="A1:H1"/>
    <mergeCell ref="A5:A6"/>
    <mergeCell ref="G5:G6"/>
    <mergeCell ref="C5:C6"/>
    <mergeCell ref="D5:D6"/>
    <mergeCell ref="B5:B6"/>
    <mergeCell ref="A2:H2"/>
  </mergeCells>
  <printOptions/>
  <pageMargins left="1.5748031496062993" right="1.5748031496062993" top="1.5748031496062993" bottom="0.9448818897637796" header="0" footer="0"/>
  <pageSetup orientation="landscape" paperSize="9" r:id="rId1"/>
</worksheet>
</file>

<file path=xl/worksheets/sheet13.xml><?xml version="1.0" encoding="utf-8"?>
<worksheet xmlns="http://schemas.openxmlformats.org/spreadsheetml/2006/main" xmlns:r="http://schemas.openxmlformats.org/officeDocument/2006/relationships">
  <dimension ref="A1:J47"/>
  <sheetViews>
    <sheetView zoomScale="85" zoomScaleNormal="85" workbookViewId="0" topLeftCell="A1">
      <selection activeCell="G26" sqref="G26"/>
    </sheetView>
  </sheetViews>
  <sheetFormatPr defaultColWidth="11.5546875" defaultRowHeight="15"/>
  <cols>
    <col min="1" max="1" width="8.5546875" style="0" customWidth="1"/>
    <col min="2" max="2" width="12.99609375" style="0" customWidth="1"/>
    <col min="3" max="3" width="9.21484375" style="11" customWidth="1"/>
    <col min="4" max="4" width="9.77734375" style="11" customWidth="1"/>
    <col min="5" max="5" width="8.77734375" style="11" customWidth="1"/>
    <col min="6" max="6" width="11.10546875" style="11" customWidth="1"/>
    <col min="7" max="7" width="10.3359375" style="11" customWidth="1"/>
    <col min="8" max="8" width="11.3359375" style="11" customWidth="1"/>
    <col min="9" max="9" width="9.5546875" style="0" customWidth="1"/>
  </cols>
  <sheetData>
    <row r="1" spans="1:9" ht="15.75">
      <c r="A1" s="423" t="s">
        <v>187</v>
      </c>
      <c r="B1" s="423"/>
      <c r="C1" s="423"/>
      <c r="D1" s="423"/>
      <c r="E1" s="423"/>
      <c r="F1" s="423"/>
      <c r="G1" s="423"/>
      <c r="H1" s="423"/>
      <c r="I1" s="423"/>
    </row>
    <row r="2" spans="1:9" ht="15.75">
      <c r="A2" s="423" t="s">
        <v>222</v>
      </c>
      <c r="B2" s="423"/>
      <c r="C2" s="423"/>
      <c r="D2" s="423"/>
      <c r="E2" s="423"/>
      <c r="F2" s="423"/>
      <c r="G2" s="423"/>
      <c r="H2" s="423"/>
      <c r="I2" s="423"/>
    </row>
    <row r="3" spans="1:8" ht="8.25" customHeight="1">
      <c r="A3" s="413"/>
      <c r="B3" s="38"/>
      <c r="C3" s="38"/>
      <c r="D3" s="38"/>
      <c r="E3" s="38"/>
      <c r="F3" s="38"/>
      <c r="G3" s="38"/>
      <c r="H3" s="38"/>
    </row>
    <row r="4" spans="1:10" ht="15">
      <c r="A4" s="103" t="s">
        <v>56</v>
      </c>
      <c r="B4" s="103">
        <v>21.36</v>
      </c>
      <c r="D4" s="83"/>
      <c r="G4" s="104"/>
      <c r="H4" s="317"/>
      <c r="I4" s="315"/>
      <c r="J4" s="316"/>
    </row>
    <row r="5" spans="4:10" ht="9" customHeight="1" thickBot="1">
      <c r="D5" s="83"/>
      <c r="G5" s="104"/>
      <c r="H5" s="318"/>
      <c r="I5" s="315"/>
      <c r="J5" s="316"/>
    </row>
    <row r="6" spans="1:10" ht="33" customHeight="1">
      <c r="A6" s="412" t="s">
        <v>179</v>
      </c>
      <c r="B6" s="434"/>
      <c r="C6" s="202" t="s">
        <v>53</v>
      </c>
      <c r="D6" s="415" t="s">
        <v>51</v>
      </c>
      <c r="E6" s="222" t="s">
        <v>227</v>
      </c>
      <c r="G6" s="104"/>
      <c r="H6" s="317"/>
      <c r="I6" s="315"/>
      <c r="J6" s="316"/>
    </row>
    <row r="7" spans="1:10" ht="15.75">
      <c r="A7" s="432" t="s">
        <v>52</v>
      </c>
      <c r="B7" s="433"/>
      <c r="C7" s="68">
        <v>1.33</v>
      </c>
      <c r="D7" s="416">
        <v>3</v>
      </c>
      <c r="E7" s="84">
        <f>C7*D7</f>
        <v>3.99</v>
      </c>
      <c r="F7" s="413" t="s">
        <v>228</v>
      </c>
      <c r="G7" s="414" t="s">
        <v>234</v>
      </c>
      <c r="H7" s="418" t="s">
        <v>238</v>
      </c>
      <c r="I7" s="315"/>
      <c r="J7" s="316"/>
    </row>
    <row r="8" spans="1:10" ht="15.75">
      <c r="A8" s="432" t="s">
        <v>50</v>
      </c>
      <c r="B8" s="433"/>
      <c r="C8" s="68">
        <v>1.33</v>
      </c>
      <c r="D8" s="416">
        <v>3</v>
      </c>
      <c r="E8" s="84">
        <f>C8*D8</f>
        <v>3.99</v>
      </c>
      <c r="F8" s="413" t="s">
        <v>229</v>
      </c>
      <c r="G8" s="104"/>
      <c r="H8" s="317"/>
      <c r="I8" s="315"/>
      <c r="J8" s="316"/>
    </row>
    <row r="9" spans="1:6" ht="15.75">
      <c r="A9" s="432" t="s">
        <v>6</v>
      </c>
      <c r="B9" s="433"/>
      <c r="C9" s="68">
        <v>0.33</v>
      </c>
      <c r="D9" s="416" t="s">
        <v>235</v>
      </c>
      <c r="E9" s="84"/>
      <c r="F9" s="420" t="s">
        <v>236</v>
      </c>
    </row>
    <row r="10" spans="1:6" ht="15.75">
      <c r="A10" s="432" t="s">
        <v>1</v>
      </c>
      <c r="B10" s="433"/>
      <c r="C10" s="68">
        <v>0.5</v>
      </c>
      <c r="D10" s="416" t="s">
        <v>235</v>
      </c>
      <c r="E10" s="84"/>
      <c r="F10" s="413" t="s">
        <v>231</v>
      </c>
    </row>
    <row r="11" spans="1:6" ht="15.75">
      <c r="A11" s="432" t="s">
        <v>0</v>
      </c>
      <c r="B11" s="433"/>
      <c r="C11" s="68">
        <v>1.8</v>
      </c>
      <c r="D11" s="416" t="s">
        <v>235</v>
      </c>
      <c r="E11" s="84"/>
      <c r="F11" s="413" t="s">
        <v>232</v>
      </c>
    </row>
    <row r="12" spans="1:6" ht="29.25" customHeight="1" thickBot="1">
      <c r="A12" s="408" t="s">
        <v>54</v>
      </c>
      <c r="B12" s="409"/>
      <c r="C12" s="71">
        <v>10.66</v>
      </c>
      <c r="D12" s="417"/>
      <c r="E12" s="85">
        <f>C12</f>
        <v>10.66</v>
      </c>
      <c r="F12" s="413" t="s">
        <v>237</v>
      </c>
    </row>
    <row r="13" ht="9" customHeight="1">
      <c r="A13" s="313"/>
    </row>
    <row r="14" spans="1:9" ht="17.25" customHeight="1" thickBot="1">
      <c r="A14" s="314"/>
      <c r="C14" s="73" t="s">
        <v>41</v>
      </c>
      <c r="D14" s="73" t="s">
        <v>42</v>
      </c>
      <c r="E14" s="73" t="s">
        <v>49</v>
      </c>
      <c r="F14" s="73" t="s">
        <v>3</v>
      </c>
      <c r="G14" s="73" t="s">
        <v>87</v>
      </c>
      <c r="H14" s="73" t="s">
        <v>114</v>
      </c>
      <c r="I14" s="73" t="s">
        <v>115</v>
      </c>
    </row>
    <row r="15" spans="1:9" ht="44.25" customHeight="1">
      <c r="A15" s="410" t="s">
        <v>40</v>
      </c>
      <c r="B15" s="429" t="s">
        <v>39</v>
      </c>
      <c r="C15" s="429" t="s">
        <v>51</v>
      </c>
      <c r="D15" s="429" t="s">
        <v>92</v>
      </c>
      <c r="E15" s="429" t="s">
        <v>48</v>
      </c>
      <c r="F15" s="429" t="s">
        <v>93</v>
      </c>
      <c r="G15" s="308" t="s">
        <v>94</v>
      </c>
      <c r="H15" s="308" t="s">
        <v>182</v>
      </c>
      <c r="I15" s="222" t="s">
        <v>183</v>
      </c>
    </row>
    <row r="16" spans="1:9" ht="21.75" customHeight="1" thickBot="1">
      <c r="A16" s="411"/>
      <c r="B16" s="431"/>
      <c r="C16" s="431"/>
      <c r="D16" s="431"/>
      <c r="E16" s="431"/>
      <c r="F16" s="431"/>
      <c r="G16" s="319" t="s">
        <v>226</v>
      </c>
      <c r="H16" s="319" t="s">
        <v>215</v>
      </c>
      <c r="I16" s="320" t="s">
        <v>180</v>
      </c>
    </row>
    <row r="17" spans="1:9" ht="30" customHeight="1">
      <c r="A17" s="13" t="s">
        <v>25</v>
      </c>
      <c r="B17" s="346" t="s">
        <v>26</v>
      </c>
      <c r="C17" s="193">
        <v>20</v>
      </c>
      <c r="D17" s="124">
        <v>0.7</v>
      </c>
      <c r="E17" s="193">
        <v>1011</v>
      </c>
      <c r="F17" s="203">
        <f aca="true" t="shared" si="0" ref="F17:F31">E17*$B$4</f>
        <v>21594.96</v>
      </c>
      <c r="G17" s="203">
        <f>($C$7*$D$7*2+$C$9*C17+$C$10*C17+$C$11*C17+$C$12)</f>
        <v>71.24</v>
      </c>
      <c r="H17" s="204">
        <f>(G17/F17*100)</f>
        <v>0.32989178956571347</v>
      </c>
      <c r="I17" s="205">
        <f>+H17/D17</f>
        <v>0.4712739850938764</v>
      </c>
    </row>
    <row r="18" spans="1:9" ht="15.75" customHeight="1">
      <c r="A18" s="39"/>
      <c r="B18" s="20" t="s">
        <v>18</v>
      </c>
      <c r="C18" s="80">
        <v>6</v>
      </c>
      <c r="D18" s="77">
        <v>0.7</v>
      </c>
      <c r="E18" s="80">
        <v>1097</v>
      </c>
      <c r="F18" s="81">
        <f t="shared" si="0"/>
        <v>23431.92</v>
      </c>
      <c r="G18" s="81">
        <f aca="true" t="shared" si="1" ref="G18:G23">($C$7*$D$7*2+$C$9*C18+$C$10*C18+$C$11*C18+$C$12)</f>
        <v>34.42</v>
      </c>
      <c r="H18" s="206">
        <f aca="true" t="shared" si="2" ref="H18:H23">(G18/F18*100)</f>
        <v>0.14689363910426462</v>
      </c>
      <c r="I18" s="82">
        <f aca="true" t="shared" si="3" ref="I18:I31">+H18/D18</f>
        <v>0.20984805586323518</v>
      </c>
    </row>
    <row r="19" spans="1:9" ht="15">
      <c r="A19" s="39"/>
      <c r="B19" s="20" t="s">
        <v>27</v>
      </c>
      <c r="C19" s="80">
        <v>6</v>
      </c>
      <c r="D19" s="77">
        <v>0.7</v>
      </c>
      <c r="E19" s="80">
        <v>1050</v>
      </c>
      <c r="F19" s="81">
        <f t="shared" si="0"/>
        <v>22428</v>
      </c>
      <c r="G19" s="81">
        <f t="shared" si="1"/>
        <v>34.42</v>
      </c>
      <c r="H19" s="206">
        <f t="shared" si="2"/>
        <v>0.1534688781879793</v>
      </c>
      <c r="I19" s="82">
        <f t="shared" si="3"/>
        <v>0.21924125455425617</v>
      </c>
    </row>
    <row r="20" spans="1:9" ht="15">
      <c r="A20" s="39"/>
      <c r="B20" s="20" t="s">
        <v>21</v>
      </c>
      <c r="C20" s="80">
        <v>6</v>
      </c>
      <c r="D20" s="77">
        <v>0.7</v>
      </c>
      <c r="E20" s="80">
        <v>765</v>
      </c>
      <c r="F20" s="81">
        <f t="shared" si="0"/>
        <v>16340.4</v>
      </c>
      <c r="G20" s="81">
        <f t="shared" si="1"/>
        <v>34.42</v>
      </c>
      <c r="H20" s="206">
        <f t="shared" si="2"/>
        <v>0.21064355829722653</v>
      </c>
      <c r="I20" s="82">
        <f t="shared" si="3"/>
        <v>0.30091936899603794</v>
      </c>
    </row>
    <row r="21" spans="1:9" ht="15">
      <c r="A21" s="39"/>
      <c r="B21" s="20" t="s">
        <v>23</v>
      </c>
      <c r="C21" s="80">
        <v>6</v>
      </c>
      <c r="D21" s="77">
        <v>0.7</v>
      </c>
      <c r="E21" s="80">
        <v>1210</v>
      </c>
      <c r="F21" s="81">
        <f t="shared" si="0"/>
        <v>25845.6</v>
      </c>
      <c r="G21" s="81">
        <f t="shared" si="1"/>
        <v>34.42</v>
      </c>
      <c r="H21" s="206">
        <f t="shared" si="2"/>
        <v>0.13317547280775066</v>
      </c>
      <c r="I21" s="82">
        <f t="shared" si="3"/>
        <v>0.1902506754396438</v>
      </c>
    </row>
    <row r="22" spans="1:9" ht="15">
      <c r="A22" s="39"/>
      <c r="B22" s="20" t="s">
        <v>24</v>
      </c>
      <c r="C22" s="80">
        <v>6</v>
      </c>
      <c r="D22" s="77">
        <v>0.7</v>
      </c>
      <c r="E22" s="80">
        <v>1159</v>
      </c>
      <c r="F22" s="81">
        <f t="shared" si="0"/>
        <v>24756.239999999998</v>
      </c>
      <c r="G22" s="81">
        <f t="shared" si="1"/>
        <v>34.42</v>
      </c>
      <c r="H22" s="206">
        <f t="shared" si="2"/>
        <v>0.13903565323328584</v>
      </c>
      <c r="I22" s="82">
        <f t="shared" si="3"/>
        <v>0.19862236176183692</v>
      </c>
    </row>
    <row r="23" spans="1:9" ht="15.75" thickBot="1">
      <c r="A23" s="112"/>
      <c r="B23" s="113" t="s">
        <v>28</v>
      </c>
      <c r="C23" s="360">
        <v>6</v>
      </c>
      <c r="D23" s="127">
        <v>0.7</v>
      </c>
      <c r="E23" s="360">
        <v>1069</v>
      </c>
      <c r="F23" s="194">
        <f t="shared" si="0"/>
        <v>22833.84</v>
      </c>
      <c r="G23" s="194">
        <f t="shared" si="1"/>
        <v>34.42</v>
      </c>
      <c r="H23" s="404">
        <f t="shared" si="2"/>
        <v>0.15074118063365602</v>
      </c>
      <c r="I23" s="405">
        <f t="shared" si="3"/>
        <v>0.21534454376236575</v>
      </c>
    </row>
    <row r="24" spans="1:9" ht="34.5" customHeight="1" thickBot="1">
      <c r="A24" s="314"/>
      <c r="C24" s="73" t="s">
        <v>41</v>
      </c>
      <c r="D24" s="73" t="s">
        <v>42</v>
      </c>
      <c r="E24" s="73" t="s">
        <v>49</v>
      </c>
      <c r="F24" s="73" t="s">
        <v>3</v>
      </c>
      <c r="G24" s="73" t="s">
        <v>87</v>
      </c>
      <c r="H24" s="73" t="s">
        <v>114</v>
      </c>
      <c r="I24" s="73" t="s">
        <v>115</v>
      </c>
    </row>
    <row r="25" spans="1:9" ht="44.25" customHeight="1">
      <c r="A25" s="410" t="s">
        <v>40</v>
      </c>
      <c r="B25" s="429" t="s">
        <v>39</v>
      </c>
      <c r="C25" s="429" t="s">
        <v>51</v>
      </c>
      <c r="D25" s="429" t="s">
        <v>92</v>
      </c>
      <c r="E25" s="429" t="s">
        <v>48</v>
      </c>
      <c r="F25" s="429" t="s">
        <v>93</v>
      </c>
      <c r="G25" s="308" t="s">
        <v>94</v>
      </c>
      <c r="H25" s="308" t="s">
        <v>95</v>
      </c>
      <c r="I25" s="222" t="s">
        <v>96</v>
      </c>
    </row>
    <row r="26" spans="1:9" ht="21.75" customHeight="1" thickBot="1">
      <c r="A26" s="411"/>
      <c r="B26" s="431"/>
      <c r="C26" s="431"/>
      <c r="D26" s="431"/>
      <c r="E26" s="431"/>
      <c r="F26" s="431"/>
      <c r="G26" s="319" t="s">
        <v>226</v>
      </c>
      <c r="H26" s="319" t="s">
        <v>215</v>
      </c>
      <c r="I26" s="320" t="s">
        <v>180</v>
      </c>
    </row>
    <row r="27" spans="1:9" ht="15">
      <c r="A27" s="13" t="s">
        <v>29</v>
      </c>
      <c r="B27" s="15" t="s">
        <v>18</v>
      </c>
      <c r="C27" s="193">
        <v>6</v>
      </c>
      <c r="D27" s="124">
        <v>0.8</v>
      </c>
      <c r="E27" s="193">
        <v>1325</v>
      </c>
      <c r="F27" s="203">
        <f t="shared" si="0"/>
        <v>28302</v>
      </c>
      <c r="G27" s="203">
        <f aca="true" t="shared" si="4" ref="G27:G41">($C$7*$D$7*2+$C$9*C27+$C$10*C27+$C$11*C27+$C$12)</f>
        <v>34.42</v>
      </c>
      <c r="H27" s="204">
        <f aca="true" t="shared" si="5" ref="H27:H41">(G27/F27*100)</f>
        <v>0.12161684686594589</v>
      </c>
      <c r="I27" s="205">
        <f t="shared" si="3"/>
        <v>0.15202105858243234</v>
      </c>
    </row>
    <row r="28" spans="1:9" ht="15">
      <c r="A28" s="39"/>
      <c r="B28" s="20" t="s">
        <v>27</v>
      </c>
      <c r="C28" s="80">
        <v>6</v>
      </c>
      <c r="D28" s="77">
        <v>0.8</v>
      </c>
      <c r="E28" s="80">
        <v>1714</v>
      </c>
      <c r="F28" s="81">
        <f t="shared" si="0"/>
        <v>36611.04</v>
      </c>
      <c r="G28" s="81">
        <f t="shared" si="4"/>
        <v>34.42</v>
      </c>
      <c r="H28" s="206">
        <f t="shared" si="5"/>
        <v>0.09401535711632339</v>
      </c>
      <c r="I28" s="82">
        <f t="shared" si="3"/>
        <v>0.11751919639540423</v>
      </c>
    </row>
    <row r="29" spans="1:9" ht="15">
      <c r="A29" s="39"/>
      <c r="B29" s="20" t="s">
        <v>24</v>
      </c>
      <c r="C29" s="80">
        <v>6</v>
      </c>
      <c r="D29" s="77">
        <v>0.8</v>
      </c>
      <c r="E29" s="80">
        <v>1591</v>
      </c>
      <c r="F29" s="81">
        <f t="shared" si="0"/>
        <v>33983.76</v>
      </c>
      <c r="G29" s="81">
        <f t="shared" si="4"/>
        <v>34.42</v>
      </c>
      <c r="H29" s="206">
        <f t="shared" si="5"/>
        <v>0.1012836719656683</v>
      </c>
      <c r="I29" s="82">
        <f t="shared" si="3"/>
        <v>0.12660458995708537</v>
      </c>
    </row>
    <row r="30" spans="1:9" ht="15">
      <c r="A30" s="42"/>
      <c r="B30" s="43" t="s">
        <v>30</v>
      </c>
      <c r="C30" s="207">
        <v>6</v>
      </c>
      <c r="D30" s="130">
        <v>0.8</v>
      </c>
      <c r="E30" s="207">
        <v>1323</v>
      </c>
      <c r="F30" s="198">
        <f t="shared" si="0"/>
        <v>28259.28</v>
      </c>
      <c r="G30" s="198">
        <f t="shared" si="4"/>
        <v>34.42</v>
      </c>
      <c r="H30" s="208">
        <f t="shared" si="5"/>
        <v>0.12180069697458676</v>
      </c>
      <c r="I30" s="209">
        <f t="shared" si="3"/>
        <v>0.15225087121823344</v>
      </c>
    </row>
    <row r="31" spans="1:9" ht="15">
      <c r="A31" s="105" t="s">
        <v>31</v>
      </c>
      <c r="B31" s="106" t="s">
        <v>32</v>
      </c>
      <c r="C31" s="107">
        <v>5</v>
      </c>
      <c r="D31" s="108">
        <v>0.75</v>
      </c>
      <c r="E31" s="107">
        <v>551</v>
      </c>
      <c r="F31" s="109">
        <f t="shared" si="0"/>
        <v>11769.36</v>
      </c>
      <c r="G31" s="109">
        <f t="shared" si="4"/>
        <v>31.790000000000003</v>
      </c>
      <c r="H31" s="217">
        <f t="shared" si="5"/>
        <v>0.27010814521775184</v>
      </c>
      <c r="I31" s="212">
        <f t="shared" si="3"/>
        <v>0.3601441936236691</v>
      </c>
    </row>
    <row r="32" spans="1:9" ht="30" customHeight="1">
      <c r="A32" s="44" t="s">
        <v>33</v>
      </c>
      <c r="B32" s="346" t="s">
        <v>26</v>
      </c>
      <c r="C32" s="95">
        <v>15</v>
      </c>
      <c r="D32" s="96">
        <v>0.7</v>
      </c>
      <c r="E32" s="95">
        <v>539</v>
      </c>
      <c r="F32" s="97">
        <f aca="true" t="shared" si="6" ref="F32:F41">E32*$B$4</f>
        <v>11513.039999999999</v>
      </c>
      <c r="G32" s="97">
        <f t="shared" si="4"/>
        <v>58.09</v>
      </c>
      <c r="H32" s="218">
        <f t="shared" si="5"/>
        <v>0.5045583095342325</v>
      </c>
      <c r="I32" s="213">
        <f aca="true" t="shared" si="7" ref="I32:I41">+H32/D32</f>
        <v>0.7207975850489037</v>
      </c>
    </row>
    <row r="33" spans="1:9" ht="15">
      <c r="A33" s="39"/>
      <c r="B33" s="86" t="s">
        <v>16</v>
      </c>
      <c r="C33" s="80">
        <v>5</v>
      </c>
      <c r="D33" s="77">
        <v>0.7</v>
      </c>
      <c r="E33" s="80">
        <v>568</v>
      </c>
      <c r="F33" s="81">
        <f t="shared" si="6"/>
        <v>12132.48</v>
      </c>
      <c r="G33" s="81">
        <f t="shared" si="4"/>
        <v>31.790000000000003</v>
      </c>
      <c r="H33" s="206">
        <f t="shared" si="5"/>
        <v>0.2620239225615868</v>
      </c>
      <c r="I33" s="214">
        <f t="shared" si="7"/>
        <v>0.3743198893736954</v>
      </c>
    </row>
    <row r="34" spans="1:9" ht="15">
      <c r="A34" s="39"/>
      <c r="B34" s="86" t="s">
        <v>55</v>
      </c>
      <c r="C34" s="80">
        <v>5</v>
      </c>
      <c r="D34" s="77">
        <v>0.7</v>
      </c>
      <c r="E34" s="80">
        <v>912</v>
      </c>
      <c r="F34" s="81">
        <f t="shared" si="6"/>
        <v>19480.32</v>
      </c>
      <c r="G34" s="81">
        <f t="shared" si="4"/>
        <v>31.790000000000003</v>
      </c>
      <c r="H34" s="206">
        <f t="shared" si="5"/>
        <v>0.1631903377357251</v>
      </c>
      <c r="I34" s="214">
        <f t="shared" si="7"/>
        <v>0.23312905390817876</v>
      </c>
    </row>
    <row r="35" spans="1:9" ht="15">
      <c r="A35" s="39"/>
      <c r="B35" s="86" t="s">
        <v>15</v>
      </c>
      <c r="C35" s="80">
        <v>5</v>
      </c>
      <c r="D35" s="77">
        <v>0.7</v>
      </c>
      <c r="E35" s="80">
        <v>726</v>
      </c>
      <c r="F35" s="81">
        <f t="shared" si="6"/>
        <v>15507.359999999999</v>
      </c>
      <c r="G35" s="81">
        <f t="shared" si="4"/>
        <v>31.790000000000003</v>
      </c>
      <c r="H35" s="206">
        <f t="shared" si="5"/>
        <v>0.20499943252752245</v>
      </c>
      <c r="I35" s="214">
        <f t="shared" si="7"/>
        <v>0.29285633218217494</v>
      </c>
    </row>
    <row r="36" spans="1:9" ht="15">
      <c r="A36" s="39"/>
      <c r="B36" s="86" t="s">
        <v>19</v>
      </c>
      <c r="C36" s="80">
        <v>5</v>
      </c>
      <c r="D36" s="77">
        <v>0.7</v>
      </c>
      <c r="E36" s="80">
        <v>857</v>
      </c>
      <c r="F36" s="81">
        <f t="shared" si="6"/>
        <v>18305.52</v>
      </c>
      <c r="G36" s="81">
        <f t="shared" si="4"/>
        <v>31.790000000000003</v>
      </c>
      <c r="H36" s="206">
        <f t="shared" si="5"/>
        <v>0.17366346326135507</v>
      </c>
      <c r="I36" s="214">
        <f t="shared" si="7"/>
        <v>0.2480906618019358</v>
      </c>
    </row>
    <row r="37" spans="1:9" ht="15">
      <c r="A37" s="39"/>
      <c r="B37" s="86" t="s">
        <v>17</v>
      </c>
      <c r="C37" s="80">
        <v>5</v>
      </c>
      <c r="D37" s="77">
        <v>0.7</v>
      </c>
      <c r="E37" s="80">
        <v>806</v>
      </c>
      <c r="F37" s="81">
        <f t="shared" si="6"/>
        <v>17216.16</v>
      </c>
      <c r="G37" s="81">
        <f t="shared" si="4"/>
        <v>31.790000000000003</v>
      </c>
      <c r="H37" s="206">
        <f t="shared" si="5"/>
        <v>0.18465209431139118</v>
      </c>
      <c r="I37" s="214">
        <f t="shared" si="7"/>
        <v>0.26378870615913025</v>
      </c>
    </row>
    <row r="38" spans="1:9" ht="31.5" customHeight="1">
      <c r="A38" s="39"/>
      <c r="B38" s="346" t="s">
        <v>35</v>
      </c>
      <c r="C38" s="80">
        <v>15</v>
      </c>
      <c r="D38" s="77">
        <v>0.7</v>
      </c>
      <c r="E38" s="80">
        <v>632</v>
      </c>
      <c r="F38" s="81">
        <f t="shared" si="6"/>
        <v>13499.52</v>
      </c>
      <c r="G38" s="81">
        <f t="shared" si="4"/>
        <v>58.09</v>
      </c>
      <c r="H38" s="206">
        <f t="shared" si="5"/>
        <v>0.43031159626416343</v>
      </c>
      <c r="I38" s="214">
        <f t="shared" si="7"/>
        <v>0.6147308518059478</v>
      </c>
    </row>
    <row r="39" spans="1:9" ht="15">
      <c r="A39" s="39"/>
      <c r="B39" s="86" t="s">
        <v>22</v>
      </c>
      <c r="C39" s="80">
        <v>5</v>
      </c>
      <c r="D39" s="77">
        <v>0.7</v>
      </c>
      <c r="E39" s="80">
        <v>588</v>
      </c>
      <c r="F39" s="81">
        <f t="shared" si="6"/>
        <v>12559.68</v>
      </c>
      <c r="G39" s="81">
        <f t="shared" si="4"/>
        <v>31.790000000000003</v>
      </c>
      <c r="H39" s="206">
        <f t="shared" si="5"/>
        <v>0.2531115442431654</v>
      </c>
      <c r="I39" s="214">
        <f t="shared" si="7"/>
        <v>0.3615879203473792</v>
      </c>
    </row>
    <row r="40" spans="1:9" ht="15">
      <c r="A40" s="74"/>
      <c r="B40" s="87" t="s">
        <v>36</v>
      </c>
      <c r="C40" s="88">
        <v>5</v>
      </c>
      <c r="D40" s="89">
        <v>0.7</v>
      </c>
      <c r="E40" s="88">
        <v>546</v>
      </c>
      <c r="F40" s="90">
        <f t="shared" si="6"/>
        <v>11662.56</v>
      </c>
      <c r="G40" s="90">
        <f t="shared" si="4"/>
        <v>31.790000000000003</v>
      </c>
      <c r="H40" s="219">
        <f t="shared" si="5"/>
        <v>0.27258166303110126</v>
      </c>
      <c r="I40" s="215">
        <f t="shared" si="7"/>
        <v>0.3894023757587161</v>
      </c>
    </row>
    <row r="41" spans="1:9" ht="15.75" thickBot="1">
      <c r="A41" s="98" t="s">
        <v>34</v>
      </c>
      <c r="B41" s="99" t="s">
        <v>20</v>
      </c>
      <c r="C41" s="100">
        <v>7</v>
      </c>
      <c r="D41" s="101">
        <v>0.85</v>
      </c>
      <c r="E41" s="100">
        <v>1125</v>
      </c>
      <c r="F41" s="102">
        <f t="shared" si="6"/>
        <v>24030</v>
      </c>
      <c r="G41" s="102">
        <f t="shared" si="4"/>
        <v>37.05</v>
      </c>
      <c r="H41" s="220">
        <f t="shared" si="5"/>
        <v>0.15418227215980024</v>
      </c>
      <c r="I41" s="216">
        <f t="shared" si="7"/>
        <v>0.1813909084232944</v>
      </c>
    </row>
    <row r="42" ht="15">
      <c r="D42" s="8"/>
    </row>
    <row r="43" ht="15">
      <c r="D43" s="8"/>
    </row>
    <row r="44" ht="15">
      <c r="D44" s="8"/>
    </row>
    <row r="45" ht="15">
      <c r="D45" s="8"/>
    </row>
    <row r="46" ht="15">
      <c r="D46" s="8"/>
    </row>
    <row r="47" ht="15">
      <c r="D47" s="8"/>
    </row>
  </sheetData>
  <mergeCells count="21">
    <mergeCell ref="A15:A16"/>
    <mergeCell ref="E15:E16"/>
    <mergeCell ref="A1:I1"/>
    <mergeCell ref="A6:B6"/>
    <mergeCell ref="B15:B16"/>
    <mergeCell ref="C15:C16"/>
    <mergeCell ref="D15:D16"/>
    <mergeCell ref="A25:A26"/>
    <mergeCell ref="B25:B26"/>
    <mergeCell ref="C25:C26"/>
    <mergeCell ref="D25:D26"/>
    <mergeCell ref="E25:E26"/>
    <mergeCell ref="F25:F26"/>
    <mergeCell ref="A2:I2"/>
    <mergeCell ref="F15:F16"/>
    <mergeCell ref="A7:B7"/>
    <mergeCell ref="A8:B8"/>
    <mergeCell ref="A9:B9"/>
    <mergeCell ref="A10:B10"/>
    <mergeCell ref="A11:B11"/>
    <mergeCell ref="A12:B12"/>
  </mergeCells>
  <printOptions horizontalCentered="1"/>
  <pageMargins left="1.5748031496062993" right="1.5748031496062993" top="1.5748031496062993" bottom="0.9448818897637796" header="0" footer="0"/>
  <pageSetup orientation="landscape" paperSize="9" r:id="rId3"/>
  <legacyDrawing r:id="rId2"/>
</worksheet>
</file>

<file path=xl/worksheets/sheet14.xml><?xml version="1.0" encoding="utf-8"?>
<worksheet xmlns="http://schemas.openxmlformats.org/spreadsheetml/2006/main" xmlns:r="http://schemas.openxmlformats.org/officeDocument/2006/relationships">
  <dimension ref="A1:Q34"/>
  <sheetViews>
    <sheetView zoomScale="85" zoomScaleNormal="85" workbookViewId="0" topLeftCell="A1">
      <selection activeCell="J11" sqref="J11:J12"/>
    </sheetView>
  </sheetViews>
  <sheetFormatPr defaultColWidth="11.5546875" defaultRowHeight="15"/>
  <cols>
    <col min="1" max="1" width="9.21484375" style="0" customWidth="1"/>
    <col min="2" max="2" width="10.99609375" style="0" customWidth="1"/>
    <col min="3" max="3" width="3.77734375" style="0" customWidth="1"/>
    <col min="4" max="4" width="4.21484375" style="0" customWidth="1"/>
    <col min="5" max="5" width="4.10546875" style="0" customWidth="1"/>
    <col min="6" max="7" width="4.3359375" style="0" customWidth="1"/>
    <col min="8" max="8" width="5.3359375" style="0" customWidth="1"/>
    <col min="9" max="9" width="4.77734375" style="0" customWidth="1"/>
    <col min="10" max="10" width="4.3359375" style="0" customWidth="1"/>
    <col min="11" max="12" width="5.77734375" style="0" customWidth="1"/>
    <col min="13" max="13" width="4.3359375" style="0" customWidth="1"/>
    <col min="14" max="14" width="5.3359375" style="0" customWidth="1"/>
    <col min="15" max="15" width="5.6640625" style="0" customWidth="1"/>
    <col min="16" max="16" width="6.4453125" style="0" customWidth="1"/>
    <col min="17" max="17" width="3.77734375" style="0" customWidth="1"/>
  </cols>
  <sheetData>
    <row r="1" spans="1:17" ht="15.75">
      <c r="A1" s="423" t="s">
        <v>188</v>
      </c>
      <c r="B1" s="423"/>
      <c r="C1" s="423"/>
      <c r="D1" s="423"/>
      <c r="E1" s="423"/>
      <c r="F1" s="423"/>
      <c r="G1" s="423"/>
      <c r="H1" s="423"/>
      <c r="I1" s="423"/>
      <c r="J1" s="423"/>
      <c r="K1" s="423"/>
      <c r="L1" s="423"/>
      <c r="M1" s="423"/>
      <c r="N1" s="423"/>
      <c r="O1" s="423"/>
      <c r="P1" s="423"/>
      <c r="Q1" s="423"/>
    </row>
    <row r="2" spans="1:16" ht="15.75">
      <c r="A2" s="38"/>
      <c r="B2" s="38"/>
      <c r="C2" s="38"/>
      <c r="D2" s="38"/>
      <c r="E2" s="38"/>
      <c r="F2" s="38"/>
      <c r="G2" s="38"/>
      <c r="H2" s="38"/>
      <c r="I2" s="38"/>
      <c r="J2" s="38"/>
      <c r="K2" s="38"/>
      <c r="L2" s="38"/>
      <c r="M2" s="38"/>
      <c r="N2" s="38"/>
      <c r="O2" s="38"/>
      <c r="P2" s="38"/>
    </row>
    <row r="4" spans="1:17" ht="15.75">
      <c r="A4" s="423" t="s">
        <v>223</v>
      </c>
      <c r="B4" s="423"/>
      <c r="C4" s="423"/>
      <c r="D4" s="423"/>
      <c r="E4" s="423"/>
      <c r="F4" s="423"/>
      <c r="G4" s="423"/>
      <c r="H4" s="423"/>
      <c r="I4" s="423"/>
      <c r="J4" s="423"/>
      <c r="K4" s="423"/>
      <c r="L4" s="423"/>
      <c r="M4" s="423"/>
      <c r="N4" s="423"/>
      <c r="O4" s="423"/>
      <c r="P4" s="423"/>
      <c r="Q4" s="423"/>
    </row>
    <row r="5" spans="1:17" ht="15.75">
      <c r="A5" s="38"/>
      <c r="B5" s="38"/>
      <c r="C5" s="38"/>
      <c r="D5" s="38"/>
      <c r="E5" s="38"/>
      <c r="F5" s="38"/>
      <c r="G5" s="38"/>
      <c r="H5" s="38"/>
      <c r="I5" s="38"/>
      <c r="J5" s="38"/>
      <c r="K5" s="38"/>
      <c r="L5" s="38"/>
      <c r="M5" s="38"/>
      <c r="N5" s="38"/>
      <c r="O5" s="38"/>
      <c r="P5" s="38"/>
      <c r="Q5" s="38"/>
    </row>
    <row r="6" spans="1:17" ht="15.75">
      <c r="A6" s="38"/>
      <c r="B6" s="38"/>
      <c r="C6" s="38"/>
      <c r="D6" s="38"/>
      <c r="E6" s="38"/>
      <c r="F6" s="38"/>
      <c r="G6" s="38"/>
      <c r="H6" s="38"/>
      <c r="I6" s="38"/>
      <c r="J6" s="38"/>
      <c r="K6" s="38"/>
      <c r="L6" s="38"/>
      <c r="M6" s="38"/>
      <c r="N6" s="38"/>
      <c r="O6" s="38"/>
      <c r="P6" s="38"/>
      <c r="Q6" s="38"/>
    </row>
    <row r="7" ht="15.75" thickBot="1"/>
    <row r="8" spans="1:17" s="11" customFormat="1" ht="123" customHeight="1" thickBot="1">
      <c r="A8" s="135" t="s">
        <v>63</v>
      </c>
      <c r="B8" s="136" t="s">
        <v>39</v>
      </c>
      <c r="C8" s="245" t="s">
        <v>97</v>
      </c>
      <c r="D8" s="245" t="s">
        <v>98</v>
      </c>
      <c r="E8" s="245" t="s">
        <v>99</v>
      </c>
      <c r="F8" s="245" t="s">
        <v>100</v>
      </c>
      <c r="G8" s="245" t="s">
        <v>101</v>
      </c>
      <c r="H8" s="245" t="s">
        <v>102</v>
      </c>
      <c r="I8" s="245" t="s">
        <v>103</v>
      </c>
      <c r="J8" s="245" t="s">
        <v>105</v>
      </c>
      <c r="K8" s="245" t="s">
        <v>104</v>
      </c>
      <c r="L8" s="245" t="s">
        <v>109</v>
      </c>
      <c r="M8" s="245" t="s">
        <v>106</v>
      </c>
      <c r="N8" s="245" t="s">
        <v>108</v>
      </c>
      <c r="O8" s="245" t="s">
        <v>110</v>
      </c>
      <c r="P8" s="245" t="s">
        <v>116</v>
      </c>
      <c r="Q8" s="246" t="s">
        <v>113</v>
      </c>
    </row>
    <row r="9" spans="1:17" ht="15">
      <c r="A9" s="40" t="s">
        <v>64</v>
      </c>
      <c r="B9" s="41" t="s">
        <v>21</v>
      </c>
      <c r="C9" s="115">
        <v>2</v>
      </c>
      <c r="D9" s="115">
        <v>3</v>
      </c>
      <c r="E9" s="115">
        <v>19</v>
      </c>
      <c r="F9" s="115">
        <v>2</v>
      </c>
      <c r="G9" s="115">
        <v>2</v>
      </c>
      <c r="H9" s="115">
        <v>1</v>
      </c>
      <c r="I9" s="115">
        <v>1</v>
      </c>
      <c r="J9" s="115">
        <v>1</v>
      </c>
      <c r="K9" s="115">
        <v>1</v>
      </c>
      <c r="L9" s="115">
        <v>0</v>
      </c>
      <c r="M9" s="115"/>
      <c r="N9" s="115"/>
      <c r="O9" s="115"/>
      <c r="P9" s="115"/>
      <c r="Q9" s="116"/>
    </row>
    <row r="10" spans="1:17" ht="15">
      <c r="A10" s="39"/>
      <c r="B10" s="20" t="s">
        <v>28</v>
      </c>
      <c r="C10" s="19">
        <v>2</v>
      </c>
      <c r="D10" s="19">
        <v>2</v>
      </c>
      <c r="E10" s="19">
        <v>11</v>
      </c>
      <c r="F10" s="19">
        <v>2</v>
      </c>
      <c r="G10" s="19">
        <v>2</v>
      </c>
      <c r="H10" s="19">
        <v>1</v>
      </c>
      <c r="I10" s="19">
        <v>1</v>
      </c>
      <c r="J10" s="19">
        <v>1</v>
      </c>
      <c r="K10" s="19">
        <v>0</v>
      </c>
      <c r="L10" s="19">
        <v>2</v>
      </c>
      <c r="M10" s="19"/>
      <c r="N10" s="19"/>
      <c r="O10" s="19"/>
      <c r="P10" s="19"/>
      <c r="Q10" s="51"/>
    </row>
    <row r="11" spans="1:17" ht="15">
      <c r="A11" s="39"/>
      <c r="B11" s="20" t="s">
        <v>32</v>
      </c>
      <c r="C11" s="19">
        <v>2</v>
      </c>
      <c r="D11" s="19">
        <v>2</v>
      </c>
      <c r="E11" s="19">
        <v>10</v>
      </c>
      <c r="F11" s="19"/>
      <c r="G11" s="19">
        <v>2</v>
      </c>
      <c r="H11" s="19">
        <v>1</v>
      </c>
      <c r="I11" s="19">
        <v>1</v>
      </c>
      <c r="J11" s="19"/>
      <c r="K11" s="19"/>
      <c r="L11" s="19"/>
      <c r="M11" s="19">
        <v>1</v>
      </c>
      <c r="N11" s="19"/>
      <c r="O11" s="19"/>
      <c r="P11" s="19"/>
      <c r="Q11" s="51"/>
    </row>
    <row r="12" spans="1:17" ht="15">
      <c r="A12" s="39"/>
      <c r="B12" s="20" t="s">
        <v>15</v>
      </c>
      <c r="C12" s="19">
        <v>1</v>
      </c>
      <c r="D12" s="19">
        <v>1</v>
      </c>
      <c r="E12" s="19">
        <v>7</v>
      </c>
      <c r="F12" s="19"/>
      <c r="G12" s="19">
        <v>2</v>
      </c>
      <c r="H12" s="19">
        <v>1</v>
      </c>
      <c r="I12" s="19">
        <v>1</v>
      </c>
      <c r="J12" s="19"/>
      <c r="K12" s="19"/>
      <c r="L12" s="19"/>
      <c r="M12" s="19"/>
      <c r="N12" s="19"/>
      <c r="O12" s="19"/>
      <c r="P12" s="19"/>
      <c r="Q12" s="51"/>
    </row>
    <row r="13" spans="1:17" ht="15">
      <c r="A13" s="39"/>
      <c r="B13" s="20" t="s">
        <v>16</v>
      </c>
      <c r="C13" s="19">
        <v>1</v>
      </c>
      <c r="D13" s="19">
        <v>1</v>
      </c>
      <c r="E13" s="19">
        <v>7</v>
      </c>
      <c r="F13" s="19"/>
      <c r="G13" s="19">
        <v>2</v>
      </c>
      <c r="H13" s="19">
        <v>1</v>
      </c>
      <c r="I13" s="19">
        <v>1</v>
      </c>
      <c r="J13" s="19"/>
      <c r="K13" s="19"/>
      <c r="L13" s="19"/>
      <c r="M13" s="19"/>
      <c r="N13" s="19"/>
      <c r="O13" s="19"/>
      <c r="P13" s="19"/>
      <c r="Q13" s="51"/>
    </row>
    <row r="14" spans="1:17" ht="15">
      <c r="A14" s="42"/>
      <c r="B14" s="43" t="s">
        <v>20</v>
      </c>
      <c r="C14" s="52">
        <v>1</v>
      </c>
      <c r="D14" s="52">
        <v>4</v>
      </c>
      <c r="E14" s="52">
        <v>23</v>
      </c>
      <c r="F14" s="52"/>
      <c r="G14" s="52">
        <v>5</v>
      </c>
      <c r="H14" s="52">
        <v>1</v>
      </c>
      <c r="I14" s="52">
        <v>1</v>
      </c>
      <c r="J14" s="52">
        <v>1</v>
      </c>
      <c r="K14" s="52">
        <v>1</v>
      </c>
      <c r="L14" s="52">
        <v>2</v>
      </c>
      <c r="M14" s="52"/>
      <c r="N14" s="52">
        <v>6</v>
      </c>
      <c r="O14" s="52"/>
      <c r="P14" s="52"/>
      <c r="Q14" s="53"/>
    </row>
    <row r="15" spans="1:17" ht="15">
      <c r="A15" s="44" t="s">
        <v>65</v>
      </c>
      <c r="B15" s="45" t="s">
        <v>18</v>
      </c>
      <c r="C15" s="54"/>
      <c r="D15" s="54">
        <v>1</v>
      </c>
      <c r="E15" s="54">
        <v>1</v>
      </c>
      <c r="F15" s="54"/>
      <c r="G15" s="54">
        <v>4</v>
      </c>
      <c r="H15" s="54">
        <v>1</v>
      </c>
      <c r="I15" s="54">
        <v>1</v>
      </c>
      <c r="J15" s="54"/>
      <c r="K15" s="54"/>
      <c r="L15" s="54"/>
      <c r="M15" s="54"/>
      <c r="N15" s="54"/>
      <c r="O15" s="54"/>
      <c r="P15" s="54"/>
      <c r="Q15" s="55"/>
    </row>
    <row r="16" spans="1:17" ht="15">
      <c r="A16" s="39"/>
      <c r="B16" s="20" t="s">
        <v>27</v>
      </c>
      <c r="C16" s="19"/>
      <c r="D16" s="19">
        <v>1</v>
      </c>
      <c r="E16" s="19">
        <v>1</v>
      </c>
      <c r="F16" s="19"/>
      <c r="G16" s="19">
        <v>4</v>
      </c>
      <c r="H16" s="19">
        <v>1</v>
      </c>
      <c r="I16" s="19">
        <v>1</v>
      </c>
      <c r="J16" s="19"/>
      <c r="K16" s="19"/>
      <c r="L16" s="19"/>
      <c r="M16" s="19"/>
      <c r="N16" s="19"/>
      <c r="O16" s="19"/>
      <c r="P16" s="19"/>
      <c r="Q16" s="51"/>
    </row>
    <row r="17" spans="1:17" ht="15">
      <c r="A17" s="39"/>
      <c r="B17" s="20" t="s">
        <v>24</v>
      </c>
      <c r="C17" s="19"/>
      <c r="D17" s="19">
        <v>1</v>
      </c>
      <c r="E17" s="223">
        <v>1</v>
      </c>
      <c r="F17" s="223"/>
      <c r="G17" s="224">
        <v>4</v>
      </c>
      <c r="H17" s="224">
        <v>1</v>
      </c>
      <c r="I17" s="224">
        <v>1</v>
      </c>
      <c r="J17" s="224"/>
      <c r="K17" s="224"/>
      <c r="L17" s="224"/>
      <c r="M17" s="224"/>
      <c r="N17" s="224"/>
      <c r="O17" s="224"/>
      <c r="P17" s="224"/>
      <c r="Q17" s="225"/>
    </row>
    <row r="18" spans="1:17" ht="15">
      <c r="A18" s="39"/>
      <c r="B18" s="20" t="s">
        <v>30</v>
      </c>
      <c r="C18" s="224"/>
      <c r="D18" s="224">
        <v>1</v>
      </c>
      <c r="E18" s="223">
        <v>1</v>
      </c>
      <c r="F18" s="223"/>
      <c r="G18" s="224">
        <v>4</v>
      </c>
      <c r="H18" s="224">
        <v>1</v>
      </c>
      <c r="I18" s="224">
        <v>1</v>
      </c>
      <c r="J18" s="224"/>
      <c r="K18" s="224"/>
      <c r="L18" s="224"/>
      <c r="M18" s="224"/>
      <c r="N18" s="224"/>
      <c r="O18" s="224"/>
      <c r="P18" s="224"/>
      <c r="Q18" s="225"/>
    </row>
    <row r="19" spans="1:17" ht="15">
      <c r="A19" s="39"/>
      <c r="B19" s="20" t="s">
        <v>22</v>
      </c>
      <c r="C19" s="224"/>
      <c r="D19" s="224">
        <v>1</v>
      </c>
      <c r="E19" s="224">
        <v>1</v>
      </c>
      <c r="F19" s="224"/>
      <c r="G19" s="224">
        <v>4</v>
      </c>
      <c r="H19" s="224">
        <v>1</v>
      </c>
      <c r="I19" s="224">
        <v>1</v>
      </c>
      <c r="J19" s="224"/>
      <c r="K19" s="224"/>
      <c r="L19" s="224"/>
      <c r="M19" s="224"/>
      <c r="N19" s="224"/>
      <c r="O19" s="224"/>
      <c r="P19" s="224"/>
      <c r="Q19" s="225"/>
    </row>
    <row r="20" spans="1:17" ht="15.75" thickBot="1">
      <c r="A20" s="112"/>
      <c r="B20" s="113" t="s">
        <v>19</v>
      </c>
      <c r="C20" s="241"/>
      <c r="D20" s="241">
        <v>1</v>
      </c>
      <c r="E20" s="241">
        <v>1</v>
      </c>
      <c r="F20" s="241"/>
      <c r="G20" s="241">
        <v>4</v>
      </c>
      <c r="H20" s="241">
        <v>1</v>
      </c>
      <c r="I20" s="241">
        <v>1</v>
      </c>
      <c r="J20" s="241"/>
      <c r="K20" s="241"/>
      <c r="L20" s="241"/>
      <c r="M20" s="241"/>
      <c r="N20" s="241"/>
      <c r="O20" s="241"/>
      <c r="P20" s="241"/>
      <c r="Q20" s="243"/>
    </row>
    <row r="21" spans="1:17" ht="15">
      <c r="A21" s="40"/>
      <c r="B21" s="41" t="s">
        <v>55</v>
      </c>
      <c r="C21" s="236"/>
      <c r="D21" s="236">
        <v>1</v>
      </c>
      <c r="E21" s="236">
        <v>1</v>
      </c>
      <c r="F21" s="236"/>
      <c r="G21" s="236">
        <v>4</v>
      </c>
      <c r="H21" s="236">
        <v>1</v>
      </c>
      <c r="I21" s="236">
        <v>1</v>
      </c>
      <c r="J21" s="236"/>
      <c r="K21" s="236"/>
      <c r="L21" s="236"/>
      <c r="M21" s="236"/>
      <c r="N21" s="236"/>
      <c r="O21" s="236"/>
      <c r="P21" s="236"/>
      <c r="Q21" s="238"/>
    </row>
    <row r="22" spans="1:17" ht="15">
      <c r="A22" s="39"/>
      <c r="B22" s="70" t="s">
        <v>23</v>
      </c>
      <c r="C22" s="224"/>
      <c r="D22" s="224">
        <v>1</v>
      </c>
      <c r="E22" s="224">
        <v>1</v>
      </c>
      <c r="F22" s="224"/>
      <c r="G22" s="224">
        <v>4</v>
      </c>
      <c r="H22" s="224">
        <v>1</v>
      </c>
      <c r="I22" s="224">
        <v>1</v>
      </c>
      <c r="J22" s="224"/>
      <c r="K22" s="224"/>
      <c r="L22" s="224"/>
      <c r="M22" s="224"/>
      <c r="N22" s="224"/>
      <c r="O22" s="224"/>
      <c r="P22" s="224"/>
      <c r="Q22" s="225"/>
    </row>
    <row r="23" spans="1:17" ht="15">
      <c r="A23" s="42"/>
      <c r="B23" s="117" t="s">
        <v>36</v>
      </c>
      <c r="C23" s="226"/>
      <c r="D23" s="226">
        <v>1</v>
      </c>
      <c r="E23" s="226">
        <v>1</v>
      </c>
      <c r="F23" s="226"/>
      <c r="G23" s="226">
        <v>4</v>
      </c>
      <c r="H23" s="226">
        <v>1</v>
      </c>
      <c r="I23" s="226">
        <v>1</v>
      </c>
      <c r="J23" s="226"/>
      <c r="K23" s="226"/>
      <c r="L23" s="226"/>
      <c r="M23" s="226"/>
      <c r="N23" s="226"/>
      <c r="O23" s="226"/>
      <c r="P23" s="226"/>
      <c r="Q23" s="227"/>
    </row>
    <row r="24" spans="1:17" ht="15">
      <c r="A24" s="46" t="s">
        <v>66</v>
      </c>
      <c r="B24" s="47" t="s">
        <v>24</v>
      </c>
      <c r="C24" s="228"/>
      <c r="D24" s="228">
        <v>1</v>
      </c>
      <c r="E24" s="229">
        <v>1</v>
      </c>
      <c r="F24" s="230"/>
      <c r="G24" s="228">
        <v>4</v>
      </c>
      <c r="H24" s="228">
        <v>1</v>
      </c>
      <c r="I24" s="228">
        <v>1</v>
      </c>
      <c r="J24" s="228"/>
      <c r="K24" s="228"/>
      <c r="L24" s="228"/>
      <c r="M24" s="228"/>
      <c r="N24" s="228"/>
      <c r="O24" s="228" t="s">
        <v>111</v>
      </c>
      <c r="P24" s="228"/>
      <c r="Q24" s="231"/>
    </row>
    <row r="25" spans="1:17" ht="15">
      <c r="A25" s="105" t="s">
        <v>67</v>
      </c>
      <c r="B25" s="118" t="s">
        <v>20</v>
      </c>
      <c r="C25" s="232"/>
      <c r="D25" s="232">
        <v>1</v>
      </c>
      <c r="E25" s="233">
        <v>2</v>
      </c>
      <c r="F25" s="234"/>
      <c r="G25" s="232">
        <v>1</v>
      </c>
      <c r="H25" s="232"/>
      <c r="I25" s="232"/>
      <c r="J25" s="232"/>
      <c r="K25" s="232"/>
      <c r="L25" s="232">
        <v>1</v>
      </c>
      <c r="M25" s="232"/>
      <c r="N25" s="232"/>
      <c r="O25" s="232"/>
      <c r="P25" s="232" t="s">
        <v>112</v>
      </c>
      <c r="Q25" s="235"/>
    </row>
    <row r="26" spans="1:17" ht="15">
      <c r="A26" s="40" t="s">
        <v>68</v>
      </c>
      <c r="B26" s="41" t="s">
        <v>79</v>
      </c>
      <c r="C26" s="236"/>
      <c r="D26" s="236"/>
      <c r="E26" s="237"/>
      <c r="F26" s="237">
        <v>2</v>
      </c>
      <c r="G26" s="236"/>
      <c r="H26" s="236">
        <v>1</v>
      </c>
      <c r="I26" s="236">
        <v>1</v>
      </c>
      <c r="J26" s="236">
        <v>1</v>
      </c>
      <c r="K26" s="236"/>
      <c r="L26" s="236">
        <v>2</v>
      </c>
      <c r="M26" s="236"/>
      <c r="N26" s="236"/>
      <c r="O26" s="236"/>
      <c r="P26" s="236"/>
      <c r="Q26" s="238">
        <v>1</v>
      </c>
    </row>
    <row r="27" spans="1:17" ht="15">
      <c r="A27" s="39"/>
      <c r="B27" s="20" t="s">
        <v>80</v>
      </c>
      <c r="C27" s="224"/>
      <c r="D27" s="224"/>
      <c r="E27" s="239">
        <v>9</v>
      </c>
      <c r="F27" s="239">
        <v>2</v>
      </c>
      <c r="G27" s="224"/>
      <c r="H27" s="224">
        <v>1</v>
      </c>
      <c r="I27" s="224">
        <v>1</v>
      </c>
      <c r="J27" s="224">
        <v>1</v>
      </c>
      <c r="K27" s="224"/>
      <c r="L27" s="224">
        <v>2</v>
      </c>
      <c r="M27" s="224"/>
      <c r="N27" s="224"/>
      <c r="O27" s="224"/>
      <c r="P27" s="224"/>
      <c r="Q27" s="225">
        <v>1</v>
      </c>
    </row>
    <row r="28" spans="1:17" ht="30" customHeight="1">
      <c r="A28" s="39"/>
      <c r="B28" s="322" t="s">
        <v>81</v>
      </c>
      <c r="C28" s="224"/>
      <c r="D28" s="224"/>
      <c r="E28" s="240">
        <v>9</v>
      </c>
      <c r="F28" s="224">
        <v>2</v>
      </c>
      <c r="G28" s="224"/>
      <c r="H28" s="224">
        <v>1</v>
      </c>
      <c r="I28" s="224">
        <v>1</v>
      </c>
      <c r="J28" s="224">
        <v>1</v>
      </c>
      <c r="K28" s="224"/>
      <c r="L28" s="224">
        <v>2</v>
      </c>
      <c r="M28" s="224"/>
      <c r="N28" s="224"/>
      <c r="O28" s="224"/>
      <c r="P28" s="224"/>
      <c r="Q28" s="225">
        <v>1</v>
      </c>
    </row>
    <row r="29" spans="1:17" ht="30.75" customHeight="1">
      <c r="A29" s="39"/>
      <c r="B29" s="322" t="s">
        <v>82</v>
      </c>
      <c r="C29" s="224"/>
      <c r="D29" s="224"/>
      <c r="E29" s="240">
        <v>9</v>
      </c>
      <c r="F29" s="224">
        <v>2</v>
      </c>
      <c r="G29" s="224"/>
      <c r="H29" s="224">
        <v>1</v>
      </c>
      <c r="I29" s="224">
        <v>1</v>
      </c>
      <c r="J29" s="224">
        <v>1</v>
      </c>
      <c r="K29" s="224"/>
      <c r="L29" s="224">
        <v>2</v>
      </c>
      <c r="M29" s="224"/>
      <c r="N29" s="224"/>
      <c r="O29" s="224"/>
      <c r="P29" s="224"/>
      <c r="Q29" s="225">
        <v>1</v>
      </c>
    </row>
    <row r="30" spans="1:17" ht="30.75" thickBot="1">
      <c r="A30" s="112"/>
      <c r="B30" s="323" t="s">
        <v>17</v>
      </c>
      <c r="C30" s="241"/>
      <c r="D30" s="242"/>
      <c r="E30" s="242">
        <v>7</v>
      </c>
      <c r="F30" s="241">
        <v>1</v>
      </c>
      <c r="G30" s="241">
        <v>2</v>
      </c>
      <c r="H30" s="241"/>
      <c r="I30" s="241">
        <v>1</v>
      </c>
      <c r="J30" s="241"/>
      <c r="K30" s="241"/>
      <c r="L30" s="241">
        <v>1</v>
      </c>
      <c r="M30" s="241"/>
      <c r="N30" s="241"/>
      <c r="O30" s="241"/>
      <c r="P30" s="241"/>
      <c r="Q30" s="243">
        <v>1</v>
      </c>
    </row>
    <row r="31" spans="1:17" ht="15">
      <c r="A31" s="76"/>
      <c r="B31" s="76"/>
      <c r="C31" s="247"/>
      <c r="D31" s="248"/>
      <c r="E31" s="248"/>
      <c r="F31" s="247"/>
      <c r="G31" s="247"/>
      <c r="H31" s="247"/>
      <c r="I31" s="247"/>
      <c r="J31" s="247"/>
      <c r="K31" s="247"/>
      <c r="L31" s="247"/>
      <c r="M31" s="247"/>
      <c r="N31" s="247"/>
      <c r="O31" s="247"/>
      <c r="P31" s="247"/>
      <c r="Q31" s="247"/>
    </row>
    <row r="32" spans="1:2" ht="15">
      <c r="A32" t="s">
        <v>119</v>
      </c>
      <c r="B32" t="s">
        <v>121</v>
      </c>
    </row>
    <row r="34" spans="1:17" ht="33.75" customHeight="1">
      <c r="A34" s="244" t="s">
        <v>118</v>
      </c>
      <c r="B34" s="435" t="s">
        <v>120</v>
      </c>
      <c r="C34" s="435"/>
      <c r="D34" s="435"/>
      <c r="E34" s="435"/>
      <c r="F34" s="435"/>
      <c r="G34" s="435"/>
      <c r="H34" s="435"/>
      <c r="I34" s="435"/>
      <c r="J34" s="435"/>
      <c r="K34" s="435"/>
      <c r="L34" s="435"/>
      <c r="M34" s="435"/>
      <c r="N34" s="435"/>
      <c r="O34" s="435"/>
      <c r="P34" s="435"/>
      <c r="Q34" s="435"/>
    </row>
  </sheetData>
  <mergeCells count="3">
    <mergeCell ref="A4:Q4"/>
    <mergeCell ref="B34:Q34"/>
    <mergeCell ref="A1:Q1"/>
  </mergeCells>
  <printOptions/>
  <pageMargins left="1.5748031496062993" right="1.5748031496062993" top="1.5748031496062993" bottom="0.9448818897637796" header="0" footer="0"/>
  <pageSetup orientation="landscape" paperSize="9" r:id="rId1"/>
</worksheet>
</file>

<file path=xl/worksheets/sheet15.xml><?xml version="1.0" encoding="utf-8"?>
<worksheet xmlns="http://schemas.openxmlformats.org/spreadsheetml/2006/main" xmlns:r="http://schemas.openxmlformats.org/officeDocument/2006/relationships">
  <dimension ref="A1:H29"/>
  <sheetViews>
    <sheetView zoomScale="85" zoomScaleNormal="85" workbookViewId="0" topLeftCell="A1">
      <selection activeCell="A2" sqref="A2:H2"/>
    </sheetView>
  </sheetViews>
  <sheetFormatPr defaultColWidth="11.5546875" defaultRowHeight="15"/>
  <cols>
    <col min="1" max="1" width="9.4453125" style="0" customWidth="1"/>
    <col min="2" max="2" width="12.77734375" style="0" customWidth="1"/>
    <col min="3" max="3" width="9.21484375" style="0" customWidth="1"/>
    <col min="4" max="4" width="9.3359375" style="0" customWidth="1"/>
    <col min="5" max="5" width="11.10546875" style="0" customWidth="1"/>
    <col min="6" max="6" width="16.4453125" style="0" customWidth="1"/>
    <col min="7" max="7" width="9.3359375" style="0" customWidth="1"/>
    <col min="8" max="8" width="14.5546875" style="0" customWidth="1"/>
  </cols>
  <sheetData>
    <row r="1" spans="1:8" ht="15" customHeight="1">
      <c r="A1" s="423" t="s">
        <v>189</v>
      </c>
      <c r="B1" s="423"/>
      <c r="C1" s="423"/>
      <c r="D1" s="423"/>
      <c r="E1" s="423"/>
      <c r="F1" s="423"/>
      <c r="G1" s="423"/>
      <c r="H1" s="423"/>
    </row>
    <row r="2" spans="1:8" ht="15.75" customHeight="1">
      <c r="A2" s="423" t="s">
        <v>176</v>
      </c>
      <c r="B2" s="423"/>
      <c r="C2" s="423"/>
      <c r="D2" s="423"/>
      <c r="E2" s="423"/>
      <c r="F2" s="423"/>
      <c r="G2" s="423"/>
      <c r="H2" s="423"/>
    </row>
    <row r="3" spans="1:2" ht="6.75" customHeight="1">
      <c r="A3" s="38"/>
      <c r="B3" s="38"/>
    </row>
    <row r="4" spans="1:7" ht="14.25" customHeight="1" thickBot="1">
      <c r="A4" s="201" t="s">
        <v>177</v>
      </c>
      <c r="B4" s="201">
        <v>21.36</v>
      </c>
      <c r="C4" s="73" t="s">
        <v>41</v>
      </c>
      <c r="D4" s="73" t="s">
        <v>42</v>
      </c>
      <c r="E4" s="73" t="s">
        <v>49</v>
      </c>
      <c r="F4" s="73" t="s">
        <v>3</v>
      </c>
      <c r="G4" s="73" t="s">
        <v>87</v>
      </c>
    </row>
    <row r="5" spans="1:8" ht="32.25" customHeight="1">
      <c r="A5" s="436" t="s">
        <v>63</v>
      </c>
      <c r="B5" s="438" t="s">
        <v>39</v>
      </c>
      <c r="C5" s="440" t="s">
        <v>47</v>
      </c>
      <c r="D5" s="429" t="s">
        <v>48</v>
      </c>
      <c r="E5" s="308" t="s">
        <v>90</v>
      </c>
      <c r="F5" s="308" t="s">
        <v>85</v>
      </c>
      <c r="G5" s="438" t="s">
        <v>86</v>
      </c>
      <c r="H5" s="222" t="s">
        <v>89</v>
      </c>
    </row>
    <row r="6" spans="1:8" s="11" customFormat="1" ht="15" customHeight="1" thickBot="1">
      <c r="A6" s="437"/>
      <c r="B6" s="439"/>
      <c r="C6" s="441"/>
      <c r="D6" s="442"/>
      <c r="E6" s="309" t="s">
        <v>213</v>
      </c>
      <c r="F6" s="309" t="s">
        <v>214</v>
      </c>
      <c r="G6" s="439"/>
      <c r="H6" s="310" t="s">
        <v>88</v>
      </c>
    </row>
    <row r="7" spans="1:8" ht="14.25" customHeight="1">
      <c r="A7" s="13" t="s">
        <v>64</v>
      </c>
      <c r="B7" s="15" t="s">
        <v>21</v>
      </c>
      <c r="C7" s="193">
        <v>32</v>
      </c>
      <c r="D7" s="193">
        <v>78</v>
      </c>
      <c r="E7" s="203">
        <f aca="true" t="shared" si="0" ref="E7:E28">D7*$B$4</f>
        <v>1666.08</v>
      </c>
      <c r="F7" s="204">
        <f aca="true" t="shared" si="1" ref="F7:F28">C7*$B$4/E7</f>
        <v>0.41025641025641024</v>
      </c>
      <c r="G7" s="347">
        <v>0.65</v>
      </c>
      <c r="H7" s="348">
        <f>F7/G7</f>
        <v>0.631163708086785</v>
      </c>
    </row>
    <row r="8" spans="1:8" ht="14.25" customHeight="1">
      <c r="A8" s="39"/>
      <c r="B8" s="20" t="s">
        <v>28</v>
      </c>
      <c r="C8" s="80">
        <v>24</v>
      </c>
      <c r="D8" s="80">
        <v>100</v>
      </c>
      <c r="E8" s="81">
        <f t="shared" si="0"/>
        <v>2136</v>
      </c>
      <c r="F8" s="363">
        <f t="shared" si="1"/>
        <v>0.24</v>
      </c>
      <c r="G8" s="349">
        <v>0.65</v>
      </c>
      <c r="H8" s="350">
        <f aca="true" t="shared" si="2" ref="H8:H28">F8/G8</f>
        <v>0.3692307692307692</v>
      </c>
    </row>
    <row r="9" spans="1:8" ht="14.25" customHeight="1">
      <c r="A9" s="39"/>
      <c r="B9" s="20" t="s">
        <v>32</v>
      </c>
      <c r="C9" s="80">
        <v>19</v>
      </c>
      <c r="D9" s="80">
        <v>119</v>
      </c>
      <c r="E9" s="81">
        <f t="shared" si="0"/>
        <v>2541.84</v>
      </c>
      <c r="F9" s="363">
        <f t="shared" si="1"/>
        <v>0.15966386554621848</v>
      </c>
      <c r="G9" s="349">
        <v>0.8</v>
      </c>
      <c r="H9" s="350">
        <f t="shared" si="2"/>
        <v>0.1995798319327731</v>
      </c>
    </row>
    <row r="10" spans="1:8" ht="14.25" customHeight="1">
      <c r="A10" s="39"/>
      <c r="B10" s="20" t="s">
        <v>15</v>
      </c>
      <c r="C10" s="80">
        <v>13</v>
      </c>
      <c r="D10" s="80">
        <v>99</v>
      </c>
      <c r="E10" s="81">
        <f t="shared" si="0"/>
        <v>2114.64</v>
      </c>
      <c r="F10" s="363">
        <f t="shared" si="1"/>
        <v>0.13131313131313133</v>
      </c>
      <c r="G10" s="349">
        <v>0.7</v>
      </c>
      <c r="H10" s="350">
        <f>F10/G10</f>
        <v>0.1875901875901876</v>
      </c>
    </row>
    <row r="11" spans="1:8" ht="14.25" customHeight="1">
      <c r="A11" s="39"/>
      <c r="B11" s="20" t="s">
        <v>16</v>
      </c>
      <c r="C11" s="80">
        <v>13</v>
      </c>
      <c r="D11" s="80">
        <v>90</v>
      </c>
      <c r="E11" s="81">
        <f t="shared" si="0"/>
        <v>1922.3999999999999</v>
      </c>
      <c r="F11" s="363">
        <f t="shared" si="1"/>
        <v>0.14444444444444446</v>
      </c>
      <c r="G11" s="349">
        <v>0.7</v>
      </c>
      <c r="H11" s="350">
        <f t="shared" si="2"/>
        <v>0.2063492063492064</v>
      </c>
    </row>
    <row r="12" spans="1:8" ht="14.25" customHeight="1">
      <c r="A12" s="42"/>
      <c r="B12" s="43" t="s">
        <v>20</v>
      </c>
      <c r="C12" s="207">
        <v>45</v>
      </c>
      <c r="D12" s="207">
        <v>235</v>
      </c>
      <c r="E12" s="198">
        <f t="shared" si="0"/>
        <v>5019.599999999999</v>
      </c>
      <c r="F12" s="364">
        <f t="shared" si="1"/>
        <v>0.19148936170212766</v>
      </c>
      <c r="G12" s="351">
        <v>0.75</v>
      </c>
      <c r="H12" s="352">
        <f t="shared" si="2"/>
        <v>0.2553191489361702</v>
      </c>
    </row>
    <row r="13" spans="1:8" ht="14.25" customHeight="1">
      <c r="A13" s="40" t="s">
        <v>65</v>
      </c>
      <c r="B13" s="41" t="s">
        <v>18</v>
      </c>
      <c r="C13" s="353">
        <v>8</v>
      </c>
      <c r="D13" s="95">
        <v>100</v>
      </c>
      <c r="E13" s="79">
        <f t="shared" si="0"/>
        <v>2136</v>
      </c>
      <c r="F13" s="365">
        <f t="shared" si="1"/>
        <v>0.08</v>
      </c>
      <c r="G13" s="354">
        <v>0.7</v>
      </c>
      <c r="H13" s="355">
        <f t="shared" si="2"/>
        <v>0.1142857142857143</v>
      </c>
    </row>
    <row r="14" spans="1:8" ht="14.25" customHeight="1">
      <c r="A14" s="39"/>
      <c r="B14" s="20" t="s">
        <v>27</v>
      </c>
      <c r="C14" s="80">
        <v>8</v>
      </c>
      <c r="D14" s="80">
        <v>100</v>
      </c>
      <c r="E14" s="81">
        <f t="shared" si="0"/>
        <v>2136</v>
      </c>
      <c r="F14" s="363">
        <f t="shared" si="1"/>
        <v>0.08</v>
      </c>
      <c r="G14" s="349">
        <v>0.7</v>
      </c>
      <c r="H14" s="350">
        <f t="shared" si="2"/>
        <v>0.1142857142857143</v>
      </c>
    </row>
    <row r="15" spans="1:8" ht="14.25" customHeight="1">
      <c r="A15" s="39"/>
      <c r="B15" s="20" t="s">
        <v>24</v>
      </c>
      <c r="C15" s="80">
        <v>8</v>
      </c>
      <c r="D15" s="80">
        <v>100</v>
      </c>
      <c r="E15" s="81">
        <f t="shared" si="0"/>
        <v>2136</v>
      </c>
      <c r="F15" s="363">
        <f t="shared" si="1"/>
        <v>0.08</v>
      </c>
      <c r="G15" s="349">
        <v>0.7</v>
      </c>
      <c r="H15" s="350">
        <f t="shared" si="2"/>
        <v>0.1142857142857143</v>
      </c>
    </row>
    <row r="16" spans="1:8" ht="14.25" customHeight="1">
      <c r="A16" s="39"/>
      <c r="B16" s="20" t="s">
        <v>30</v>
      </c>
      <c r="C16" s="80">
        <v>8</v>
      </c>
      <c r="D16" s="80">
        <v>140</v>
      </c>
      <c r="E16" s="81">
        <f t="shared" si="0"/>
        <v>2990.4</v>
      </c>
      <c r="F16" s="363">
        <f t="shared" si="1"/>
        <v>0.05714285714285714</v>
      </c>
      <c r="G16" s="349">
        <v>0.7</v>
      </c>
      <c r="H16" s="350">
        <f t="shared" si="2"/>
        <v>0.0816326530612245</v>
      </c>
    </row>
    <row r="17" spans="1:8" ht="14.25" customHeight="1">
      <c r="A17" s="39"/>
      <c r="B17" s="20" t="s">
        <v>22</v>
      </c>
      <c r="C17" s="80">
        <v>8</v>
      </c>
      <c r="D17" s="80">
        <v>85</v>
      </c>
      <c r="E17" s="81">
        <f t="shared" si="0"/>
        <v>1815.6</v>
      </c>
      <c r="F17" s="363">
        <f t="shared" si="1"/>
        <v>0.09411764705882353</v>
      </c>
      <c r="G17" s="349">
        <v>0.7</v>
      </c>
      <c r="H17" s="350">
        <f t="shared" si="2"/>
        <v>0.13445378151260504</v>
      </c>
    </row>
    <row r="18" spans="1:8" ht="14.25" customHeight="1">
      <c r="A18" s="39"/>
      <c r="B18" s="20" t="s">
        <v>19</v>
      </c>
      <c r="C18" s="80">
        <v>8</v>
      </c>
      <c r="D18" s="80">
        <v>85</v>
      </c>
      <c r="E18" s="81">
        <f t="shared" si="0"/>
        <v>1815.6</v>
      </c>
      <c r="F18" s="363">
        <f t="shared" si="1"/>
        <v>0.09411764705882353</v>
      </c>
      <c r="G18" s="349">
        <v>0.7</v>
      </c>
      <c r="H18" s="350">
        <f t="shared" si="2"/>
        <v>0.13445378151260504</v>
      </c>
    </row>
    <row r="19" spans="1:8" ht="14.25" customHeight="1">
      <c r="A19" s="39"/>
      <c r="B19" s="20" t="s">
        <v>55</v>
      </c>
      <c r="C19" s="80">
        <v>8</v>
      </c>
      <c r="D19" s="80">
        <v>85</v>
      </c>
      <c r="E19" s="81">
        <f t="shared" si="0"/>
        <v>1815.6</v>
      </c>
      <c r="F19" s="363">
        <f t="shared" si="1"/>
        <v>0.09411764705882353</v>
      </c>
      <c r="G19" s="349">
        <v>0.7</v>
      </c>
      <c r="H19" s="350">
        <f t="shared" si="2"/>
        <v>0.13445378151260504</v>
      </c>
    </row>
    <row r="20" spans="1:8" ht="14.25" customHeight="1">
      <c r="A20" s="39"/>
      <c r="B20" s="70" t="s">
        <v>23</v>
      </c>
      <c r="C20" s="80">
        <v>8</v>
      </c>
      <c r="D20" s="80">
        <v>140</v>
      </c>
      <c r="E20" s="81">
        <f t="shared" si="0"/>
        <v>2990.4</v>
      </c>
      <c r="F20" s="363">
        <f t="shared" si="1"/>
        <v>0.05714285714285714</v>
      </c>
      <c r="G20" s="349">
        <v>0.7</v>
      </c>
      <c r="H20" s="350">
        <f t="shared" si="2"/>
        <v>0.0816326530612245</v>
      </c>
    </row>
    <row r="21" spans="1:8" ht="14.25" customHeight="1">
      <c r="A21" s="74"/>
      <c r="B21" s="141" t="s">
        <v>36</v>
      </c>
      <c r="C21" s="88">
        <v>8</v>
      </c>
      <c r="D21" s="207">
        <v>55</v>
      </c>
      <c r="E21" s="90">
        <f t="shared" si="0"/>
        <v>1174.8</v>
      </c>
      <c r="F21" s="366">
        <f t="shared" si="1"/>
        <v>0.14545454545454545</v>
      </c>
      <c r="G21" s="351">
        <v>0.7</v>
      </c>
      <c r="H21" s="356">
        <f t="shared" si="2"/>
        <v>0.2077922077922078</v>
      </c>
    </row>
    <row r="22" spans="1:8" ht="14.25" customHeight="1">
      <c r="A22" s="105" t="s">
        <v>66</v>
      </c>
      <c r="B22" s="153" t="s">
        <v>24</v>
      </c>
      <c r="C22" s="107">
        <v>8</v>
      </c>
      <c r="D22" s="11">
        <v>63</v>
      </c>
      <c r="E22" s="109">
        <f t="shared" si="0"/>
        <v>1345.68</v>
      </c>
      <c r="F22" s="367">
        <f t="shared" si="1"/>
        <v>0.12698412698412698</v>
      </c>
      <c r="G22" s="357">
        <v>0.7</v>
      </c>
      <c r="H22" s="358">
        <f t="shared" si="2"/>
        <v>0.18140589569160998</v>
      </c>
    </row>
    <row r="23" spans="1:8" ht="14.25" customHeight="1">
      <c r="A23" s="105" t="s">
        <v>67</v>
      </c>
      <c r="B23" s="118" t="s">
        <v>20</v>
      </c>
      <c r="C23" s="107">
        <v>5</v>
      </c>
      <c r="D23" s="107">
        <v>63</v>
      </c>
      <c r="E23" s="109">
        <f t="shared" si="0"/>
        <v>1345.68</v>
      </c>
      <c r="F23" s="367">
        <f t="shared" si="1"/>
        <v>0.07936507936507936</v>
      </c>
      <c r="G23" s="359">
        <v>0.7</v>
      </c>
      <c r="H23" s="358">
        <f t="shared" si="2"/>
        <v>0.11337868480725624</v>
      </c>
    </row>
    <row r="24" spans="1:8" ht="14.25" customHeight="1">
      <c r="A24" s="40" t="s">
        <v>68</v>
      </c>
      <c r="B24" s="41" t="s">
        <v>79</v>
      </c>
      <c r="C24" s="353">
        <v>8</v>
      </c>
      <c r="D24" s="95">
        <v>186</v>
      </c>
      <c r="E24" s="79">
        <f t="shared" si="0"/>
        <v>3972.96</v>
      </c>
      <c r="F24" s="365">
        <f t="shared" si="1"/>
        <v>0.04301075268817204</v>
      </c>
      <c r="G24" s="354">
        <v>0.8</v>
      </c>
      <c r="H24" s="355">
        <f t="shared" si="2"/>
        <v>0.05376344086021505</v>
      </c>
    </row>
    <row r="25" spans="1:8" ht="14.25" customHeight="1">
      <c r="A25" s="39"/>
      <c r="B25" s="20" t="s">
        <v>80</v>
      </c>
      <c r="C25" s="80">
        <v>17</v>
      </c>
      <c r="D25" s="80">
        <v>80</v>
      </c>
      <c r="E25" s="81">
        <f t="shared" si="0"/>
        <v>1708.8</v>
      </c>
      <c r="F25" s="363">
        <f t="shared" si="1"/>
        <v>0.2125</v>
      </c>
      <c r="G25" s="349">
        <v>0.8</v>
      </c>
      <c r="H25" s="350">
        <f t="shared" si="2"/>
        <v>0.265625</v>
      </c>
    </row>
    <row r="26" spans="1:8" ht="14.25" customHeight="1">
      <c r="A26" s="39"/>
      <c r="B26" s="20" t="s">
        <v>81</v>
      </c>
      <c r="C26" s="80">
        <v>17</v>
      </c>
      <c r="D26" s="80">
        <v>186</v>
      </c>
      <c r="E26" s="81">
        <f t="shared" si="0"/>
        <v>3972.96</v>
      </c>
      <c r="F26" s="363">
        <f t="shared" si="1"/>
        <v>0.0913978494623656</v>
      </c>
      <c r="G26" s="349">
        <v>0.8</v>
      </c>
      <c r="H26" s="350">
        <f t="shared" si="2"/>
        <v>0.11424731182795698</v>
      </c>
    </row>
    <row r="27" spans="1:8" ht="14.25" customHeight="1">
      <c r="A27" s="39"/>
      <c r="B27" s="20" t="s">
        <v>82</v>
      </c>
      <c r="C27" s="80">
        <v>17</v>
      </c>
      <c r="D27" s="80">
        <v>80</v>
      </c>
      <c r="E27" s="81">
        <f t="shared" si="0"/>
        <v>1708.8</v>
      </c>
      <c r="F27" s="363">
        <f t="shared" si="1"/>
        <v>0.2125</v>
      </c>
      <c r="G27" s="349">
        <v>0.8</v>
      </c>
      <c r="H27" s="350">
        <f t="shared" si="2"/>
        <v>0.265625</v>
      </c>
    </row>
    <row r="28" spans="1:8" ht="14.25" customHeight="1" thickBot="1">
      <c r="A28" s="112"/>
      <c r="B28" s="113" t="s">
        <v>17</v>
      </c>
      <c r="C28" s="360">
        <v>13</v>
      </c>
      <c r="D28" s="360">
        <v>47</v>
      </c>
      <c r="E28" s="194">
        <f t="shared" si="0"/>
        <v>1003.92</v>
      </c>
      <c r="F28" s="368">
        <f t="shared" si="1"/>
        <v>0.2765957446808511</v>
      </c>
      <c r="G28" s="361">
        <v>0.8</v>
      </c>
      <c r="H28" s="362">
        <f t="shared" si="2"/>
        <v>0.3457446808510638</v>
      </c>
    </row>
    <row r="29" spans="1:2" ht="15">
      <c r="A29" s="76"/>
      <c r="B29" s="76"/>
    </row>
  </sheetData>
  <mergeCells count="7">
    <mergeCell ref="A1:H1"/>
    <mergeCell ref="A2:H2"/>
    <mergeCell ref="A5:A6"/>
    <mergeCell ref="B5:B6"/>
    <mergeCell ref="G5:G6"/>
    <mergeCell ref="C5:C6"/>
    <mergeCell ref="D5:D6"/>
  </mergeCells>
  <printOptions horizontalCentered="1"/>
  <pageMargins left="1.5748031496062993" right="1.5748031496062993" top="1.5748031496062993" bottom="0.9448818897637796" header="0" footer="0"/>
  <pageSetup orientation="landscape" paperSize="9" r:id="rId1"/>
</worksheet>
</file>

<file path=xl/worksheets/sheet16.xml><?xml version="1.0" encoding="utf-8"?>
<worksheet xmlns="http://schemas.openxmlformats.org/spreadsheetml/2006/main" xmlns:r="http://schemas.openxmlformats.org/officeDocument/2006/relationships">
  <dimension ref="A1:I42"/>
  <sheetViews>
    <sheetView zoomScale="85" zoomScaleNormal="85" workbookViewId="0" topLeftCell="A1">
      <selection activeCell="G29" sqref="G29"/>
    </sheetView>
  </sheetViews>
  <sheetFormatPr defaultColWidth="11.5546875" defaultRowHeight="15"/>
  <cols>
    <col min="1" max="1" width="8.77734375" style="0" customWidth="1"/>
    <col min="2" max="2" width="12.5546875" style="0" customWidth="1"/>
    <col min="3" max="3" width="9.21484375" style="0" customWidth="1"/>
    <col min="4" max="4" width="9.5546875" style="0" customWidth="1"/>
    <col min="5" max="5" width="8.99609375" style="0" customWidth="1"/>
    <col min="6" max="6" width="11.10546875" style="0" customWidth="1"/>
    <col min="7" max="7" width="11.21484375" style="0" customWidth="1"/>
    <col min="8" max="8" width="8.77734375" style="0" customWidth="1"/>
    <col min="9" max="9" width="9.5546875" style="0" customWidth="1"/>
  </cols>
  <sheetData>
    <row r="1" spans="1:9" ht="14.25" customHeight="1">
      <c r="A1" s="423" t="s">
        <v>190</v>
      </c>
      <c r="B1" s="423"/>
      <c r="C1" s="423"/>
      <c r="D1" s="423"/>
      <c r="E1" s="423"/>
      <c r="F1" s="423"/>
      <c r="G1" s="423"/>
      <c r="H1" s="423"/>
      <c r="I1" s="423"/>
    </row>
    <row r="2" spans="1:9" ht="14.25" customHeight="1">
      <c r="A2" s="158" t="s">
        <v>224</v>
      </c>
      <c r="B2" s="158"/>
      <c r="C2" s="158"/>
      <c r="D2" s="158"/>
      <c r="E2" s="158"/>
      <c r="F2" s="158"/>
      <c r="G2" s="158"/>
      <c r="H2" s="158"/>
      <c r="I2" s="158"/>
    </row>
    <row r="3" spans="1:8" ht="9" customHeight="1">
      <c r="A3" s="413"/>
      <c r="B3" s="38"/>
      <c r="C3" s="38"/>
      <c r="D3" s="38"/>
      <c r="E3" s="38"/>
      <c r="F3" s="38"/>
      <c r="G3" s="38"/>
      <c r="H3" s="38"/>
    </row>
    <row r="4" spans="1:8" ht="12.75" customHeight="1">
      <c r="A4" s="103" t="s">
        <v>56</v>
      </c>
      <c r="B4" s="103">
        <v>21.36</v>
      </c>
      <c r="C4" s="11"/>
      <c r="D4" s="83"/>
      <c r="E4" s="11"/>
      <c r="F4" s="11"/>
      <c r="G4" s="11"/>
      <c r="H4" s="11"/>
    </row>
    <row r="5" spans="3:8" ht="9" customHeight="1" thickBot="1">
      <c r="C5" s="11"/>
      <c r="D5" s="83"/>
      <c r="E5" s="11"/>
      <c r="F5" s="11"/>
      <c r="G5" s="11"/>
      <c r="H5" s="11"/>
    </row>
    <row r="6" spans="1:9" s="11" customFormat="1" ht="29.25" customHeight="1">
      <c r="A6" s="412" t="s">
        <v>179</v>
      </c>
      <c r="B6" s="443"/>
      <c r="C6" s="221" t="s">
        <v>53</v>
      </c>
      <c r="D6" s="415" t="s">
        <v>51</v>
      </c>
      <c r="E6" s="222" t="s">
        <v>227</v>
      </c>
      <c r="I6"/>
    </row>
    <row r="7" spans="1:9" ht="15.75">
      <c r="A7" s="432" t="s">
        <v>50</v>
      </c>
      <c r="B7" s="433"/>
      <c r="C7" s="68">
        <v>1.33</v>
      </c>
      <c r="D7" s="416">
        <v>2</v>
      </c>
      <c r="E7" s="84">
        <f>C7*D7</f>
        <v>2.66</v>
      </c>
      <c r="F7" s="72" t="s">
        <v>228</v>
      </c>
      <c r="G7" s="414" t="s">
        <v>234</v>
      </c>
      <c r="H7" s="418" t="s">
        <v>233</v>
      </c>
      <c r="I7" s="419"/>
    </row>
    <row r="8" spans="1:8" ht="15.75">
      <c r="A8" s="432" t="s">
        <v>6</v>
      </c>
      <c r="B8" s="433"/>
      <c r="C8" s="68">
        <v>0.33</v>
      </c>
      <c r="D8" s="416" t="s">
        <v>235</v>
      </c>
      <c r="E8" s="84"/>
      <c r="F8" s="413" t="s">
        <v>229</v>
      </c>
      <c r="G8" s="11"/>
      <c r="H8" s="11"/>
    </row>
    <row r="9" spans="1:8" ht="15.75">
      <c r="A9" s="432" t="s">
        <v>1</v>
      </c>
      <c r="B9" s="433"/>
      <c r="C9" s="68">
        <v>0.5</v>
      </c>
      <c r="D9" s="416" t="s">
        <v>235</v>
      </c>
      <c r="E9" s="84"/>
      <c r="F9" s="413" t="s">
        <v>230</v>
      </c>
      <c r="G9" s="11"/>
      <c r="H9" s="11"/>
    </row>
    <row r="10" spans="1:8" ht="15.75">
      <c r="A10" s="432" t="s">
        <v>0</v>
      </c>
      <c r="B10" s="433"/>
      <c r="C10" s="68">
        <v>1.8</v>
      </c>
      <c r="D10" s="416" t="s">
        <v>235</v>
      </c>
      <c r="E10" s="84"/>
      <c r="F10" s="413" t="s">
        <v>231</v>
      </c>
      <c r="G10" s="11"/>
      <c r="H10" s="11"/>
    </row>
    <row r="11" spans="1:8" ht="30" customHeight="1" thickBot="1">
      <c r="A11" s="408" t="s">
        <v>54</v>
      </c>
      <c r="B11" s="409"/>
      <c r="C11" s="71">
        <v>5.33</v>
      </c>
      <c r="D11" s="417"/>
      <c r="E11" s="85">
        <f>C11</f>
        <v>5.33</v>
      </c>
      <c r="F11" s="413" t="s">
        <v>232</v>
      </c>
      <c r="G11" s="11"/>
      <c r="H11" s="11"/>
    </row>
    <row r="12" spans="1:8" ht="8.25" customHeight="1">
      <c r="A12" s="311"/>
      <c r="B12" s="311"/>
      <c r="C12" s="1"/>
      <c r="D12" s="104"/>
      <c r="E12" s="11"/>
      <c r="F12" s="11"/>
      <c r="G12" s="11"/>
      <c r="H12" s="11"/>
    </row>
    <row r="13" spans="1:9" ht="15" customHeight="1" thickBot="1">
      <c r="A13" s="314"/>
      <c r="C13" s="73" t="s">
        <v>41</v>
      </c>
      <c r="D13" s="73" t="s">
        <v>42</v>
      </c>
      <c r="E13" s="73" t="s">
        <v>49</v>
      </c>
      <c r="F13" s="73" t="s">
        <v>3</v>
      </c>
      <c r="G13" s="73" t="s">
        <v>87</v>
      </c>
      <c r="H13" s="73" t="s">
        <v>114</v>
      </c>
      <c r="I13" s="73" t="s">
        <v>115</v>
      </c>
    </row>
    <row r="14" spans="1:9" ht="45.75" customHeight="1">
      <c r="A14" s="410" t="s">
        <v>63</v>
      </c>
      <c r="B14" s="429" t="s">
        <v>39</v>
      </c>
      <c r="C14" s="429" t="s">
        <v>51</v>
      </c>
      <c r="D14" s="429" t="s">
        <v>92</v>
      </c>
      <c r="E14" s="429" t="s">
        <v>48</v>
      </c>
      <c r="F14" s="429" t="s">
        <v>93</v>
      </c>
      <c r="G14" s="308" t="s">
        <v>94</v>
      </c>
      <c r="H14" s="308" t="s">
        <v>182</v>
      </c>
      <c r="I14" s="222" t="s">
        <v>183</v>
      </c>
    </row>
    <row r="15" spans="1:9" ht="15.75" customHeight="1" thickBot="1">
      <c r="A15" s="411"/>
      <c r="B15" s="431"/>
      <c r="C15" s="431"/>
      <c r="D15" s="431"/>
      <c r="E15" s="431"/>
      <c r="F15" s="431"/>
      <c r="G15" s="319" t="s">
        <v>226</v>
      </c>
      <c r="H15" s="319" t="s">
        <v>181</v>
      </c>
      <c r="I15" s="320" t="s">
        <v>180</v>
      </c>
    </row>
    <row r="16" spans="1:9" ht="14.25" customHeight="1">
      <c r="A16" s="13" t="s">
        <v>64</v>
      </c>
      <c r="B16" s="15" t="s">
        <v>21</v>
      </c>
      <c r="C16" s="193">
        <v>32</v>
      </c>
      <c r="D16" s="369">
        <v>0.65</v>
      </c>
      <c r="E16" s="193">
        <v>78</v>
      </c>
      <c r="F16" s="203">
        <f>E16*$B$4</f>
        <v>1666.08</v>
      </c>
      <c r="G16" s="370">
        <f>$C$7*$D$7+$C$8*C16+$C$9*C16+$C$10*C16+$C$11</f>
        <v>92.14999999999999</v>
      </c>
      <c r="H16" s="371">
        <f>G16/F16</f>
        <v>0.05530946893306444</v>
      </c>
      <c r="I16" s="396">
        <f>H16/D16</f>
        <v>0.08509149066625298</v>
      </c>
    </row>
    <row r="17" spans="1:9" ht="14.25" customHeight="1">
      <c r="A17" s="39"/>
      <c r="B17" s="20" t="s">
        <v>28</v>
      </c>
      <c r="C17" s="80">
        <v>24</v>
      </c>
      <c r="D17" s="372">
        <v>0.65</v>
      </c>
      <c r="E17" s="80">
        <v>100</v>
      </c>
      <c r="F17" s="81">
        <f aca="true" t="shared" si="0" ref="F17:F41">E17*$B$4</f>
        <v>2136</v>
      </c>
      <c r="G17" s="373">
        <f aca="true" t="shared" si="1" ref="G17:G36">$C$7*$D$7+$C$8*C17+$C$9*C17+$C$10*C17+$C$11</f>
        <v>71.11</v>
      </c>
      <c r="H17" s="374">
        <f aca="true" t="shared" si="2" ref="H17:H41">G17/F17</f>
        <v>0.033291198501872656</v>
      </c>
      <c r="I17" s="390">
        <f aca="true" t="shared" si="3" ref="I17:I41">H17/D17</f>
        <v>0.05121722846441947</v>
      </c>
    </row>
    <row r="18" spans="1:9" ht="14.25" customHeight="1">
      <c r="A18" s="39"/>
      <c r="B18" s="20" t="s">
        <v>32</v>
      </c>
      <c r="C18" s="80">
        <v>19</v>
      </c>
      <c r="D18" s="372">
        <v>0.8</v>
      </c>
      <c r="E18" s="80">
        <v>119</v>
      </c>
      <c r="F18" s="81">
        <f t="shared" si="0"/>
        <v>2541.84</v>
      </c>
      <c r="G18" s="373">
        <f t="shared" si="1"/>
        <v>57.96</v>
      </c>
      <c r="H18" s="374">
        <f t="shared" si="2"/>
        <v>0.022802379378717777</v>
      </c>
      <c r="I18" s="390">
        <f t="shared" si="3"/>
        <v>0.02850297422339722</v>
      </c>
    </row>
    <row r="19" spans="1:9" ht="14.25" customHeight="1">
      <c r="A19" s="39"/>
      <c r="B19" s="20" t="s">
        <v>15</v>
      </c>
      <c r="C19" s="80">
        <v>13</v>
      </c>
      <c r="D19" s="372">
        <v>0.7</v>
      </c>
      <c r="E19" s="80">
        <v>99</v>
      </c>
      <c r="F19" s="81">
        <f t="shared" si="0"/>
        <v>2114.64</v>
      </c>
      <c r="G19" s="373">
        <f t="shared" si="1"/>
        <v>42.18</v>
      </c>
      <c r="H19" s="374">
        <f t="shared" si="2"/>
        <v>0.019946657587107026</v>
      </c>
      <c r="I19" s="390">
        <f t="shared" si="3"/>
        <v>0.02849522512443861</v>
      </c>
    </row>
    <row r="20" spans="1:9" ht="14.25" customHeight="1">
      <c r="A20" s="39"/>
      <c r="B20" s="20" t="s">
        <v>16</v>
      </c>
      <c r="C20" s="80">
        <v>13</v>
      </c>
      <c r="D20" s="372">
        <v>0.7</v>
      </c>
      <c r="E20" s="80">
        <v>90</v>
      </c>
      <c r="F20" s="81">
        <f t="shared" si="0"/>
        <v>1922.3999999999999</v>
      </c>
      <c r="G20" s="373">
        <f t="shared" si="1"/>
        <v>42.18</v>
      </c>
      <c r="H20" s="374">
        <f t="shared" si="2"/>
        <v>0.02194132334581773</v>
      </c>
      <c r="I20" s="390">
        <f t="shared" si="3"/>
        <v>0.031344747636882477</v>
      </c>
    </row>
    <row r="21" spans="1:9" ht="14.25" customHeight="1">
      <c r="A21" s="42"/>
      <c r="B21" s="43" t="s">
        <v>20</v>
      </c>
      <c r="C21" s="207">
        <v>45</v>
      </c>
      <c r="D21" s="375">
        <v>0.75</v>
      </c>
      <c r="E21" s="207">
        <v>235</v>
      </c>
      <c r="F21" s="198">
        <f t="shared" si="0"/>
        <v>5019.599999999999</v>
      </c>
      <c r="G21" s="376">
        <f t="shared" si="1"/>
        <v>126.34</v>
      </c>
      <c r="H21" s="377">
        <f t="shared" si="2"/>
        <v>0.02516933620208782</v>
      </c>
      <c r="I21" s="397">
        <f t="shared" si="3"/>
        <v>0.033559114936117095</v>
      </c>
    </row>
    <row r="22" spans="1:9" ht="14.25" customHeight="1">
      <c r="A22" s="44" t="s">
        <v>65</v>
      </c>
      <c r="B22" s="45" t="s">
        <v>18</v>
      </c>
      <c r="C22" s="95">
        <v>8</v>
      </c>
      <c r="D22" s="378">
        <v>0.7</v>
      </c>
      <c r="E22" s="95">
        <v>100</v>
      </c>
      <c r="F22" s="97">
        <f t="shared" si="0"/>
        <v>2136</v>
      </c>
      <c r="G22" s="379">
        <f t="shared" si="1"/>
        <v>29.03</v>
      </c>
      <c r="H22" s="402">
        <f t="shared" si="2"/>
        <v>0.013590823970037453</v>
      </c>
      <c r="I22" s="398">
        <f t="shared" si="3"/>
        <v>0.01941546281433922</v>
      </c>
    </row>
    <row r="23" spans="1:9" ht="14.25" customHeight="1">
      <c r="A23" s="39"/>
      <c r="B23" s="20" t="s">
        <v>27</v>
      </c>
      <c r="C23" s="80">
        <v>8</v>
      </c>
      <c r="D23" s="372">
        <v>0.7</v>
      </c>
      <c r="E23" s="80">
        <v>100</v>
      </c>
      <c r="F23" s="81">
        <f t="shared" si="0"/>
        <v>2136</v>
      </c>
      <c r="G23" s="373">
        <f t="shared" si="1"/>
        <v>29.03</v>
      </c>
      <c r="H23" s="374">
        <f t="shared" si="2"/>
        <v>0.013590823970037453</v>
      </c>
      <c r="I23" s="390">
        <f t="shared" si="3"/>
        <v>0.01941546281433922</v>
      </c>
    </row>
    <row r="24" spans="1:9" ht="14.25" customHeight="1">
      <c r="A24" s="39"/>
      <c r="B24" s="20" t="s">
        <v>24</v>
      </c>
      <c r="C24" s="80">
        <v>8</v>
      </c>
      <c r="D24" s="372">
        <v>0.7</v>
      </c>
      <c r="E24" s="80">
        <v>100</v>
      </c>
      <c r="F24" s="81">
        <f t="shared" si="0"/>
        <v>2136</v>
      </c>
      <c r="G24" s="373">
        <f t="shared" si="1"/>
        <v>29.03</v>
      </c>
      <c r="H24" s="374">
        <f t="shared" si="2"/>
        <v>0.013590823970037453</v>
      </c>
      <c r="I24" s="390">
        <f t="shared" si="3"/>
        <v>0.01941546281433922</v>
      </c>
    </row>
    <row r="25" spans="1:9" ht="14.25" customHeight="1" thickBot="1">
      <c r="A25" s="112"/>
      <c r="B25" s="113" t="s">
        <v>30</v>
      </c>
      <c r="C25" s="360">
        <v>8</v>
      </c>
      <c r="D25" s="387">
        <v>0.7</v>
      </c>
      <c r="E25" s="360">
        <v>140</v>
      </c>
      <c r="F25" s="194">
        <f t="shared" si="0"/>
        <v>2990.4</v>
      </c>
      <c r="G25" s="388">
        <f t="shared" si="1"/>
        <v>29.03</v>
      </c>
      <c r="H25" s="389">
        <f t="shared" si="2"/>
        <v>0.00970773140716961</v>
      </c>
      <c r="I25" s="395">
        <f t="shared" si="3"/>
        <v>0.013868187724528015</v>
      </c>
    </row>
    <row r="26" spans="1:9" ht="15">
      <c r="A26" s="76"/>
      <c r="B26" s="76"/>
      <c r="C26" s="1"/>
      <c r="D26" s="312"/>
      <c r="E26" s="1"/>
      <c r="F26" s="210"/>
      <c r="G26" s="321"/>
      <c r="H26" s="211"/>
      <c r="I26" s="211"/>
    </row>
    <row r="27" spans="1:9" ht="16.5" thickBot="1">
      <c r="A27" s="314"/>
      <c r="C27" s="73" t="s">
        <v>41</v>
      </c>
      <c r="D27" s="73" t="s">
        <v>42</v>
      </c>
      <c r="E27" s="73" t="s">
        <v>49</v>
      </c>
      <c r="F27" s="73" t="s">
        <v>3</v>
      </c>
      <c r="G27" s="73" t="s">
        <v>87</v>
      </c>
      <c r="H27" s="73" t="s">
        <v>114</v>
      </c>
      <c r="I27" s="73" t="s">
        <v>115</v>
      </c>
    </row>
    <row r="28" spans="1:9" ht="55.5" customHeight="1">
      <c r="A28" s="410" t="s">
        <v>63</v>
      </c>
      <c r="B28" s="429" t="s">
        <v>39</v>
      </c>
      <c r="C28" s="429" t="s">
        <v>51</v>
      </c>
      <c r="D28" s="429" t="s">
        <v>92</v>
      </c>
      <c r="E28" s="429" t="s">
        <v>48</v>
      </c>
      <c r="F28" s="429" t="s">
        <v>93</v>
      </c>
      <c r="G28" s="308" t="s">
        <v>94</v>
      </c>
      <c r="H28" s="308" t="s">
        <v>182</v>
      </c>
      <c r="I28" s="222" t="s">
        <v>183</v>
      </c>
    </row>
    <row r="29" spans="1:9" ht="16.5" thickBot="1">
      <c r="A29" s="411"/>
      <c r="B29" s="431"/>
      <c r="C29" s="431"/>
      <c r="D29" s="431"/>
      <c r="E29" s="431"/>
      <c r="F29" s="431"/>
      <c r="G29" s="319" t="s">
        <v>226</v>
      </c>
      <c r="H29" s="319" t="s">
        <v>181</v>
      </c>
      <c r="I29" s="320" t="s">
        <v>180</v>
      </c>
    </row>
    <row r="30" spans="1:9" ht="15">
      <c r="A30" s="40" t="s">
        <v>65</v>
      </c>
      <c r="B30" s="20" t="s">
        <v>22</v>
      </c>
      <c r="C30" s="80">
        <v>8</v>
      </c>
      <c r="D30" s="372">
        <v>0.7</v>
      </c>
      <c r="E30" s="80">
        <v>85</v>
      </c>
      <c r="F30" s="81">
        <f t="shared" si="0"/>
        <v>1815.6</v>
      </c>
      <c r="G30" s="373">
        <f t="shared" si="1"/>
        <v>29.03</v>
      </c>
      <c r="H30" s="374">
        <f t="shared" si="2"/>
        <v>0.0159892046706323</v>
      </c>
      <c r="I30" s="390">
        <f t="shared" si="3"/>
        <v>0.022841720958046145</v>
      </c>
    </row>
    <row r="31" spans="1:9" ht="15">
      <c r="A31" s="39"/>
      <c r="B31" s="20" t="s">
        <v>19</v>
      </c>
      <c r="C31" s="80">
        <v>8</v>
      </c>
      <c r="D31" s="372">
        <v>0.7</v>
      </c>
      <c r="E31" s="80">
        <v>85</v>
      </c>
      <c r="F31" s="81">
        <f t="shared" si="0"/>
        <v>1815.6</v>
      </c>
      <c r="G31" s="373">
        <f t="shared" si="1"/>
        <v>29.03</v>
      </c>
      <c r="H31" s="374">
        <f t="shared" si="2"/>
        <v>0.0159892046706323</v>
      </c>
      <c r="I31" s="390">
        <f t="shared" si="3"/>
        <v>0.022841720958046145</v>
      </c>
    </row>
    <row r="32" spans="1:9" ht="15">
      <c r="A32" s="39"/>
      <c r="B32" s="20" t="s">
        <v>55</v>
      </c>
      <c r="C32" s="80">
        <v>8</v>
      </c>
      <c r="D32" s="372">
        <v>0.7</v>
      </c>
      <c r="E32" s="80">
        <v>85</v>
      </c>
      <c r="F32" s="81">
        <f t="shared" si="0"/>
        <v>1815.6</v>
      </c>
      <c r="G32" s="373">
        <f t="shared" si="1"/>
        <v>29.03</v>
      </c>
      <c r="H32" s="374">
        <f t="shared" si="2"/>
        <v>0.0159892046706323</v>
      </c>
      <c r="I32" s="390">
        <f t="shared" si="3"/>
        <v>0.022841720958046145</v>
      </c>
    </row>
    <row r="33" spans="1:9" ht="15">
      <c r="A33" s="39"/>
      <c r="B33" s="70" t="s">
        <v>23</v>
      </c>
      <c r="C33" s="80">
        <v>8</v>
      </c>
      <c r="D33" s="372">
        <v>0.7</v>
      </c>
      <c r="E33" s="80">
        <v>140</v>
      </c>
      <c r="F33" s="81">
        <f t="shared" si="0"/>
        <v>2990.4</v>
      </c>
      <c r="G33" s="373">
        <f t="shared" si="1"/>
        <v>29.03</v>
      </c>
      <c r="H33" s="374">
        <f t="shared" si="2"/>
        <v>0.00970773140716961</v>
      </c>
      <c r="I33" s="390">
        <f t="shared" si="3"/>
        <v>0.013868187724528015</v>
      </c>
    </row>
    <row r="34" spans="1:9" ht="15">
      <c r="A34" s="74"/>
      <c r="B34" s="141" t="s">
        <v>36</v>
      </c>
      <c r="C34" s="88">
        <v>8</v>
      </c>
      <c r="D34" s="375">
        <v>0.7</v>
      </c>
      <c r="E34" s="88">
        <v>55</v>
      </c>
      <c r="F34" s="90">
        <f t="shared" si="0"/>
        <v>1174.8</v>
      </c>
      <c r="G34" s="376">
        <f t="shared" si="1"/>
        <v>29.03</v>
      </c>
      <c r="H34" s="381">
        <f t="shared" si="2"/>
        <v>0.024710589036431734</v>
      </c>
      <c r="I34" s="391">
        <f t="shared" si="3"/>
        <v>0.03530084148061677</v>
      </c>
    </row>
    <row r="35" spans="1:9" ht="15">
      <c r="A35" s="105" t="s">
        <v>66</v>
      </c>
      <c r="B35" s="153" t="s">
        <v>24</v>
      </c>
      <c r="C35" s="107">
        <v>8</v>
      </c>
      <c r="D35" s="382">
        <v>0.7</v>
      </c>
      <c r="E35" s="107">
        <v>63</v>
      </c>
      <c r="F35" s="109">
        <f t="shared" si="0"/>
        <v>1345.68</v>
      </c>
      <c r="G35" s="383">
        <f t="shared" si="1"/>
        <v>29.03</v>
      </c>
      <c r="H35" s="384">
        <f t="shared" si="2"/>
        <v>0.02157273646037691</v>
      </c>
      <c r="I35" s="392">
        <f t="shared" si="3"/>
        <v>0.030818194943395587</v>
      </c>
    </row>
    <row r="36" spans="1:9" ht="15">
      <c r="A36" s="105" t="s">
        <v>67</v>
      </c>
      <c r="B36" s="118" t="s">
        <v>20</v>
      </c>
      <c r="C36" s="107">
        <v>5</v>
      </c>
      <c r="D36" s="385">
        <v>0.7</v>
      </c>
      <c r="E36" s="107">
        <v>63</v>
      </c>
      <c r="F36" s="109">
        <f t="shared" si="0"/>
        <v>1345.68</v>
      </c>
      <c r="G36" s="386">
        <f t="shared" si="1"/>
        <v>21.14</v>
      </c>
      <c r="H36" s="384">
        <f t="shared" si="2"/>
        <v>0.015709529754473574</v>
      </c>
      <c r="I36" s="393">
        <f t="shared" si="3"/>
        <v>0.02244218536353368</v>
      </c>
    </row>
    <row r="37" spans="1:9" ht="15">
      <c r="A37" s="40" t="s">
        <v>68</v>
      </c>
      <c r="B37" s="41" t="s">
        <v>79</v>
      </c>
      <c r="C37" s="353">
        <v>8</v>
      </c>
      <c r="D37" s="378">
        <v>0.8</v>
      </c>
      <c r="E37" s="353">
        <v>186</v>
      </c>
      <c r="F37" s="79">
        <f t="shared" si="0"/>
        <v>3972.96</v>
      </c>
      <c r="G37" s="379">
        <f>$C$8*C37+$C$9*C37+$C$10*C37+$C$11</f>
        <v>26.369999999999997</v>
      </c>
      <c r="H37" s="380">
        <f t="shared" si="2"/>
        <v>0.006637368611815874</v>
      </c>
      <c r="I37" s="394">
        <f t="shared" si="3"/>
        <v>0.008296710764769842</v>
      </c>
    </row>
    <row r="38" spans="1:9" ht="15">
      <c r="A38" s="39"/>
      <c r="B38" s="20" t="s">
        <v>80</v>
      </c>
      <c r="C38" s="80">
        <v>17</v>
      </c>
      <c r="D38" s="372">
        <v>0.8</v>
      </c>
      <c r="E38" s="80">
        <v>80</v>
      </c>
      <c r="F38" s="81">
        <f t="shared" si="0"/>
        <v>1708.8</v>
      </c>
      <c r="G38" s="373">
        <f>$C$8*C38+$C$9*C38+$C$10*C38+$C$11</f>
        <v>50.04</v>
      </c>
      <c r="H38" s="374">
        <f t="shared" si="2"/>
        <v>0.02928370786516854</v>
      </c>
      <c r="I38" s="390">
        <f t="shared" si="3"/>
        <v>0.036604634831460675</v>
      </c>
    </row>
    <row r="39" spans="1:9" ht="15">
      <c r="A39" s="39"/>
      <c r="B39" s="20" t="s">
        <v>81</v>
      </c>
      <c r="C39" s="80">
        <v>17</v>
      </c>
      <c r="D39" s="372">
        <v>0.8</v>
      </c>
      <c r="E39" s="80">
        <v>186</v>
      </c>
      <c r="F39" s="81">
        <f t="shared" si="0"/>
        <v>3972.96</v>
      </c>
      <c r="G39" s="373">
        <f>$C$8*C39+$C$9*C39+$C$10*C39+$C$11</f>
        <v>50.04</v>
      </c>
      <c r="H39" s="374">
        <f t="shared" si="2"/>
        <v>0.012595143167814425</v>
      </c>
      <c r="I39" s="390">
        <f t="shared" si="3"/>
        <v>0.01574392895976803</v>
      </c>
    </row>
    <row r="40" spans="1:9" ht="15">
      <c r="A40" s="39"/>
      <c r="B40" s="20" t="s">
        <v>82</v>
      </c>
      <c r="C40" s="80">
        <v>17</v>
      </c>
      <c r="D40" s="372">
        <v>0.8</v>
      </c>
      <c r="E40" s="80">
        <v>80</v>
      </c>
      <c r="F40" s="81">
        <f t="shared" si="0"/>
        <v>1708.8</v>
      </c>
      <c r="G40" s="373">
        <f>$C$8*C40+$C$9*C40+$C$10*C40+$C$11</f>
        <v>50.04</v>
      </c>
      <c r="H40" s="374">
        <f t="shared" si="2"/>
        <v>0.02928370786516854</v>
      </c>
      <c r="I40" s="390">
        <f t="shared" si="3"/>
        <v>0.036604634831460675</v>
      </c>
    </row>
    <row r="41" spans="1:9" ht="15.75" thickBot="1">
      <c r="A41" s="112"/>
      <c r="B41" s="401" t="s">
        <v>17</v>
      </c>
      <c r="C41" s="360">
        <v>13</v>
      </c>
      <c r="D41" s="387">
        <v>0.8</v>
      </c>
      <c r="E41" s="360">
        <v>47</v>
      </c>
      <c r="F41" s="194">
        <f t="shared" si="0"/>
        <v>1003.92</v>
      </c>
      <c r="G41" s="388">
        <f>$C$8*C41+$C$9*C41+$C$10*C41+$C$11</f>
        <v>39.519999999999996</v>
      </c>
      <c r="H41" s="389">
        <f t="shared" si="2"/>
        <v>0.03936568650888517</v>
      </c>
      <c r="I41" s="395">
        <f t="shared" si="3"/>
        <v>0.04920710813610646</v>
      </c>
    </row>
    <row r="42" spans="1:2" ht="15">
      <c r="A42" s="76"/>
      <c r="B42" s="76"/>
    </row>
  </sheetData>
  <mergeCells count="19">
    <mergeCell ref="A14:A15"/>
    <mergeCell ref="B14:B15"/>
    <mergeCell ref="C14:C15"/>
    <mergeCell ref="D14:D15"/>
    <mergeCell ref="A11:B11"/>
    <mergeCell ref="A7:B7"/>
    <mergeCell ref="A8:B8"/>
    <mergeCell ref="A9:B9"/>
    <mergeCell ref="A10:B10"/>
    <mergeCell ref="A1:I1"/>
    <mergeCell ref="A6:B6"/>
    <mergeCell ref="A28:A29"/>
    <mergeCell ref="B28:B29"/>
    <mergeCell ref="C28:C29"/>
    <mergeCell ref="D28:D29"/>
    <mergeCell ref="E28:E29"/>
    <mergeCell ref="F28:F29"/>
    <mergeCell ref="E14:E15"/>
    <mergeCell ref="F14:F15"/>
  </mergeCells>
  <printOptions horizontalCentered="1"/>
  <pageMargins left="1.5748031496062993" right="1.5748031496062993" top="1.5748031496062993" bottom="0.9448818897637796" header="0" footer="0"/>
  <pageSetup orientation="landscape" paperSize="9" r:id="rId3"/>
  <legacyDrawing r:id="rId2"/>
</worksheet>
</file>

<file path=xl/worksheets/sheet2.xml><?xml version="1.0" encoding="utf-8"?>
<worksheet xmlns="http://schemas.openxmlformats.org/spreadsheetml/2006/main" xmlns:r="http://schemas.openxmlformats.org/officeDocument/2006/relationships">
  <dimension ref="A1:E31"/>
  <sheetViews>
    <sheetView zoomScale="85" zoomScaleNormal="85" workbookViewId="0" topLeftCell="A1">
      <selection activeCell="A3" sqref="A3:E3"/>
    </sheetView>
  </sheetViews>
  <sheetFormatPr defaultColWidth="11.5546875" defaultRowHeight="15"/>
  <cols>
    <col min="1" max="1" width="7.3359375" style="4" customWidth="1"/>
    <col min="2" max="2" width="19.5546875" style="4" customWidth="1"/>
    <col min="3" max="3" width="13.21484375" style="8" customWidth="1"/>
    <col min="4" max="4" width="9.10546875" style="8" customWidth="1"/>
    <col min="5" max="5" width="11.4453125" style="8" customWidth="1"/>
    <col min="6" max="16384" width="11.5546875" style="4" customWidth="1"/>
  </cols>
  <sheetData>
    <row r="1" spans="1:5" ht="15.75">
      <c r="A1" s="423" t="s">
        <v>201</v>
      </c>
      <c r="B1" s="423"/>
      <c r="C1" s="423"/>
      <c r="D1" s="423"/>
      <c r="E1" s="423"/>
    </row>
    <row r="3" spans="1:5" ht="15.75">
      <c r="A3" s="423" t="s">
        <v>46</v>
      </c>
      <c r="B3" s="423"/>
      <c r="C3" s="423"/>
      <c r="D3" s="423"/>
      <c r="E3" s="423"/>
    </row>
    <row r="4" spans="1:5" ht="15.75">
      <c r="A4" s="38"/>
      <c r="B4" s="38"/>
      <c r="C4" s="38"/>
      <c r="D4" s="38"/>
      <c r="E4" s="38"/>
    </row>
    <row r="5" ht="15.75" thickBot="1"/>
    <row r="6" spans="1:5" s="2" customFormat="1" ht="31.5">
      <c r="A6" s="60" t="s">
        <v>40</v>
      </c>
      <c r="B6" s="61" t="s">
        <v>39</v>
      </c>
      <c r="C6" s="62" t="s">
        <v>191</v>
      </c>
      <c r="D6" s="62" t="s">
        <v>192</v>
      </c>
      <c r="E6" s="63" t="s">
        <v>193</v>
      </c>
    </row>
    <row r="7" spans="1:5" s="2" customFormat="1" ht="16.5" thickBot="1">
      <c r="A7" s="64"/>
      <c r="B7" s="65"/>
      <c r="C7" s="66" t="s">
        <v>41</v>
      </c>
      <c r="D7" s="66" t="s">
        <v>42</v>
      </c>
      <c r="E7" s="67" t="s">
        <v>194</v>
      </c>
    </row>
    <row r="8" spans="1:5" ht="19.5" customHeight="1">
      <c r="A8" s="13" t="s">
        <v>25</v>
      </c>
      <c r="B8" s="15" t="s">
        <v>26</v>
      </c>
      <c r="C8" s="14">
        <f>100-E8-D8</f>
        <v>25</v>
      </c>
      <c r="D8" s="14">
        <v>5</v>
      </c>
      <c r="E8" s="50">
        <v>70</v>
      </c>
    </row>
    <row r="9" spans="1:5" ht="19.5" customHeight="1">
      <c r="A9" s="39"/>
      <c r="B9" s="20" t="s">
        <v>18</v>
      </c>
      <c r="C9" s="19">
        <f aca="true" t="shared" si="0" ref="C9:C29">100-E9-D9</f>
        <v>27</v>
      </c>
      <c r="D9" s="19">
        <v>3</v>
      </c>
      <c r="E9" s="51">
        <v>70</v>
      </c>
    </row>
    <row r="10" spans="1:5" ht="19.5" customHeight="1">
      <c r="A10" s="39"/>
      <c r="B10" s="20" t="s">
        <v>27</v>
      </c>
      <c r="C10" s="19">
        <f t="shared" si="0"/>
        <v>27</v>
      </c>
      <c r="D10" s="19">
        <v>3</v>
      </c>
      <c r="E10" s="51">
        <v>70</v>
      </c>
    </row>
    <row r="11" spans="1:5" ht="19.5" customHeight="1">
      <c r="A11" s="39"/>
      <c r="B11" s="20" t="s">
        <v>21</v>
      </c>
      <c r="C11" s="19">
        <f t="shared" si="0"/>
        <v>26.5</v>
      </c>
      <c r="D11" s="19">
        <v>3.5</v>
      </c>
      <c r="E11" s="51">
        <v>70</v>
      </c>
    </row>
    <row r="12" spans="1:5" ht="19.5" customHeight="1">
      <c r="A12" s="39"/>
      <c r="B12" s="20" t="s">
        <v>23</v>
      </c>
      <c r="C12" s="19">
        <f t="shared" si="0"/>
        <v>28</v>
      </c>
      <c r="D12" s="19">
        <v>2</v>
      </c>
      <c r="E12" s="51">
        <v>70</v>
      </c>
    </row>
    <row r="13" spans="1:5" ht="19.5" customHeight="1">
      <c r="A13" s="39"/>
      <c r="B13" s="20" t="s">
        <v>24</v>
      </c>
      <c r="C13" s="19">
        <f t="shared" si="0"/>
        <v>28.5</v>
      </c>
      <c r="D13" s="19">
        <v>1.5</v>
      </c>
      <c r="E13" s="51">
        <v>70</v>
      </c>
    </row>
    <row r="14" spans="1:5" ht="19.5" customHeight="1">
      <c r="A14" s="42"/>
      <c r="B14" s="43" t="s">
        <v>28</v>
      </c>
      <c r="C14" s="52">
        <f t="shared" si="0"/>
        <v>27</v>
      </c>
      <c r="D14" s="52">
        <v>3</v>
      </c>
      <c r="E14" s="53">
        <v>70</v>
      </c>
    </row>
    <row r="15" spans="1:5" ht="19.5" customHeight="1">
      <c r="A15" s="44" t="s">
        <v>29</v>
      </c>
      <c r="B15" s="45" t="s">
        <v>18</v>
      </c>
      <c r="C15" s="54">
        <f t="shared" si="0"/>
        <v>17</v>
      </c>
      <c r="D15" s="54">
        <v>3</v>
      </c>
      <c r="E15" s="55">
        <v>80</v>
      </c>
    </row>
    <row r="16" spans="1:5" ht="19.5" customHeight="1">
      <c r="A16" s="39"/>
      <c r="B16" s="20" t="s">
        <v>27</v>
      </c>
      <c r="C16" s="19">
        <f t="shared" si="0"/>
        <v>17</v>
      </c>
      <c r="D16" s="19">
        <v>3</v>
      </c>
      <c r="E16" s="51">
        <v>80</v>
      </c>
    </row>
    <row r="17" spans="1:5" ht="19.5" customHeight="1">
      <c r="A17" s="39"/>
      <c r="B17" s="20" t="s">
        <v>24</v>
      </c>
      <c r="C17" s="19">
        <f t="shared" si="0"/>
        <v>18.5</v>
      </c>
      <c r="D17" s="19">
        <v>1.5</v>
      </c>
      <c r="E17" s="51">
        <v>80</v>
      </c>
    </row>
    <row r="18" spans="1:5" ht="19.5" customHeight="1">
      <c r="A18" s="42"/>
      <c r="B18" s="43" t="s">
        <v>30</v>
      </c>
      <c r="C18" s="52">
        <f t="shared" si="0"/>
        <v>17.5</v>
      </c>
      <c r="D18" s="52">
        <v>2.5</v>
      </c>
      <c r="E18" s="53">
        <v>80</v>
      </c>
    </row>
    <row r="19" spans="1:5" ht="19.5" customHeight="1">
      <c r="A19" s="46" t="s">
        <v>31</v>
      </c>
      <c r="B19" s="47" t="s">
        <v>32</v>
      </c>
      <c r="C19" s="56">
        <f t="shared" si="0"/>
        <v>19</v>
      </c>
      <c r="D19" s="56">
        <v>6</v>
      </c>
      <c r="E19" s="57">
        <v>75</v>
      </c>
    </row>
    <row r="20" spans="1:5" ht="19.5" customHeight="1">
      <c r="A20" s="44" t="s">
        <v>33</v>
      </c>
      <c r="B20" s="45" t="s">
        <v>26</v>
      </c>
      <c r="C20" s="54">
        <f t="shared" si="0"/>
        <v>25</v>
      </c>
      <c r="D20" s="54">
        <v>5</v>
      </c>
      <c r="E20" s="55">
        <v>70</v>
      </c>
    </row>
    <row r="21" spans="1:5" ht="19.5" customHeight="1">
      <c r="A21" s="39"/>
      <c r="B21" s="20" t="s">
        <v>16</v>
      </c>
      <c r="C21" s="19">
        <f t="shared" si="0"/>
        <v>27.5</v>
      </c>
      <c r="D21" s="19">
        <v>2.5</v>
      </c>
      <c r="E21" s="51">
        <v>70</v>
      </c>
    </row>
    <row r="22" spans="1:5" ht="19.5" customHeight="1">
      <c r="A22" s="39"/>
      <c r="B22" s="20" t="s">
        <v>55</v>
      </c>
      <c r="C22" s="19">
        <f t="shared" si="0"/>
        <v>27.5</v>
      </c>
      <c r="D22" s="19">
        <v>2.5</v>
      </c>
      <c r="E22" s="51">
        <v>70</v>
      </c>
    </row>
    <row r="23" spans="1:5" ht="19.5" customHeight="1">
      <c r="A23" s="39"/>
      <c r="B23" s="20" t="s">
        <v>15</v>
      </c>
      <c r="C23" s="19">
        <f t="shared" si="0"/>
        <v>27.5</v>
      </c>
      <c r="D23" s="19">
        <v>2.5</v>
      </c>
      <c r="E23" s="51">
        <v>70</v>
      </c>
    </row>
    <row r="24" spans="1:5" ht="19.5" customHeight="1">
      <c r="A24" s="39"/>
      <c r="B24" s="20" t="s">
        <v>19</v>
      </c>
      <c r="C24" s="19">
        <f t="shared" si="0"/>
        <v>26.5</v>
      </c>
      <c r="D24" s="19">
        <v>3.5</v>
      </c>
      <c r="E24" s="51">
        <v>70</v>
      </c>
    </row>
    <row r="25" spans="1:5" ht="19.5" customHeight="1">
      <c r="A25" s="39"/>
      <c r="B25" s="20" t="s">
        <v>17</v>
      </c>
      <c r="C25" s="19">
        <f t="shared" si="0"/>
        <v>26.5</v>
      </c>
      <c r="D25" s="19">
        <v>3.5</v>
      </c>
      <c r="E25" s="51">
        <v>70</v>
      </c>
    </row>
    <row r="26" spans="1:5" ht="18.75" customHeight="1">
      <c r="A26" s="39"/>
      <c r="B26" s="322" t="s">
        <v>35</v>
      </c>
      <c r="C26" s="19">
        <f t="shared" si="0"/>
        <v>27.5</v>
      </c>
      <c r="D26" s="19">
        <v>2.5</v>
      </c>
      <c r="E26" s="51">
        <v>70</v>
      </c>
    </row>
    <row r="27" spans="1:5" ht="19.5" customHeight="1">
      <c r="A27" s="39"/>
      <c r="B27" s="20" t="s">
        <v>22</v>
      </c>
      <c r="C27" s="19">
        <f t="shared" si="0"/>
        <v>26.5</v>
      </c>
      <c r="D27" s="19">
        <v>3.5</v>
      </c>
      <c r="E27" s="51">
        <v>70</v>
      </c>
    </row>
    <row r="28" spans="1:5" ht="19.5" customHeight="1">
      <c r="A28" s="42"/>
      <c r="B28" s="43" t="s">
        <v>36</v>
      </c>
      <c r="C28" s="52">
        <f t="shared" si="0"/>
        <v>28</v>
      </c>
      <c r="D28" s="52">
        <v>2</v>
      </c>
      <c r="E28" s="53">
        <v>70</v>
      </c>
    </row>
    <row r="29" spans="1:5" ht="19.5" customHeight="1" thickBot="1">
      <c r="A29" s="48" t="s">
        <v>34</v>
      </c>
      <c r="B29" s="49" t="s">
        <v>20</v>
      </c>
      <c r="C29" s="58">
        <f t="shared" si="0"/>
        <v>13</v>
      </c>
      <c r="D29" s="58">
        <v>2</v>
      </c>
      <c r="E29" s="59">
        <v>85</v>
      </c>
    </row>
    <row r="31" ht="15">
      <c r="A31" s="4" t="s">
        <v>44</v>
      </c>
    </row>
  </sheetData>
  <mergeCells count="2">
    <mergeCell ref="A3:E3"/>
    <mergeCell ref="A1:E1"/>
  </mergeCells>
  <printOptions horizontalCentered="1"/>
  <pageMargins left="1.5748031496062993" right="0.9448818897637796" top="1.5748031496062993" bottom="1.5748031496062993" header="0" footer="0"/>
  <pageSetup orientation="portrait" paperSize="9" r:id="rId1"/>
</worksheet>
</file>

<file path=xl/worksheets/sheet3.xml><?xml version="1.0" encoding="utf-8"?>
<worksheet xmlns="http://schemas.openxmlformats.org/spreadsheetml/2006/main" xmlns:r="http://schemas.openxmlformats.org/officeDocument/2006/relationships">
  <dimension ref="A1:G30"/>
  <sheetViews>
    <sheetView zoomScale="85" zoomScaleNormal="85" workbookViewId="0" topLeftCell="A1">
      <selection activeCell="A3" sqref="A3:D3"/>
    </sheetView>
  </sheetViews>
  <sheetFormatPr defaultColWidth="11.5546875" defaultRowHeight="15"/>
  <cols>
    <col min="1" max="1" width="11.5546875" style="4" customWidth="1"/>
    <col min="2" max="2" width="20.3359375" style="4" customWidth="1"/>
    <col min="3" max="3" width="13.21484375" style="8" customWidth="1"/>
    <col min="4" max="4" width="12.21484375" style="8" customWidth="1"/>
    <col min="5" max="5" width="12.4453125" style="8" customWidth="1"/>
    <col min="6" max="16384" width="11.5546875" style="4" customWidth="1"/>
  </cols>
  <sheetData>
    <row r="1" spans="1:5" ht="15.75">
      <c r="A1" s="423" t="s">
        <v>202</v>
      </c>
      <c r="B1" s="423"/>
      <c r="C1" s="423"/>
      <c r="D1" s="423"/>
      <c r="E1" s="38"/>
    </row>
    <row r="3" spans="1:5" ht="15.75">
      <c r="A3" s="423" t="s">
        <v>161</v>
      </c>
      <c r="B3" s="423"/>
      <c r="C3" s="423"/>
      <c r="D3" s="423"/>
      <c r="E3" s="38"/>
    </row>
    <row r="4" spans="1:5" ht="12.75" customHeight="1">
      <c r="A4" s="38"/>
      <c r="B4" s="38"/>
      <c r="C4" s="38"/>
      <c r="D4" s="38"/>
      <c r="E4" s="38"/>
    </row>
    <row r="5" spans="1:5" ht="15.75">
      <c r="A5" s="403" t="s">
        <v>70</v>
      </c>
      <c r="B5" s="139">
        <v>0.89</v>
      </c>
      <c r="C5" s="38"/>
      <c r="D5" s="38"/>
      <c r="E5" s="38"/>
    </row>
    <row r="6" spans="1:5" ht="12.75" customHeight="1">
      <c r="A6" s="38"/>
      <c r="B6" s="139"/>
      <c r="C6" s="38"/>
      <c r="D6" s="38"/>
      <c r="E6" s="38"/>
    </row>
    <row r="7" spans="3:4" ht="15.75" thickBot="1">
      <c r="C7" s="8" t="s">
        <v>41</v>
      </c>
      <c r="D7" s="8" t="s">
        <v>208</v>
      </c>
    </row>
    <row r="8" spans="1:4" s="2" customFormat="1" ht="32.25" thickBot="1">
      <c r="A8" s="135" t="s">
        <v>40</v>
      </c>
      <c r="B8" s="136" t="s">
        <v>39</v>
      </c>
      <c r="C8" s="137" t="s">
        <v>38</v>
      </c>
      <c r="D8" s="138" t="s">
        <v>69</v>
      </c>
    </row>
    <row r="9" spans="1:5" ht="19.5" customHeight="1">
      <c r="A9" s="13" t="s">
        <v>25</v>
      </c>
      <c r="B9" s="15" t="s">
        <v>26</v>
      </c>
      <c r="C9" s="124">
        <v>0.7</v>
      </c>
      <c r="D9" s="125">
        <f>C9*$B$5</f>
        <v>0.623</v>
      </c>
      <c r="E9" s="4"/>
    </row>
    <row r="10" spans="1:7" ht="19.5" customHeight="1">
      <c r="A10" s="39"/>
      <c r="B10" s="20" t="s">
        <v>18</v>
      </c>
      <c r="C10" s="77">
        <v>0.7</v>
      </c>
      <c r="D10" s="126">
        <f aca="true" t="shared" si="0" ref="D10:D30">C10*$B$5</f>
        <v>0.623</v>
      </c>
      <c r="E10" s="4"/>
      <c r="G10" s="406"/>
    </row>
    <row r="11" spans="1:5" ht="19.5" customHeight="1">
      <c r="A11" s="39"/>
      <c r="B11" s="20" t="s">
        <v>27</v>
      </c>
      <c r="C11" s="77">
        <v>0.7</v>
      </c>
      <c r="D11" s="126">
        <f t="shared" si="0"/>
        <v>0.623</v>
      </c>
      <c r="E11" s="4"/>
    </row>
    <row r="12" spans="1:5" ht="19.5" customHeight="1">
      <c r="A12" s="39"/>
      <c r="B12" s="20" t="s">
        <v>21</v>
      </c>
      <c r="C12" s="77">
        <v>0.7</v>
      </c>
      <c r="D12" s="126">
        <f t="shared" si="0"/>
        <v>0.623</v>
      </c>
      <c r="E12" s="4"/>
    </row>
    <row r="13" spans="1:5" ht="19.5" customHeight="1">
      <c r="A13" s="39"/>
      <c r="B13" s="20" t="s">
        <v>23</v>
      </c>
      <c r="C13" s="77">
        <v>0.7</v>
      </c>
      <c r="D13" s="126">
        <f t="shared" si="0"/>
        <v>0.623</v>
      </c>
      <c r="E13" s="4"/>
    </row>
    <row r="14" spans="1:5" ht="19.5" customHeight="1">
      <c r="A14" s="39"/>
      <c r="B14" s="20" t="s">
        <v>24</v>
      </c>
      <c r="C14" s="77">
        <v>0.7</v>
      </c>
      <c r="D14" s="126">
        <f t="shared" si="0"/>
        <v>0.623</v>
      </c>
      <c r="E14" s="4"/>
    </row>
    <row r="15" spans="1:5" ht="19.5" customHeight="1">
      <c r="A15" s="74"/>
      <c r="B15" s="75" t="s">
        <v>28</v>
      </c>
      <c r="C15" s="89">
        <v>0.7</v>
      </c>
      <c r="D15" s="128">
        <f t="shared" si="0"/>
        <v>0.623</v>
      </c>
      <c r="E15" s="4"/>
    </row>
    <row r="16" spans="1:5" ht="19.5" customHeight="1">
      <c r="A16" s="44" t="s">
        <v>29</v>
      </c>
      <c r="B16" s="45" t="s">
        <v>18</v>
      </c>
      <c r="C16" s="96">
        <v>0.8</v>
      </c>
      <c r="D16" s="129">
        <f t="shared" si="0"/>
        <v>0.7120000000000001</v>
      </c>
      <c r="E16" s="4"/>
    </row>
    <row r="17" spans="1:5" ht="19.5" customHeight="1">
      <c r="A17" s="39"/>
      <c r="B17" s="20" t="s">
        <v>27</v>
      </c>
      <c r="C17" s="77">
        <v>0.8</v>
      </c>
      <c r="D17" s="126">
        <f t="shared" si="0"/>
        <v>0.7120000000000001</v>
      </c>
      <c r="E17" s="4"/>
    </row>
    <row r="18" spans="1:5" ht="19.5" customHeight="1">
      <c r="A18" s="39"/>
      <c r="B18" s="20" t="s">
        <v>24</v>
      </c>
      <c r="C18" s="77">
        <v>0.8</v>
      </c>
      <c r="D18" s="126">
        <f t="shared" si="0"/>
        <v>0.7120000000000001</v>
      </c>
      <c r="E18" s="4"/>
    </row>
    <row r="19" spans="1:5" ht="19.5" customHeight="1">
      <c r="A19" s="42"/>
      <c r="B19" s="43" t="s">
        <v>30</v>
      </c>
      <c r="C19" s="130">
        <v>0.8</v>
      </c>
      <c r="D19" s="131">
        <f t="shared" si="0"/>
        <v>0.7120000000000001</v>
      </c>
      <c r="E19" s="4"/>
    </row>
    <row r="20" spans="1:5" ht="19.5" customHeight="1">
      <c r="A20" s="46" t="s">
        <v>31</v>
      </c>
      <c r="B20" s="47" t="s">
        <v>32</v>
      </c>
      <c r="C20" s="93">
        <v>0.75</v>
      </c>
      <c r="D20" s="132">
        <f t="shared" si="0"/>
        <v>0.6675</v>
      </c>
      <c r="E20" s="4"/>
    </row>
    <row r="21" spans="1:5" ht="19.5" customHeight="1">
      <c r="A21" s="44" t="s">
        <v>33</v>
      </c>
      <c r="B21" s="45" t="s">
        <v>26</v>
      </c>
      <c r="C21" s="96">
        <v>0.7</v>
      </c>
      <c r="D21" s="129">
        <f t="shared" si="0"/>
        <v>0.623</v>
      </c>
      <c r="E21" s="4"/>
    </row>
    <row r="22" spans="1:5" ht="19.5" customHeight="1">
      <c r="A22" s="39"/>
      <c r="B22" s="20" t="s">
        <v>16</v>
      </c>
      <c r="C22" s="77">
        <v>0.7</v>
      </c>
      <c r="D22" s="126">
        <f t="shared" si="0"/>
        <v>0.623</v>
      </c>
      <c r="E22" s="4"/>
    </row>
    <row r="23" spans="1:5" ht="19.5" customHeight="1">
      <c r="A23" s="39"/>
      <c r="B23" s="20" t="s">
        <v>55</v>
      </c>
      <c r="C23" s="77">
        <v>0.7</v>
      </c>
      <c r="D23" s="126">
        <f t="shared" si="0"/>
        <v>0.623</v>
      </c>
      <c r="E23" s="4"/>
    </row>
    <row r="24" spans="1:5" ht="19.5" customHeight="1">
      <c r="A24" s="39"/>
      <c r="B24" s="20" t="s">
        <v>15</v>
      </c>
      <c r="C24" s="77">
        <v>0.7</v>
      </c>
      <c r="D24" s="126">
        <f t="shared" si="0"/>
        <v>0.623</v>
      </c>
      <c r="E24" s="4"/>
    </row>
    <row r="25" spans="1:5" ht="19.5" customHeight="1">
      <c r="A25" s="39"/>
      <c r="B25" s="20" t="s">
        <v>19</v>
      </c>
      <c r="C25" s="77">
        <v>0.7</v>
      </c>
      <c r="D25" s="126">
        <f t="shared" si="0"/>
        <v>0.623</v>
      </c>
      <c r="E25" s="4"/>
    </row>
    <row r="26" spans="1:5" ht="19.5" customHeight="1">
      <c r="A26" s="39"/>
      <c r="B26" s="20" t="s">
        <v>17</v>
      </c>
      <c r="C26" s="77">
        <v>0.7</v>
      </c>
      <c r="D26" s="126">
        <f t="shared" si="0"/>
        <v>0.623</v>
      </c>
      <c r="E26" s="4"/>
    </row>
    <row r="27" spans="1:5" ht="19.5" customHeight="1">
      <c r="A27" s="39"/>
      <c r="B27" s="20" t="s">
        <v>35</v>
      </c>
      <c r="C27" s="77">
        <v>0.7</v>
      </c>
      <c r="D27" s="126">
        <f t="shared" si="0"/>
        <v>0.623</v>
      </c>
      <c r="E27" s="4"/>
    </row>
    <row r="28" spans="1:5" ht="19.5" customHeight="1">
      <c r="A28" s="39"/>
      <c r="B28" s="20" t="s">
        <v>22</v>
      </c>
      <c r="C28" s="77">
        <v>0.7</v>
      </c>
      <c r="D28" s="126">
        <f t="shared" si="0"/>
        <v>0.623</v>
      </c>
      <c r="E28" s="4"/>
    </row>
    <row r="29" spans="1:5" ht="19.5" customHeight="1">
      <c r="A29" s="42"/>
      <c r="B29" s="43" t="s">
        <v>36</v>
      </c>
      <c r="C29" s="130">
        <v>0.7</v>
      </c>
      <c r="D29" s="131">
        <f t="shared" si="0"/>
        <v>0.623</v>
      </c>
      <c r="E29" s="4"/>
    </row>
    <row r="30" spans="1:5" ht="19.5" customHeight="1" thickBot="1">
      <c r="A30" s="48" t="s">
        <v>34</v>
      </c>
      <c r="B30" s="49" t="s">
        <v>20</v>
      </c>
      <c r="C30" s="133">
        <v>0.85</v>
      </c>
      <c r="D30" s="134">
        <f t="shared" si="0"/>
        <v>0.7565</v>
      </c>
      <c r="E30" s="4"/>
    </row>
  </sheetData>
  <mergeCells count="2">
    <mergeCell ref="A1:D1"/>
    <mergeCell ref="A3:D3"/>
  </mergeCells>
  <printOptions horizontalCentered="1"/>
  <pageMargins left="1.5748031496062993" right="0.9448818897637796" top="1.5748031496062993" bottom="1.5748031496062993" header="0" footer="0"/>
  <pageSetup orientation="portrait" paperSize="9" r:id="rId1"/>
</worksheet>
</file>

<file path=xl/worksheets/sheet4.xml><?xml version="1.0" encoding="utf-8"?>
<worksheet xmlns="http://schemas.openxmlformats.org/spreadsheetml/2006/main" xmlns:r="http://schemas.openxmlformats.org/officeDocument/2006/relationships">
  <dimension ref="A1:F42"/>
  <sheetViews>
    <sheetView tabSelected="1" zoomScale="85" zoomScaleNormal="85" workbookViewId="0" topLeftCell="A19">
      <selection activeCell="G25" sqref="G25"/>
    </sheetView>
  </sheetViews>
  <sheetFormatPr defaultColWidth="11.5546875" defaultRowHeight="15"/>
  <cols>
    <col min="1" max="1" width="6.88671875" style="0" customWidth="1"/>
    <col min="2" max="2" width="11.21484375" style="0" customWidth="1"/>
    <col min="3" max="3" width="10.21484375" style="0" customWidth="1"/>
    <col min="4" max="4" width="15.21484375" style="0" customWidth="1"/>
    <col min="5" max="5" width="6.77734375" style="0" customWidth="1"/>
    <col min="6" max="6" width="10.21484375" style="0" customWidth="1"/>
  </cols>
  <sheetData>
    <row r="1" spans="1:6" ht="15.75">
      <c r="A1" s="423" t="s">
        <v>203</v>
      </c>
      <c r="B1" s="423"/>
      <c r="C1" s="423"/>
      <c r="D1" s="423"/>
      <c r="E1" s="423"/>
      <c r="F1" s="423"/>
    </row>
    <row r="2" ht="9.75" customHeight="1">
      <c r="A2" s="38"/>
    </row>
    <row r="3" spans="1:6" ht="15.75">
      <c r="A3" s="423" t="s">
        <v>218</v>
      </c>
      <c r="B3" s="423"/>
      <c r="C3" s="423"/>
      <c r="D3" s="423"/>
      <c r="E3" s="423"/>
      <c r="F3" s="423"/>
    </row>
    <row r="4" spans="1:6" ht="9.75" customHeight="1">
      <c r="A4" s="38"/>
      <c r="B4" s="38"/>
      <c r="C4" s="38"/>
      <c r="D4" s="38"/>
      <c r="E4" s="38"/>
      <c r="F4" s="38"/>
    </row>
    <row r="5" spans="1:6" ht="15" customHeight="1">
      <c r="A5" s="400" t="s">
        <v>209</v>
      </c>
      <c r="B5" s="38"/>
      <c r="C5" s="400" t="s">
        <v>210</v>
      </c>
      <c r="D5" s="38"/>
      <c r="E5" s="38"/>
      <c r="F5" s="38"/>
    </row>
    <row r="6" spans="1:6" ht="9.75" customHeight="1">
      <c r="A6" s="400"/>
      <c r="B6" s="38"/>
      <c r="C6" s="400"/>
      <c r="D6" s="38"/>
      <c r="E6" s="38"/>
      <c r="F6" s="38"/>
    </row>
    <row r="7" spans="3:6" ht="30.75" thickBot="1">
      <c r="C7" s="11" t="s">
        <v>41</v>
      </c>
      <c r="D7" s="11" t="s">
        <v>42</v>
      </c>
      <c r="E7" s="11" t="s">
        <v>49</v>
      </c>
      <c r="F7" s="399" t="s">
        <v>211</v>
      </c>
    </row>
    <row r="8" spans="1:6" ht="47.25" customHeight="1" thickBot="1">
      <c r="A8" s="135" t="s">
        <v>40</v>
      </c>
      <c r="B8" s="137" t="s">
        <v>39</v>
      </c>
      <c r="C8" s="137" t="s">
        <v>195</v>
      </c>
      <c r="D8" s="137" t="s">
        <v>76</v>
      </c>
      <c r="E8" s="137" t="s">
        <v>122</v>
      </c>
      <c r="F8" s="138" t="s">
        <v>123</v>
      </c>
    </row>
    <row r="9" spans="1:6" ht="33" customHeight="1">
      <c r="A9" s="253" t="s">
        <v>25</v>
      </c>
      <c r="B9" s="254" t="s">
        <v>124</v>
      </c>
      <c r="C9" s="255">
        <v>36</v>
      </c>
      <c r="D9" s="254" t="s">
        <v>125</v>
      </c>
      <c r="E9" s="255" t="s">
        <v>126</v>
      </c>
      <c r="F9" s="256">
        <v>1011</v>
      </c>
    </row>
    <row r="10" spans="1:6" ht="18" customHeight="1">
      <c r="A10" s="257"/>
      <c r="B10" s="258" t="s">
        <v>127</v>
      </c>
      <c r="C10" s="259">
        <v>48</v>
      </c>
      <c r="D10" s="258" t="s">
        <v>128</v>
      </c>
      <c r="E10" s="259" t="s">
        <v>129</v>
      </c>
      <c r="F10" s="260">
        <v>1097</v>
      </c>
    </row>
    <row r="11" spans="1:6" ht="18" customHeight="1">
      <c r="A11" s="257"/>
      <c r="B11" s="258" t="s">
        <v>130</v>
      </c>
      <c r="C11" s="259">
        <v>48</v>
      </c>
      <c r="D11" s="258" t="s">
        <v>131</v>
      </c>
      <c r="E11" s="259" t="s">
        <v>132</v>
      </c>
      <c r="F11" s="260">
        <v>1050</v>
      </c>
    </row>
    <row r="12" spans="1:6" ht="18" customHeight="1">
      <c r="A12" s="257"/>
      <c r="B12" s="258" t="s">
        <v>21</v>
      </c>
      <c r="C12" s="259">
        <v>126</v>
      </c>
      <c r="D12" s="258" t="s">
        <v>240</v>
      </c>
      <c r="E12" s="259" t="s">
        <v>133</v>
      </c>
      <c r="F12" s="260">
        <v>765</v>
      </c>
    </row>
    <row r="13" spans="1:6" ht="18" customHeight="1">
      <c r="A13" s="257"/>
      <c r="B13" s="258" t="s">
        <v>23</v>
      </c>
      <c r="C13" s="259">
        <v>144</v>
      </c>
      <c r="D13" s="258" t="s">
        <v>134</v>
      </c>
      <c r="E13" s="259" t="s">
        <v>135</v>
      </c>
      <c r="F13" s="260">
        <v>1210</v>
      </c>
    </row>
    <row r="14" spans="1:6" ht="18" customHeight="1">
      <c r="A14" s="257"/>
      <c r="B14" s="258" t="s">
        <v>24</v>
      </c>
      <c r="C14" s="259">
        <v>84</v>
      </c>
      <c r="D14" s="258" t="s">
        <v>136</v>
      </c>
      <c r="E14" s="259" t="s">
        <v>137</v>
      </c>
      <c r="F14" s="260">
        <v>1159</v>
      </c>
    </row>
    <row r="15" spans="1:6" ht="18" customHeight="1">
      <c r="A15" s="261"/>
      <c r="B15" s="262" t="s">
        <v>28</v>
      </c>
      <c r="C15" s="263">
        <v>36</v>
      </c>
      <c r="D15" s="262" t="s">
        <v>131</v>
      </c>
      <c r="E15" s="263" t="s">
        <v>138</v>
      </c>
      <c r="F15" s="264">
        <v>1069</v>
      </c>
    </row>
    <row r="16" spans="1:6" ht="18" customHeight="1">
      <c r="A16" s="265" t="s">
        <v>29</v>
      </c>
      <c r="B16" s="266" t="s">
        <v>24</v>
      </c>
      <c r="C16" s="267">
        <v>93</v>
      </c>
      <c r="D16" s="266" t="s">
        <v>139</v>
      </c>
      <c r="E16" s="267" t="s">
        <v>137</v>
      </c>
      <c r="F16" s="268">
        <v>1325</v>
      </c>
    </row>
    <row r="17" spans="1:6" ht="18" customHeight="1">
      <c r="A17" s="257"/>
      <c r="B17" s="258" t="s">
        <v>127</v>
      </c>
      <c r="C17" s="259">
        <v>60</v>
      </c>
      <c r="D17" s="258" t="s">
        <v>140</v>
      </c>
      <c r="E17" s="259" t="s">
        <v>129</v>
      </c>
      <c r="F17" s="260">
        <v>1714</v>
      </c>
    </row>
    <row r="18" spans="1:6" ht="18" customHeight="1">
      <c r="A18" s="257"/>
      <c r="B18" s="258" t="s">
        <v>130</v>
      </c>
      <c r="C18" s="259">
        <v>60</v>
      </c>
      <c r="D18" s="258" t="s">
        <v>140</v>
      </c>
      <c r="E18" s="259" t="s">
        <v>132</v>
      </c>
      <c r="F18" s="260">
        <v>1591</v>
      </c>
    </row>
    <row r="19" spans="1:6" ht="18" customHeight="1">
      <c r="A19" s="269"/>
      <c r="B19" s="270" t="s">
        <v>141</v>
      </c>
      <c r="C19" s="271">
        <v>75</v>
      </c>
      <c r="D19" s="270" t="s">
        <v>142</v>
      </c>
      <c r="E19" s="271" t="s">
        <v>143</v>
      </c>
      <c r="F19" s="272">
        <v>1323</v>
      </c>
    </row>
    <row r="20" spans="1:6" ht="18" customHeight="1">
      <c r="A20" s="273" t="s">
        <v>31</v>
      </c>
      <c r="B20" s="274" t="s">
        <v>144</v>
      </c>
      <c r="C20" s="275">
        <v>300</v>
      </c>
      <c r="D20" s="274" t="s">
        <v>239</v>
      </c>
      <c r="E20" s="275" t="s">
        <v>145</v>
      </c>
      <c r="F20" s="276">
        <v>551</v>
      </c>
    </row>
    <row r="21" spans="1:6" ht="32.25" customHeight="1">
      <c r="A21" s="265" t="s">
        <v>33</v>
      </c>
      <c r="B21" s="266" t="s">
        <v>124</v>
      </c>
      <c r="C21" s="267">
        <v>22</v>
      </c>
      <c r="D21" s="266" t="s">
        <v>128</v>
      </c>
      <c r="E21" s="267" t="s">
        <v>126</v>
      </c>
      <c r="F21" s="268">
        <v>539</v>
      </c>
    </row>
    <row r="22" spans="1:6" ht="18" customHeight="1">
      <c r="A22" s="257"/>
      <c r="B22" s="258" t="s">
        <v>146</v>
      </c>
      <c r="C22" s="259">
        <v>14</v>
      </c>
      <c r="D22" s="258" t="s">
        <v>147</v>
      </c>
      <c r="E22" s="259" t="s">
        <v>132</v>
      </c>
      <c r="F22" s="260">
        <v>568</v>
      </c>
    </row>
    <row r="23" spans="1:6" ht="18" customHeight="1">
      <c r="A23" s="257"/>
      <c r="B23" s="258" t="s">
        <v>55</v>
      </c>
      <c r="C23" s="259">
        <v>19</v>
      </c>
      <c r="D23" s="258" t="s">
        <v>148</v>
      </c>
      <c r="E23" s="259" t="s">
        <v>149</v>
      </c>
      <c r="F23" s="260">
        <v>912</v>
      </c>
    </row>
    <row r="24" spans="1:6" ht="18" customHeight="1">
      <c r="A24" s="257"/>
      <c r="B24" s="258" t="s">
        <v>15</v>
      </c>
      <c r="C24" s="259">
        <v>12</v>
      </c>
      <c r="D24" s="258" t="s">
        <v>196</v>
      </c>
      <c r="E24" s="259" t="s">
        <v>150</v>
      </c>
      <c r="F24" s="260">
        <v>726</v>
      </c>
    </row>
    <row r="25" spans="1:6" ht="18" customHeight="1">
      <c r="A25" s="257"/>
      <c r="B25" s="258" t="s">
        <v>19</v>
      </c>
      <c r="C25" s="259">
        <v>19</v>
      </c>
      <c r="D25" s="258" t="s">
        <v>148</v>
      </c>
      <c r="E25" s="259" t="s">
        <v>151</v>
      </c>
      <c r="F25" s="260">
        <v>857</v>
      </c>
    </row>
    <row r="26" spans="1:6" ht="18" customHeight="1">
      <c r="A26" s="257"/>
      <c r="B26" s="258" t="s">
        <v>22</v>
      </c>
      <c r="C26" s="259">
        <v>24</v>
      </c>
      <c r="D26" s="258" t="s">
        <v>148</v>
      </c>
      <c r="E26" s="259" t="s">
        <v>152</v>
      </c>
      <c r="F26" s="260">
        <v>806</v>
      </c>
    </row>
    <row r="27" spans="1:6" ht="18" customHeight="1">
      <c r="A27" s="257"/>
      <c r="B27" s="258" t="s">
        <v>36</v>
      </c>
      <c r="C27" s="259">
        <v>90</v>
      </c>
      <c r="D27" s="258" t="s">
        <v>153</v>
      </c>
      <c r="E27" s="259" t="s">
        <v>154</v>
      </c>
      <c r="F27" s="260">
        <v>632</v>
      </c>
    </row>
    <row r="28" spans="1:6" ht="33" customHeight="1">
      <c r="A28" s="257"/>
      <c r="B28" s="258" t="s">
        <v>155</v>
      </c>
      <c r="C28" s="259">
        <v>10</v>
      </c>
      <c r="D28" s="258" t="s">
        <v>156</v>
      </c>
      <c r="E28" s="259" t="s">
        <v>157</v>
      </c>
      <c r="F28" s="260">
        <v>588</v>
      </c>
    </row>
    <row r="29" spans="1:6" ht="32.25" customHeight="1">
      <c r="A29" s="269"/>
      <c r="B29" s="270" t="s">
        <v>158</v>
      </c>
      <c r="C29" s="271">
        <v>14</v>
      </c>
      <c r="D29" s="270" t="s">
        <v>147</v>
      </c>
      <c r="E29" s="271" t="s">
        <v>149</v>
      </c>
      <c r="F29" s="272">
        <v>546</v>
      </c>
    </row>
    <row r="30" spans="1:6" ht="17.25" customHeight="1" thickBot="1">
      <c r="A30" s="277" t="s">
        <v>34</v>
      </c>
      <c r="B30" s="278" t="s">
        <v>20</v>
      </c>
      <c r="C30" s="279">
        <v>288</v>
      </c>
      <c r="D30" s="278" t="s">
        <v>241</v>
      </c>
      <c r="E30" s="279" t="s">
        <v>159</v>
      </c>
      <c r="F30" s="280">
        <v>1125</v>
      </c>
    </row>
    <row r="31" spans="1:6" ht="15">
      <c r="A31" s="1"/>
      <c r="B31" s="251"/>
      <c r="C31" s="1"/>
      <c r="D31" s="1"/>
      <c r="E31" s="1"/>
      <c r="F31" s="1"/>
    </row>
    <row r="32" spans="1:6" ht="15">
      <c r="A32" s="1"/>
      <c r="B32" s="252"/>
      <c r="C32" s="1"/>
      <c r="D32" s="1"/>
      <c r="E32" s="1"/>
      <c r="F32" s="1"/>
    </row>
    <row r="33" spans="1:6" ht="15">
      <c r="A33" s="1"/>
      <c r="B33" s="1"/>
      <c r="C33" s="1"/>
      <c r="D33" s="1"/>
      <c r="E33" s="1"/>
      <c r="F33" s="1"/>
    </row>
    <row r="34" spans="1:6" ht="15">
      <c r="A34" s="1"/>
      <c r="B34" s="1"/>
      <c r="C34" s="1"/>
      <c r="D34" s="1"/>
      <c r="E34" s="1"/>
      <c r="F34" s="1"/>
    </row>
    <row r="35" spans="1:6" ht="15">
      <c r="A35" s="1"/>
      <c r="B35" s="1"/>
      <c r="C35" s="1"/>
      <c r="D35" s="1"/>
      <c r="E35" s="1"/>
      <c r="F35" s="1"/>
    </row>
    <row r="36" spans="1:6" ht="15">
      <c r="A36" s="1"/>
      <c r="B36" s="1"/>
      <c r="C36" s="1"/>
      <c r="D36" s="1"/>
      <c r="E36" s="1"/>
      <c r="F36" s="1"/>
    </row>
    <row r="37" spans="1:6" ht="15">
      <c r="A37" s="1"/>
      <c r="B37" s="1"/>
      <c r="C37" s="1"/>
      <c r="D37" s="1"/>
      <c r="E37" s="1"/>
      <c r="F37" s="1"/>
    </row>
    <row r="38" spans="1:6" ht="15">
      <c r="A38" s="1"/>
      <c r="B38" s="1"/>
      <c r="C38" s="1"/>
      <c r="D38" s="1"/>
      <c r="E38" s="1"/>
      <c r="F38" s="1"/>
    </row>
    <row r="39" spans="1:6" ht="15">
      <c r="A39" s="1"/>
      <c r="B39" s="1"/>
      <c r="C39" s="1"/>
      <c r="D39" s="1"/>
      <c r="E39" s="1"/>
      <c r="F39" s="1"/>
    </row>
    <row r="40" spans="1:6" ht="15">
      <c r="A40" s="1"/>
      <c r="B40" s="1"/>
      <c r="C40" s="1"/>
      <c r="D40" s="1"/>
      <c r="E40" s="1"/>
      <c r="F40" s="1"/>
    </row>
    <row r="41" spans="1:6" ht="15">
      <c r="A41" s="1"/>
      <c r="B41" s="1"/>
      <c r="C41" s="1"/>
      <c r="D41" s="1"/>
      <c r="E41" s="1"/>
      <c r="F41" s="1"/>
    </row>
    <row r="42" spans="1:6" ht="15">
      <c r="A42" s="1"/>
      <c r="B42" s="1"/>
      <c r="C42" s="1"/>
      <c r="D42" s="1"/>
      <c r="E42" s="1"/>
      <c r="F42" s="1"/>
    </row>
  </sheetData>
  <mergeCells count="2">
    <mergeCell ref="A1:F1"/>
    <mergeCell ref="A3:F3"/>
  </mergeCells>
  <printOptions horizontalCentered="1"/>
  <pageMargins left="1.5748031496062993" right="0.9448818897637796" top="1.5748031496062993" bottom="1.5748031496062993" header="0" footer="0"/>
  <pageSetup orientation="portrait" paperSize="9" r:id="rId1"/>
</worksheet>
</file>

<file path=xl/worksheets/sheet5.xml><?xml version="1.0" encoding="utf-8"?>
<worksheet xmlns="http://schemas.openxmlformats.org/spreadsheetml/2006/main" xmlns:r="http://schemas.openxmlformats.org/officeDocument/2006/relationships">
  <dimension ref="A1:E29"/>
  <sheetViews>
    <sheetView workbookViewId="0" topLeftCell="A1">
      <selection activeCell="A3" sqref="A3:E3"/>
    </sheetView>
  </sheetViews>
  <sheetFormatPr defaultColWidth="11.5546875" defaultRowHeight="15"/>
  <cols>
    <col min="1" max="1" width="10.10546875" style="0" customWidth="1"/>
    <col min="2" max="2" width="19.21484375" style="0" customWidth="1"/>
    <col min="3" max="3" width="10.10546875" style="0" customWidth="1"/>
    <col min="5" max="5" width="9.99609375" style="0" customWidth="1"/>
  </cols>
  <sheetData>
    <row r="1" spans="1:5" s="4" customFormat="1" ht="15.75">
      <c r="A1" s="423" t="s">
        <v>84</v>
      </c>
      <c r="B1" s="423"/>
      <c r="C1" s="423"/>
      <c r="D1" s="423"/>
      <c r="E1" s="423"/>
    </row>
    <row r="2" spans="1:4" s="4" customFormat="1" ht="15">
      <c r="A2" s="140"/>
      <c r="B2" s="140"/>
      <c r="C2" s="8"/>
      <c r="D2" s="8"/>
    </row>
    <row r="3" spans="1:5" s="4" customFormat="1" ht="15.75">
      <c r="A3" s="423" t="s">
        <v>160</v>
      </c>
      <c r="B3" s="423"/>
      <c r="C3" s="423"/>
      <c r="D3" s="423"/>
      <c r="E3" s="423"/>
    </row>
    <row r="5" ht="15.75" thickBot="1"/>
    <row r="6" spans="1:5" ht="63">
      <c r="A6" s="60" t="s">
        <v>40</v>
      </c>
      <c r="B6" s="61" t="s">
        <v>39</v>
      </c>
      <c r="C6" s="62" t="s">
        <v>38</v>
      </c>
      <c r="D6" s="62" t="s">
        <v>74</v>
      </c>
      <c r="E6" s="63" t="s">
        <v>73</v>
      </c>
    </row>
    <row r="7" spans="1:5" ht="16.5" thickBot="1">
      <c r="A7" s="64"/>
      <c r="B7" s="65"/>
      <c r="C7" s="159" t="s">
        <v>41</v>
      </c>
      <c r="D7" s="159" t="s">
        <v>42</v>
      </c>
      <c r="E7" s="160" t="s">
        <v>206</v>
      </c>
    </row>
    <row r="8" spans="1:5" ht="15">
      <c r="A8" s="13" t="s">
        <v>25</v>
      </c>
      <c r="B8" s="15" t="s">
        <v>26</v>
      </c>
      <c r="C8" s="124">
        <v>0.7</v>
      </c>
      <c r="D8" s="148">
        <v>1011</v>
      </c>
      <c r="E8" s="185">
        <f>+C8*D8</f>
        <v>707.6999999999999</v>
      </c>
    </row>
    <row r="9" spans="1:5" ht="15">
      <c r="A9" s="39"/>
      <c r="B9" s="20" t="s">
        <v>18</v>
      </c>
      <c r="C9" s="77">
        <v>0.7</v>
      </c>
      <c r="D9" s="149">
        <v>1050</v>
      </c>
      <c r="E9" s="186">
        <f aca="true" t="shared" si="0" ref="E9:E29">+C9*D9</f>
        <v>735</v>
      </c>
    </row>
    <row r="10" spans="1:5" ht="15">
      <c r="A10" s="39"/>
      <c r="B10" s="20" t="s">
        <v>27</v>
      </c>
      <c r="C10" s="77">
        <v>0.7</v>
      </c>
      <c r="D10" s="149">
        <v>1097</v>
      </c>
      <c r="E10" s="186">
        <f t="shared" si="0"/>
        <v>767.9</v>
      </c>
    </row>
    <row r="11" spans="1:5" ht="15">
      <c r="A11" s="39"/>
      <c r="B11" s="20" t="s">
        <v>21</v>
      </c>
      <c r="C11" s="77">
        <v>0.7</v>
      </c>
      <c r="D11" s="149">
        <v>765</v>
      </c>
      <c r="E11" s="186">
        <f t="shared" si="0"/>
        <v>535.5</v>
      </c>
    </row>
    <row r="12" spans="1:5" ht="15">
      <c r="A12" s="39"/>
      <c r="B12" s="20" t="s">
        <v>23</v>
      </c>
      <c r="C12" s="77">
        <v>0.7</v>
      </c>
      <c r="D12" s="149">
        <v>1210</v>
      </c>
      <c r="E12" s="186">
        <f t="shared" si="0"/>
        <v>847</v>
      </c>
    </row>
    <row r="13" spans="1:5" ht="15">
      <c r="A13" s="39"/>
      <c r="B13" s="20" t="s">
        <v>24</v>
      </c>
      <c r="C13" s="77">
        <v>0.7</v>
      </c>
      <c r="D13" s="149">
        <v>1159</v>
      </c>
      <c r="E13" s="186">
        <f t="shared" si="0"/>
        <v>811.3</v>
      </c>
    </row>
    <row r="14" spans="1:5" ht="15">
      <c r="A14" s="42"/>
      <c r="B14" s="43" t="s">
        <v>28</v>
      </c>
      <c r="C14" s="130">
        <v>0.7</v>
      </c>
      <c r="D14" s="151">
        <v>1069</v>
      </c>
      <c r="E14" s="187">
        <f t="shared" si="0"/>
        <v>748.3</v>
      </c>
    </row>
    <row r="15" spans="1:5" ht="15">
      <c r="A15" s="40" t="s">
        <v>29</v>
      </c>
      <c r="B15" s="41" t="s">
        <v>18</v>
      </c>
      <c r="C15" s="78">
        <v>0.8</v>
      </c>
      <c r="D15" s="150">
        <v>1591</v>
      </c>
      <c r="E15" s="188">
        <f t="shared" si="0"/>
        <v>1272.8000000000002</v>
      </c>
    </row>
    <row r="16" spans="1:5" ht="15">
      <c r="A16" s="39"/>
      <c r="B16" s="20" t="s">
        <v>27</v>
      </c>
      <c r="C16" s="77">
        <v>0.8</v>
      </c>
      <c r="D16" s="149">
        <v>1714</v>
      </c>
      <c r="E16" s="186">
        <f t="shared" si="0"/>
        <v>1371.2</v>
      </c>
    </row>
    <row r="17" spans="1:5" ht="15">
      <c r="A17" s="39"/>
      <c r="B17" s="20" t="s">
        <v>24</v>
      </c>
      <c r="C17" s="77">
        <v>0.8</v>
      </c>
      <c r="D17" s="149">
        <v>1325</v>
      </c>
      <c r="E17" s="186">
        <f t="shared" si="0"/>
        <v>1060</v>
      </c>
    </row>
    <row r="18" spans="1:5" ht="15">
      <c r="A18" s="74"/>
      <c r="B18" s="75" t="s">
        <v>30</v>
      </c>
      <c r="C18" s="89">
        <v>0.8</v>
      </c>
      <c r="D18" s="152">
        <v>1323</v>
      </c>
      <c r="E18" s="189">
        <f t="shared" si="0"/>
        <v>1058.4</v>
      </c>
    </row>
    <row r="19" spans="1:5" ht="15">
      <c r="A19" s="105" t="s">
        <v>31</v>
      </c>
      <c r="B19" s="153" t="s">
        <v>32</v>
      </c>
      <c r="C19" s="108">
        <v>0.75</v>
      </c>
      <c r="D19" s="154">
        <v>551</v>
      </c>
      <c r="E19" s="190">
        <f t="shared" si="0"/>
        <v>413.25</v>
      </c>
    </row>
    <row r="20" spans="1:5" ht="15">
      <c r="A20" s="91" t="s">
        <v>33</v>
      </c>
      <c r="B20" s="156" t="s">
        <v>26</v>
      </c>
      <c r="C20" s="92">
        <v>0.7</v>
      </c>
      <c r="D20" s="157">
        <v>539</v>
      </c>
      <c r="E20" s="191">
        <f t="shared" si="0"/>
        <v>377.29999999999995</v>
      </c>
    </row>
    <row r="21" spans="1:5" ht="15">
      <c r="A21" s="40"/>
      <c r="B21" s="41" t="s">
        <v>16</v>
      </c>
      <c r="C21" s="78">
        <v>0.7</v>
      </c>
      <c r="D21" s="150">
        <v>568</v>
      </c>
      <c r="E21" s="188">
        <f t="shared" si="0"/>
        <v>397.59999999999997</v>
      </c>
    </row>
    <row r="22" spans="1:5" ht="15">
      <c r="A22" s="39"/>
      <c r="B22" s="20" t="s">
        <v>55</v>
      </c>
      <c r="C22" s="77">
        <v>0.7</v>
      </c>
      <c r="D22" s="149">
        <v>912</v>
      </c>
      <c r="E22" s="186">
        <f t="shared" si="0"/>
        <v>638.4</v>
      </c>
    </row>
    <row r="23" spans="1:5" ht="15">
      <c r="A23" s="39"/>
      <c r="B23" s="20" t="s">
        <v>15</v>
      </c>
      <c r="C23" s="77">
        <v>0.7</v>
      </c>
      <c r="D23" s="149">
        <v>726</v>
      </c>
      <c r="E23" s="186">
        <f t="shared" si="0"/>
        <v>508.2</v>
      </c>
    </row>
    <row r="24" spans="1:5" ht="15">
      <c r="A24" s="39"/>
      <c r="B24" s="20" t="s">
        <v>19</v>
      </c>
      <c r="C24" s="77">
        <v>0.7</v>
      </c>
      <c r="D24" s="149">
        <v>857</v>
      </c>
      <c r="E24" s="186">
        <f t="shared" si="0"/>
        <v>599.9</v>
      </c>
    </row>
    <row r="25" spans="1:5" ht="15">
      <c r="A25" s="39"/>
      <c r="B25" s="20" t="s">
        <v>17</v>
      </c>
      <c r="C25" s="77">
        <v>0.7</v>
      </c>
      <c r="D25" s="149">
        <v>588</v>
      </c>
      <c r="E25" s="186">
        <f t="shared" si="0"/>
        <v>411.59999999999997</v>
      </c>
    </row>
    <row r="26" spans="1:5" ht="15">
      <c r="A26" s="39"/>
      <c r="B26" s="20" t="s">
        <v>35</v>
      </c>
      <c r="C26" s="77">
        <v>0.7</v>
      </c>
      <c r="D26" s="149">
        <v>546</v>
      </c>
      <c r="E26" s="186">
        <f t="shared" si="0"/>
        <v>382.2</v>
      </c>
    </row>
    <row r="27" spans="1:5" ht="15">
      <c r="A27" s="39"/>
      <c r="B27" s="20" t="s">
        <v>22</v>
      </c>
      <c r="C27" s="77">
        <v>0.7</v>
      </c>
      <c r="D27" s="149">
        <v>806</v>
      </c>
      <c r="E27" s="186">
        <f t="shared" si="0"/>
        <v>564.1999999999999</v>
      </c>
    </row>
    <row r="28" spans="1:5" ht="15">
      <c r="A28" s="42"/>
      <c r="B28" s="43" t="s">
        <v>36</v>
      </c>
      <c r="C28" s="130">
        <v>0.7</v>
      </c>
      <c r="D28" s="151">
        <v>632</v>
      </c>
      <c r="E28" s="187">
        <f t="shared" si="0"/>
        <v>442.4</v>
      </c>
    </row>
    <row r="29" spans="1:5" ht="15.75" thickBot="1">
      <c r="A29" s="48" t="s">
        <v>34</v>
      </c>
      <c r="B29" s="49" t="s">
        <v>20</v>
      </c>
      <c r="C29" s="133">
        <v>0.85</v>
      </c>
      <c r="D29" s="155">
        <v>1125</v>
      </c>
      <c r="E29" s="192">
        <f t="shared" si="0"/>
        <v>956.25</v>
      </c>
    </row>
  </sheetData>
  <mergeCells count="2">
    <mergeCell ref="A1:E1"/>
    <mergeCell ref="A3:E3"/>
  </mergeCells>
  <printOptions horizontalCentered="1"/>
  <pageMargins left="1.5748031496062993" right="0.9448818897637796" top="1.5748031496062993" bottom="1.5748031496062993" header="0" footer="0"/>
  <pageSetup orientation="portrait" paperSize="9" r:id="rId1"/>
</worksheet>
</file>

<file path=xl/worksheets/sheet6.xml><?xml version="1.0" encoding="utf-8"?>
<worksheet xmlns="http://schemas.openxmlformats.org/spreadsheetml/2006/main" xmlns:r="http://schemas.openxmlformats.org/officeDocument/2006/relationships">
  <dimension ref="A1:E31"/>
  <sheetViews>
    <sheetView zoomScale="85" zoomScaleNormal="85" workbookViewId="0" topLeftCell="A1">
      <selection activeCell="A3" sqref="A3:E3"/>
    </sheetView>
  </sheetViews>
  <sheetFormatPr defaultColWidth="11.5546875" defaultRowHeight="15"/>
  <cols>
    <col min="1" max="1" width="9.6640625" style="4" customWidth="1"/>
    <col min="2" max="2" width="15.21484375" style="4" customWidth="1"/>
    <col min="3" max="3" width="13.21484375" style="8" customWidth="1"/>
    <col min="4" max="4" width="10.21484375" style="8" customWidth="1"/>
    <col min="5" max="5" width="12.4453125" style="8" customWidth="1"/>
    <col min="6" max="16384" width="11.5546875" style="4" customWidth="1"/>
  </cols>
  <sheetData>
    <row r="1" spans="1:5" ht="15.75">
      <c r="A1" s="423" t="s">
        <v>91</v>
      </c>
      <c r="B1" s="423"/>
      <c r="C1" s="423"/>
      <c r="D1" s="423"/>
      <c r="E1" s="423"/>
    </row>
    <row r="3" spans="1:5" ht="15.75">
      <c r="A3" s="423" t="s">
        <v>62</v>
      </c>
      <c r="B3" s="423"/>
      <c r="C3" s="423"/>
      <c r="D3" s="423"/>
      <c r="E3" s="423"/>
    </row>
    <row r="4" spans="1:5" ht="15.75">
      <c r="A4" s="38"/>
      <c r="B4" s="38"/>
      <c r="C4" s="38"/>
      <c r="D4" s="38"/>
      <c r="E4" s="38"/>
    </row>
    <row r="5" ht="15.75" thickBot="1"/>
    <row r="6" spans="1:5" s="2" customFormat="1" ht="47.25">
      <c r="A6" s="60" t="s">
        <v>63</v>
      </c>
      <c r="B6" s="61" t="s">
        <v>39</v>
      </c>
      <c r="C6" s="62" t="s">
        <v>45</v>
      </c>
      <c r="D6" s="62" t="s">
        <v>37</v>
      </c>
      <c r="E6" s="63" t="s">
        <v>38</v>
      </c>
    </row>
    <row r="7" spans="1:5" s="2" customFormat="1" ht="16.5" thickBot="1">
      <c r="A7" s="64"/>
      <c r="B7" s="65"/>
      <c r="C7" s="66" t="s">
        <v>41</v>
      </c>
      <c r="D7" s="66" t="s">
        <v>42</v>
      </c>
      <c r="E7" s="67" t="s">
        <v>43</v>
      </c>
    </row>
    <row r="8" spans="1:5" ht="19.5" customHeight="1">
      <c r="A8" s="13" t="s">
        <v>64</v>
      </c>
      <c r="B8" s="15" t="s">
        <v>21</v>
      </c>
      <c r="C8" s="14">
        <f aca="true" t="shared" si="0" ref="C8:C29">100-E8-D8</f>
        <v>31</v>
      </c>
      <c r="D8" s="14">
        <v>4</v>
      </c>
      <c r="E8" s="50">
        <v>65</v>
      </c>
    </row>
    <row r="9" spans="1:5" ht="19.5" customHeight="1">
      <c r="A9" s="39"/>
      <c r="B9" s="20" t="s">
        <v>28</v>
      </c>
      <c r="C9" s="19">
        <f t="shared" si="0"/>
        <v>32.5</v>
      </c>
      <c r="D9" s="19">
        <v>2.5</v>
      </c>
      <c r="E9" s="51">
        <v>65</v>
      </c>
    </row>
    <row r="10" spans="1:5" ht="19.5" customHeight="1">
      <c r="A10" s="39"/>
      <c r="B10" s="20" t="s">
        <v>32</v>
      </c>
      <c r="C10" s="19">
        <f t="shared" si="0"/>
        <v>16</v>
      </c>
      <c r="D10" s="19">
        <v>4</v>
      </c>
      <c r="E10" s="51">
        <v>80</v>
      </c>
    </row>
    <row r="11" spans="1:5" ht="19.5" customHeight="1">
      <c r="A11" s="39"/>
      <c r="B11" s="20" t="s">
        <v>15</v>
      </c>
      <c r="C11" s="19">
        <f t="shared" si="0"/>
        <v>28</v>
      </c>
      <c r="D11" s="19">
        <v>2</v>
      </c>
      <c r="E11" s="51">
        <v>70</v>
      </c>
    </row>
    <row r="12" spans="1:5" ht="19.5" customHeight="1">
      <c r="A12" s="39"/>
      <c r="B12" s="20" t="s">
        <v>16</v>
      </c>
      <c r="C12" s="19">
        <f t="shared" si="0"/>
        <v>28</v>
      </c>
      <c r="D12" s="19">
        <v>2</v>
      </c>
      <c r="E12" s="51">
        <v>70</v>
      </c>
    </row>
    <row r="13" spans="1:5" ht="19.5" customHeight="1">
      <c r="A13" s="74"/>
      <c r="B13" s="75" t="s">
        <v>20</v>
      </c>
      <c r="C13" s="110">
        <f t="shared" si="0"/>
        <v>22</v>
      </c>
      <c r="D13" s="110">
        <v>3</v>
      </c>
      <c r="E13" s="111">
        <v>75</v>
      </c>
    </row>
    <row r="14" spans="1:5" ht="19.5" customHeight="1">
      <c r="A14" s="44" t="s">
        <v>65</v>
      </c>
      <c r="B14" s="45" t="s">
        <v>18</v>
      </c>
      <c r="C14" s="54">
        <f t="shared" si="0"/>
        <v>28.5</v>
      </c>
      <c r="D14" s="54">
        <v>1.5</v>
      </c>
      <c r="E14" s="55">
        <v>70</v>
      </c>
    </row>
    <row r="15" spans="1:5" ht="19.5" customHeight="1">
      <c r="A15" s="39"/>
      <c r="B15" s="20" t="s">
        <v>27</v>
      </c>
      <c r="C15" s="19">
        <f t="shared" si="0"/>
        <v>28.5</v>
      </c>
      <c r="D15" s="19">
        <v>1.5</v>
      </c>
      <c r="E15" s="51">
        <v>70</v>
      </c>
    </row>
    <row r="16" spans="1:5" ht="19.5" customHeight="1">
      <c r="A16" s="39"/>
      <c r="B16" s="20" t="s">
        <v>24</v>
      </c>
      <c r="C16" s="19">
        <f t="shared" si="0"/>
        <v>28.5</v>
      </c>
      <c r="D16" s="19">
        <v>1.5</v>
      </c>
      <c r="E16" s="51">
        <v>70</v>
      </c>
    </row>
    <row r="17" spans="1:5" ht="19.5" customHeight="1">
      <c r="A17" s="39"/>
      <c r="B17" s="20" t="s">
        <v>30</v>
      </c>
      <c r="C17" s="19">
        <f t="shared" si="0"/>
        <v>28.5</v>
      </c>
      <c r="D17" s="19">
        <v>1.5</v>
      </c>
      <c r="E17" s="51">
        <v>70</v>
      </c>
    </row>
    <row r="18" spans="1:5" ht="19.5" customHeight="1">
      <c r="A18" s="39"/>
      <c r="B18" s="20" t="s">
        <v>22</v>
      </c>
      <c r="C18" s="19">
        <f t="shared" si="0"/>
        <v>28.5</v>
      </c>
      <c r="D18" s="19">
        <v>1.5</v>
      </c>
      <c r="E18" s="51">
        <v>70</v>
      </c>
    </row>
    <row r="19" spans="1:5" ht="19.5" customHeight="1">
      <c r="A19" s="39"/>
      <c r="B19" s="20" t="s">
        <v>19</v>
      </c>
      <c r="C19" s="19">
        <f t="shared" si="0"/>
        <v>28.5</v>
      </c>
      <c r="D19" s="19">
        <v>1.5</v>
      </c>
      <c r="E19" s="51">
        <v>70</v>
      </c>
    </row>
    <row r="20" spans="1:5" ht="19.5" customHeight="1">
      <c r="A20" s="39"/>
      <c r="B20" s="20" t="s">
        <v>55</v>
      </c>
      <c r="C20" s="19">
        <f t="shared" si="0"/>
        <v>28.5</v>
      </c>
      <c r="D20" s="19">
        <v>1.5</v>
      </c>
      <c r="E20" s="51">
        <v>70</v>
      </c>
    </row>
    <row r="21" spans="1:5" ht="19.5" customHeight="1">
      <c r="A21" s="39"/>
      <c r="B21" s="70" t="s">
        <v>23</v>
      </c>
      <c r="C21" s="19">
        <f t="shared" si="0"/>
        <v>28.5</v>
      </c>
      <c r="D21" s="19">
        <v>1.5</v>
      </c>
      <c r="E21" s="51">
        <v>70</v>
      </c>
    </row>
    <row r="22" spans="1:5" ht="19.5" customHeight="1">
      <c r="A22" s="42"/>
      <c r="B22" s="117" t="s">
        <v>36</v>
      </c>
      <c r="C22" s="110">
        <f t="shared" si="0"/>
        <v>28</v>
      </c>
      <c r="D22" s="52">
        <v>2</v>
      </c>
      <c r="E22" s="53">
        <v>70</v>
      </c>
    </row>
    <row r="23" spans="1:5" ht="19.5" customHeight="1">
      <c r="A23" s="46" t="s">
        <v>66</v>
      </c>
      <c r="B23" s="47" t="s">
        <v>24</v>
      </c>
      <c r="C23" s="119">
        <f t="shared" si="0"/>
        <v>28.5</v>
      </c>
      <c r="D23" s="56">
        <v>1.5</v>
      </c>
      <c r="E23" s="57">
        <v>70</v>
      </c>
    </row>
    <row r="24" spans="1:5" ht="19.5" customHeight="1">
      <c r="A24" s="105" t="s">
        <v>67</v>
      </c>
      <c r="B24" s="118" t="s">
        <v>20</v>
      </c>
      <c r="C24" s="119">
        <f t="shared" si="0"/>
        <v>27</v>
      </c>
      <c r="D24" s="119">
        <v>3</v>
      </c>
      <c r="E24" s="120">
        <v>70</v>
      </c>
    </row>
    <row r="25" spans="1:5" ht="19.5" customHeight="1">
      <c r="A25" s="40" t="s">
        <v>68</v>
      </c>
      <c r="B25" s="41" t="s">
        <v>79</v>
      </c>
      <c r="C25" s="115">
        <f t="shared" si="0"/>
        <v>18.5</v>
      </c>
      <c r="D25" s="115">
        <v>1.5</v>
      </c>
      <c r="E25" s="116">
        <v>80</v>
      </c>
    </row>
    <row r="26" spans="1:5" ht="19.5" customHeight="1">
      <c r="A26" s="40"/>
      <c r="B26" s="41" t="s">
        <v>80</v>
      </c>
      <c r="C26" s="115">
        <f t="shared" si="0"/>
        <v>18.5</v>
      </c>
      <c r="D26" s="115">
        <v>1.5</v>
      </c>
      <c r="E26" s="116">
        <v>80</v>
      </c>
    </row>
    <row r="27" spans="1:5" ht="19.5" customHeight="1">
      <c r="A27" s="39"/>
      <c r="B27" s="20" t="s">
        <v>81</v>
      </c>
      <c r="C27" s="19">
        <f t="shared" si="0"/>
        <v>18.5</v>
      </c>
      <c r="D27" s="19">
        <v>1.5</v>
      </c>
      <c r="E27" s="51">
        <v>80</v>
      </c>
    </row>
    <row r="28" spans="1:5" ht="19.5" customHeight="1">
      <c r="A28" s="74"/>
      <c r="B28" s="75" t="s">
        <v>82</v>
      </c>
      <c r="C28" s="110">
        <f t="shared" si="0"/>
        <v>18.5</v>
      </c>
      <c r="D28" s="110">
        <v>1.5</v>
      </c>
      <c r="E28" s="111">
        <v>80</v>
      </c>
    </row>
    <row r="29" spans="1:5" ht="19.5" customHeight="1" thickBot="1">
      <c r="A29" s="112"/>
      <c r="B29" s="113" t="s">
        <v>17</v>
      </c>
      <c r="C29" s="69">
        <f t="shared" si="0"/>
        <v>18.5</v>
      </c>
      <c r="D29" s="69">
        <v>1.5</v>
      </c>
      <c r="E29" s="114">
        <v>80</v>
      </c>
    </row>
    <row r="31" ht="15">
      <c r="A31" s="4" t="s">
        <v>44</v>
      </c>
    </row>
  </sheetData>
  <mergeCells count="2">
    <mergeCell ref="A3:E3"/>
    <mergeCell ref="A1:E1"/>
  </mergeCells>
  <printOptions horizontalCentered="1" verticalCentered="1"/>
  <pageMargins left="1.5748031496062993" right="0.9448818897637796" top="1.5748031496062993" bottom="1.5748031496062993" header="0" footer="0"/>
  <pageSetup orientation="portrait" paperSize="9" r:id="rId1"/>
</worksheet>
</file>

<file path=xl/worksheets/sheet7.xml><?xml version="1.0" encoding="utf-8"?>
<worksheet xmlns="http://schemas.openxmlformats.org/spreadsheetml/2006/main" xmlns:r="http://schemas.openxmlformats.org/officeDocument/2006/relationships">
  <dimension ref="A1:D29"/>
  <sheetViews>
    <sheetView zoomScale="85" zoomScaleNormal="85" workbookViewId="0" topLeftCell="A1">
      <selection activeCell="A3" sqref="A3:D3"/>
    </sheetView>
  </sheetViews>
  <sheetFormatPr defaultColWidth="11.5546875" defaultRowHeight="15"/>
  <cols>
    <col min="1" max="1" width="9.6640625" style="4" customWidth="1"/>
    <col min="2" max="2" width="15.21484375" style="4" customWidth="1"/>
    <col min="3" max="3" width="12.4453125" style="8" customWidth="1"/>
    <col min="4" max="4" width="15.10546875" style="8" customWidth="1"/>
    <col min="5" max="16384" width="11.5546875" style="4" customWidth="1"/>
  </cols>
  <sheetData>
    <row r="1" spans="1:4" ht="15.75">
      <c r="A1" s="423" t="s">
        <v>117</v>
      </c>
      <c r="B1" s="423"/>
      <c r="C1" s="423"/>
      <c r="D1" s="423"/>
    </row>
    <row r="2" spans="1:2" ht="15">
      <c r="A2" s="140"/>
      <c r="B2" s="140"/>
    </row>
    <row r="3" spans="1:4" ht="15.75">
      <c r="A3" s="423" t="s">
        <v>71</v>
      </c>
      <c r="B3" s="423"/>
      <c r="C3" s="423"/>
      <c r="D3" s="423"/>
    </row>
    <row r="4" spans="1:4" ht="15.75">
      <c r="A4" s="38"/>
      <c r="B4" s="38"/>
      <c r="C4" s="38"/>
      <c r="D4" s="38"/>
    </row>
    <row r="5" spans="1:4" ht="15.75">
      <c r="A5" s="38" t="s">
        <v>70</v>
      </c>
      <c r="B5" s="139">
        <v>0.89</v>
      </c>
      <c r="C5" s="38"/>
      <c r="D5" s="38"/>
    </row>
    <row r="6" spans="3:4" ht="15.75" thickBot="1">
      <c r="C6" s="8" t="s">
        <v>41</v>
      </c>
      <c r="D6" s="8" t="s">
        <v>208</v>
      </c>
    </row>
    <row r="7" spans="1:4" s="2" customFormat="1" ht="32.25" thickBot="1">
      <c r="A7" s="135" t="s">
        <v>63</v>
      </c>
      <c r="B7" s="136" t="s">
        <v>39</v>
      </c>
      <c r="C7" s="137" t="s">
        <v>38</v>
      </c>
      <c r="D7" s="138" t="s">
        <v>69</v>
      </c>
    </row>
    <row r="8" spans="1:4" ht="19.5" customHeight="1">
      <c r="A8" s="13" t="s">
        <v>64</v>
      </c>
      <c r="B8" s="15" t="s">
        <v>21</v>
      </c>
      <c r="C8" s="124">
        <v>0.65</v>
      </c>
      <c r="D8" s="121">
        <f>$B$5*C8</f>
        <v>0.5785</v>
      </c>
    </row>
    <row r="9" spans="1:4" ht="19.5" customHeight="1">
      <c r="A9" s="39"/>
      <c r="B9" s="20" t="s">
        <v>28</v>
      </c>
      <c r="C9" s="77">
        <v>0.65</v>
      </c>
      <c r="D9" s="142">
        <f aca="true" t="shared" si="0" ref="D9:D29">$B$5*C9</f>
        <v>0.5785</v>
      </c>
    </row>
    <row r="10" spans="1:4" ht="19.5" customHeight="1">
      <c r="A10" s="39"/>
      <c r="B10" s="20" t="s">
        <v>32</v>
      </c>
      <c r="C10" s="77">
        <v>0.8</v>
      </c>
      <c r="D10" s="142">
        <f t="shared" si="0"/>
        <v>0.7120000000000001</v>
      </c>
    </row>
    <row r="11" spans="1:4" ht="19.5" customHeight="1">
      <c r="A11" s="39"/>
      <c r="B11" s="20" t="s">
        <v>15</v>
      </c>
      <c r="C11" s="77">
        <v>0.7</v>
      </c>
      <c r="D11" s="142">
        <f t="shared" si="0"/>
        <v>0.623</v>
      </c>
    </row>
    <row r="12" spans="1:4" ht="19.5" customHeight="1">
      <c r="A12" s="39"/>
      <c r="B12" s="20" t="s">
        <v>16</v>
      </c>
      <c r="C12" s="77">
        <v>0.7</v>
      </c>
      <c r="D12" s="142">
        <f t="shared" si="0"/>
        <v>0.623</v>
      </c>
    </row>
    <row r="13" spans="1:4" ht="19.5" customHeight="1">
      <c r="A13" s="74"/>
      <c r="B13" s="75" t="s">
        <v>20</v>
      </c>
      <c r="C13" s="89">
        <v>0.75</v>
      </c>
      <c r="D13" s="143">
        <f t="shared" si="0"/>
        <v>0.6675</v>
      </c>
    </row>
    <row r="14" spans="1:4" ht="19.5" customHeight="1">
      <c r="A14" s="44" t="s">
        <v>65</v>
      </c>
      <c r="B14" s="45" t="s">
        <v>18</v>
      </c>
      <c r="C14" s="96">
        <v>0.7</v>
      </c>
      <c r="D14" s="122">
        <f t="shared" si="0"/>
        <v>0.623</v>
      </c>
    </row>
    <row r="15" spans="1:4" ht="19.5" customHeight="1">
      <c r="A15" s="39"/>
      <c r="B15" s="20" t="s">
        <v>27</v>
      </c>
      <c r="C15" s="77">
        <v>0.7</v>
      </c>
      <c r="D15" s="142">
        <f t="shared" si="0"/>
        <v>0.623</v>
      </c>
    </row>
    <row r="16" spans="1:4" ht="19.5" customHeight="1">
      <c r="A16" s="39"/>
      <c r="B16" s="20" t="s">
        <v>24</v>
      </c>
      <c r="C16" s="77">
        <v>0.7</v>
      </c>
      <c r="D16" s="142">
        <f t="shared" si="0"/>
        <v>0.623</v>
      </c>
    </row>
    <row r="17" spans="1:4" ht="19.5" customHeight="1">
      <c r="A17" s="39"/>
      <c r="B17" s="20" t="s">
        <v>30</v>
      </c>
      <c r="C17" s="77">
        <v>0.7</v>
      </c>
      <c r="D17" s="142">
        <f t="shared" si="0"/>
        <v>0.623</v>
      </c>
    </row>
    <row r="18" spans="1:4" ht="19.5" customHeight="1">
      <c r="A18" s="39"/>
      <c r="B18" s="20" t="s">
        <v>22</v>
      </c>
      <c r="C18" s="77">
        <v>0.7</v>
      </c>
      <c r="D18" s="142">
        <f t="shared" si="0"/>
        <v>0.623</v>
      </c>
    </row>
    <row r="19" spans="1:4" ht="19.5" customHeight="1">
      <c r="A19" s="39"/>
      <c r="B19" s="20" t="s">
        <v>19</v>
      </c>
      <c r="C19" s="77">
        <v>0.7</v>
      </c>
      <c r="D19" s="142">
        <f t="shared" si="0"/>
        <v>0.623</v>
      </c>
    </row>
    <row r="20" spans="1:4" ht="19.5" customHeight="1">
      <c r="A20" s="39"/>
      <c r="B20" s="20" t="s">
        <v>55</v>
      </c>
      <c r="C20" s="77">
        <v>0.7</v>
      </c>
      <c r="D20" s="142">
        <f t="shared" si="0"/>
        <v>0.623</v>
      </c>
    </row>
    <row r="21" spans="1:4" ht="19.5" customHeight="1">
      <c r="A21" s="39"/>
      <c r="B21" s="70" t="s">
        <v>23</v>
      </c>
      <c r="C21" s="77">
        <v>0.7</v>
      </c>
      <c r="D21" s="142">
        <f t="shared" si="0"/>
        <v>0.623</v>
      </c>
    </row>
    <row r="22" spans="1:4" ht="19.5" customHeight="1">
      <c r="A22" s="42"/>
      <c r="B22" s="117" t="s">
        <v>36</v>
      </c>
      <c r="C22" s="130">
        <v>0.7</v>
      </c>
      <c r="D22" s="144">
        <f t="shared" si="0"/>
        <v>0.623</v>
      </c>
    </row>
    <row r="23" spans="1:4" ht="19.5" customHeight="1">
      <c r="A23" s="46" t="s">
        <v>66</v>
      </c>
      <c r="B23" s="47" t="s">
        <v>24</v>
      </c>
      <c r="C23" s="93">
        <v>0.7</v>
      </c>
      <c r="D23" s="123">
        <f t="shared" si="0"/>
        <v>0.623</v>
      </c>
    </row>
    <row r="24" spans="1:4" ht="19.5" customHeight="1">
      <c r="A24" s="105" t="s">
        <v>67</v>
      </c>
      <c r="B24" s="118" t="s">
        <v>20</v>
      </c>
      <c r="C24" s="108">
        <v>0.7</v>
      </c>
      <c r="D24" s="145">
        <f t="shared" si="0"/>
        <v>0.623</v>
      </c>
    </row>
    <row r="25" spans="1:4" ht="19.5" customHeight="1">
      <c r="A25" s="40" t="s">
        <v>68</v>
      </c>
      <c r="B25" s="41" t="s">
        <v>79</v>
      </c>
      <c r="C25" s="78">
        <v>0.8</v>
      </c>
      <c r="D25" s="146">
        <f t="shared" si="0"/>
        <v>0.7120000000000001</v>
      </c>
    </row>
    <row r="26" spans="1:4" ht="19.5" customHeight="1">
      <c r="A26" s="40"/>
      <c r="B26" s="41" t="s">
        <v>83</v>
      </c>
      <c r="C26" s="78">
        <v>0.8</v>
      </c>
      <c r="D26" s="146">
        <f t="shared" si="0"/>
        <v>0.7120000000000001</v>
      </c>
    </row>
    <row r="27" spans="1:4" ht="19.5" customHeight="1">
      <c r="A27" s="39"/>
      <c r="B27" s="20" t="s">
        <v>81</v>
      </c>
      <c r="C27" s="77">
        <v>0.8</v>
      </c>
      <c r="D27" s="146">
        <f t="shared" si="0"/>
        <v>0.7120000000000001</v>
      </c>
    </row>
    <row r="28" spans="1:4" ht="19.5" customHeight="1">
      <c r="A28" s="74"/>
      <c r="B28" s="75" t="s">
        <v>82</v>
      </c>
      <c r="C28" s="77">
        <v>0.8</v>
      </c>
      <c r="D28" s="146">
        <f t="shared" si="0"/>
        <v>0.7120000000000001</v>
      </c>
    </row>
    <row r="29" spans="1:4" ht="19.5" customHeight="1" thickBot="1">
      <c r="A29" s="112"/>
      <c r="B29" s="113" t="s">
        <v>17</v>
      </c>
      <c r="C29" s="127">
        <v>0.8</v>
      </c>
      <c r="D29" s="147">
        <f t="shared" si="0"/>
        <v>0.7120000000000001</v>
      </c>
    </row>
  </sheetData>
  <mergeCells count="2">
    <mergeCell ref="A3:D3"/>
    <mergeCell ref="A1:D1"/>
  </mergeCells>
  <printOptions horizontalCentered="1"/>
  <pageMargins left="1.5748031496062993" right="0.9448818897637796" top="1.5748031496062993" bottom="1.5748031496062993" header="0" footer="0"/>
  <pageSetup orientation="portrait" paperSize="9" r:id="rId1"/>
</worksheet>
</file>

<file path=xl/worksheets/sheet8.xml><?xml version="1.0" encoding="utf-8"?>
<worksheet xmlns="http://schemas.openxmlformats.org/spreadsheetml/2006/main" xmlns:r="http://schemas.openxmlformats.org/officeDocument/2006/relationships">
  <dimension ref="A1:H37"/>
  <sheetViews>
    <sheetView zoomScale="85" zoomScaleNormal="85" workbookViewId="0" topLeftCell="A1">
      <selection activeCell="A3" sqref="A3:F4"/>
    </sheetView>
  </sheetViews>
  <sheetFormatPr defaultColWidth="11.5546875" defaultRowHeight="15"/>
  <cols>
    <col min="1" max="1" width="9.3359375" style="0" customWidth="1"/>
    <col min="2" max="2" width="12.3359375" style="0" customWidth="1"/>
    <col min="4" max="4" width="9.5546875" style="0" customWidth="1"/>
    <col min="5" max="5" width="9.99609375" style="0" customWidth="1"/>
    <col min="6" max="6" width="9.77734375" style="0" customWidth="1"/>
  </cols>
  <sheetData>
    <row r="1" spans="1:6" s="4" customFormat="1" ht="15.75">
      <c r="A1" s="423" t="s">
        <v>175</v>
      </c>
      <c r="B1" s="423"/>
      <c r="C1" s="423"/>
      <c r="D1" s="423"/>
      <c r="E1" s="423"/>
      <c r="F1" s="423"/>
    </row>
    <row r="2" spans="1:5" s="4" customFormat="1" ht="11.25" customHeight="1">
      <c r="A2" s="140"/>
      <c r="B2" s="140"/>
      <c r="C2" s="8"/>
      <c r="D2" s="8"/>
      <c r="E2" s="8"/>
    </row>
    <row r="3" spans="1:6" s="4" customFormat="1" ht="15.75" customHeight="1">
      <c r="A3" s="424" t="s">
        <v>72</v>
      </c>
      <c r="B3" s="424"/>
      <c r="C3" s="424"/>
      <c r="D3" s="424"/>
      <c r="E3" s="424"/>
      <c r="F3" s="424"/>
    </row>
    <row r="4" spans="1:6" ht="15">
      <c r="A4" s="424"/>
      <c r="B4" s="424"/>
      <c r="C4" s="424"/>
      <c r="D4" s="424"/>
      <c r="E4" s="424"/>
      <c r="F4" s="424"/>
    </row>
    <row r="5" ht="10.5" customHeight="1"/>
    <row r="6" ht="15">
      <c r="A6" t="s">
        <v>209</v>
      </c>
    </row>
    <row r="7" ht="10.5" customHeight="1"/>
    <row r="8" spans="3:6" ht="29.25" customHeight="1" thickBot="1">
      <c r="C8" s="11" t="s">
        <v>41</v>
      </c>
      <c r="D8" s="11" t="s">
        <v>42</v>
      </c>
      <c r="E8" s="11" t="s">
        <v>49</v>
      </c>
      <c r="F8" s="399" t="s">
        <v>212</v>
      </c>
    </row>
    <row r="9" spans="1:6" ht="63.75" thickBot="1">
      <c r="A9" s="135" t="s">
        <v>63</v>
      </c>
      <c r="B9" s="136" t="s">
        <v>39</v>
      </c>
      <c r="C9" s="137" t="s">
        <v>78</v>
      </c>
      <c r="D9" s="161" t="s">
        <v>75</v>
      </c>
      <c r="E9" s="137" t="s">
        <v>77</v>
      </c>
      <c r="F9" s="138" t="s">
        <v>197</v>
      </c>
    </row>
    <row r="10" spans="1:6" ht="15">
      <c r="A10" s="40" t="s">
        <v>64</v>
      </c>
      <c r="B10" s="41" t="s">
        <v>21</v>
      </c>
      <c r="C10" s="162">
        <v>140</v>
      </c>
      <c r="D10" s="163">
        <v>4</v>
      </c>
      <c r="E10" s="162">
        <v>540</v>
      </c>
      <c r="F10" s="324">
        <f>C10*D10*60/E10</f>
        <v>62.22222222222222</v>
      </c>
    </row>
    <row r="11" spans="1:6" ht="15">
      <c r="A11" s="40"/>
      <c r="B11" s="41"/>
      <c r="C11" s="162">
        <v>141</v>
      </c>
      <c r="D11" s="163">
        <v>1</v>
      </c>
      <c r="E11" s="162">
        <v>540</v>
      </c>
      <c r="F11" s="324">
        <f>C11*D11*60/E11</f>
        <v>15.666666666666666</v>
      </c>
    </row>
    <row r="12" spans="1:6" ht="15">
      <c r="A12" s="40"/>
      <c r="B12" s="179"/>
      <c r="C12" s="162"/>
      <c r="D12" s="163"/>
      <c r="E12" s="162"/>
      <c r="F12" s="324">
        <f>SUM(F10:F11)</f>
        <v>77.88888888888889</v>
      </c>
    </row>
    <row r="13" spans="1:6" ht="15">
      <c r="A13" s="40"/>
      <c r="B13" s="20" t="s">
        <v>28</v>
      </c>
      <c r="C13" s="164">
        <v>106</v>
      </c>
      <c r="D13" s="165">
        <v>2</v>
      </c>
      <c r="E13" s="164">
        <v>192</v>
      </c>
      <c r="F13" s="325">
        <f>C13*D13*60/E13</f>
        <v>66.25</v>
      </c>
    </row>
    <row r="14" spans="1:6" ht="15">
      <c r="A14" s="40"/>
      <c r="B14" s="20"/>
      <c r="C14" s="164">
        <v>107</v>
      </c>
      <c r="D14" s="165">
        <v>1</v>
      </c>
      <c r="E14" s="164">
        <v>192</v>
      </c>
      <c r="F14" s="325">
        <f>C14*D14*60/E14</f>
        <v>33.4375</v>
      </c>
    </row>
    <row r="15" spans="1:7" ht="15">
      <c r="A15" s="39"/>
      <c r="B15" s="20"/>
      <c r="C15" s="164"/>
      <c r="D15" s="165"/>
      <c r="E15" s="164"/>
      <c r="F15" s="325">
        <f>SUM(F13:F14)</f>
        <v>99.6875</v>
      </c>
      <c r="G15" s="178"/>
    </row>
    <row r="16" spans="1:7" ht="15">
      <c r="A16" s="39"/>
      <c r="B16" s="20" t="s">
        <v>32</v>
      </c>
      <c r="C16" s="164">
        <v>63</v>
      </c>
      <c r="D16" s="165">
        <v>1</v>
      </c>
      <c r="E16" s="164">
        <v>64</v>
      </c>
      <c r="F16" s="325">
        <f>C16*D16*60/E16</f>
        <v>59.0625</v>
      </c>
      <c r="G16" s="178"/>
    </row>
    <row r="17" spans="1:6" ht="15">
      <c r="A17" s="39"/>
      <c r="B17" s="20"/>
      <c r="C17" s="164">
        <v>64</v>
      </c>
      <c r="D17" s="165">
        <v>1</v>
      </c>
      <c r="E17" s="164">
        <v>64</v>
      </c>
      <c r="F17" s="325">
        <f>C17*D17*60/E17</f>
        <v>60</v>
      </c>
    </row>
    <row r="18" spans="1:6" ht="15">
      <c r="A18" s="39"/>
      <c r="B18" s="20"/>
      <c r="C18" s="164"/>
      <c r="D18" s="165"/>
      <c r="E18" s="164"/>
      <c r="F18" s="325">
        <f>SUM(F16:F17)</f>
        <v>119.0625</v>
      </c>
    </row>
    <row r="19" spans="1:6" ht="15">
      <c r="A19" s="39"/>
      <c r="B19" s="20" t="s">
        <v>15</v>
      </c>
      <c r="C19" s="164">
        <v>53</v>
      </c>
      <c r="D19" s="165">
        <v>1</v>
      </c>
      <c r="E19" s="164">
        <v>32</v>
      </c>
      <c r="F19" s="325">
        <f aca="true" t="shared" si="0" ref="F19:F26">C19*D19*60/E19</f>
        <v>99.375</v>
      </c>
    </row>
    <row r="20" spans="1:6" ht="15">
      <c r="A20" s="39"/>
      <c r="B20" s="20" t="s">
        <v>16</v>
      </c>
      <c r="C20" s="164">
        <v>90</v>
      </c>
      <c r="D20" s="165">
        <v>1</v>
      </c>
      <c r="E20" s="164">
        <v>60</v>
      </c>
      <c r="F20" s="325">
        <f t="shared" si="0"/>
        <v>90</v>
      </c>
    </row>
    <row r="21" spans="1:6" ht="15">
      <c r="A21" s="74"/>
      <c r="B21" s="75" t="s">
        <v>20</v>
      </c>
      <c r="C21" s="166">
        <v>98</v>
      </c>
      <c r="D21" s="167">
        <v>4</v>
      </c>
      <c r="E21" s="166">
        <v>100</v>
      </c>
      <c r="F21" s="326">
        <f t="shared" si="0"/>
        <v>235.2</v>
      </c>
    </row>
    <row r="22" spans="1:7" ht="15">
      <c r="A22" s="44" t="s">
        <v>65</v>
      </c>
      <c r="B22" s="45" t="s">
        <v>18</v>
      </c>
      <c r="C22" s="168">
        <v>20</v>
      </c>
      <c r="D22" s="169">
        <v>2</v>
      </c>
      <c r="E22" s="168">
        <v>24</v>
      </c>
      <c r="F22" s="327">
        <f t="shared" si="0"/>
        <v>100</v>
      </c>
      <c r="G22" s="180"/>
    </row>
    <row r="23" spans="1:7" ht="15">
      <c r="A23" s="39"/>
      <c r="B23" s="20" t="s">
        <v>27</v>
      </c>
      <c r="C23" s="164">
        <v>20</v>
      </c>
      <c r="D23" s="165">
        <v>2</v>
      </c>
      <c r="E23" s="164">
        <v>24</v>
      </c>
      <c r="F23" s="325">
        <f t="shared" si="0"/>
        <v>100</v>
      </c>
      <c r="G23" s="180"/>
    </row>
    <row r="24" spans="1:6" ht="15">
      <c r="A24" s="39"/>
      <c r="B24" s="20" t="s">
        <v>24</v>
      </c>
      <c r="C24" s="164">
        <v>20</v>
      </c>
      <c r="D24" s="165">
        <v>2</v>
      </c>
      <c r="E24" s="164">
        <v>24</v>
      </c>
      <c r="F24" s="325">
        <f t="shared" si="0"/>
        <v>100</v>
      </c>
    </row>
    <row r="25" spans="1:6" ht="15">
      <c r="A25" s="39"/>
      <c r="B25" s="20" t="s">
        <v>30</v>
      </c>
      <c r="C25" s="164">
        <v>28</v>
      </c>
      <c r="D25" s="165">
        <v>2</v>
      </c>
      <c r="E25" s="164">
        <v>24</v>
      </c>
      <c r="F25" s="325">
        <f t="shared" si="0"/>
        <v>140</v>
      </c>
    </row>
    <row r="26" spans="1:6" ht="15">
      <c r="A26" s="39"/>
      <c r="B26" s="20" t="s">
        <v>22</v>
      </c>
      <c r="C26" s="164">
        <v>17</v>
      </c>
      <c r="D26" s="165">
        <v>2</v>
      </c>
      <c r="E26" s="164">
        <v>24</v>
      </c>
      <c r="F26" s="325">
        <f t="shared" si="0"/>
        <v>85</v>
      </c>
    </row>
    <row r="27" spans="1:6" ht="15">
      <c r="A27" s="39"/>
      <c r="B27" s="20" t="s">
        <v>19</v>
      </c>
      <c r="C27" s="164">
        <v>17</v>
      </c>
      <c r="D27" s="165">
        <v>2</v>
      </c>
      <c r="E27" s="164">
        <v>24</v>
      </c>
      <c r="F27" s="325">
        <f aca="true" t="shared" si="1" ref="F27:F32">C27*D27*60/E27</f>
        <v>85</v>
      </c>
    </row>
    <row r="28" spans="1:6" ht="15">
      <c r="A28" s="39"/>
      <c r="B28" s="20" t="s">
        <v>55</v>
      </c>
      <c r="C28" s="164">
        <v>17</v>
      </c>
      <c r="D28" s="165">
        <v>2</v>
      </c>
      <c r="E28" s="164">
        <v>24</v>
      </c>
      <c r="F28" s="325">
        <f t="shared" si="1"/>
        <v>85</v>
      </c>
    </row>
    <row r="29" spans="1:6" ht="15">
      <c r="A29" s="39"/>
      <c r="B29" s="70" t="s">
        <v>23</v>
      </c>
      <c r="C29" s="164">
        <v>28</v>
      </c>
      <c r="D29" s="165">
        <v>2</v>
      </c>
      <c r="E29" s="164">
        <v>24</v>
      </c>
      <c r="F29" s="325">
        <f t="shared" si="1"/>
        <v>140</v>
      </c>
    </row>
    <row r="30" spans="1:6" ht="15">
      <c r="A30" s="42"/>
      <c r="B30" s="117" t="s">
        <v>36</v>
      </c>
      <c r="C30" s="170">
        <v>23</v>
      </c>
      <c r="D30" s="171">
        <v>1</v>
      </c>
      <c r="E30" s="170">
        <v>25</v>
      </c>
      <c r="F30" s="328">
        <f t="shared" si="1"/>
        <v>55.2</v>
      </c>
    </row>
    <row r="31" spans="1:6" ht="15">
      <c r="A31" s="46" t="s">
        <v>66</v>
      </c>
      <c r="B31" s="47" t="s">
        <v>24</v>
      </c>
      <c r="C31" s="172">
        <v>100</v>
      </c>
      <c r="D31" s="173">
        <v>1</v>
      </c>
      <c r="E31" s="172">
        <v>96</v>
      </c>
      <c r="F31" s="329">
        <f t="shared" si="1"/>
        <v>62.5</v>
      </c>
    </row>
    <row r="32" spans="1:8" ht="15">
      <c r="A32" s="105" t="s">
        <v>67</v>
      </c>
      <c r="B32" s="118" t="s">
        <v>20</v>
      </c>
      <c r="C32" s="174">
        <v>25</v>
      </c>
      <c r="D32" s="175">
        <v>1</v>
      </c>
      <c r="E32" s="174">
        <v>24</v>
      </c>
      <c r="F32" s="330">
        <f t="shared" si="1"/>
        <v>62.5</v>
      </c>
      <c r="G32" s="181"/>
      <c r="H32" s="182"/>
    </row>
    <row r="33" spans="1:8" ht="15">
      <c r="A33" s="40" t="s">
        <v>68</v>
      </c>
      <c r="B33" s="41" t="s">
        <v>79</v>
      </c>
      <c r="C33" s="162"/>
      <c r="D33" s="163"/>
      <c r="E33" s="162"/>
      <c r="F33" s="324">
        <v>186</v>
      </c>
      <c r="G33" s="183"/>
      <c r="H33" s="184"/>
    </row>
    <row r="34" spans="1:8" ht="15">
      <c r="A34" s="40"/>
      <c r="B34" s="41" t="s">
        <v>83</v>
      </c>
      <c r="C34" s="162"/>
      <c r="D34" s="163"/>
      <c r="E34" s="162"/>
      <c r="F34" s="324">
        <v>80</v>
      </c>
      <c r="G34" s="183"/>
      <c r="H34" s="184"/>
    </row>
    <row r="35" spans="1:6" ht="15">
      <c r="A35" s="39"/>
      <c r="B35" s="20" t="s">
        <v>81</v>
      </c>
      <c r="C35" s="164"/>
      <c r="D35" s="165"/>
      <c r="E35" s="164"/>
      <c r="F35" s="325">
        <v>186</v>
      </c>
    </row>
    <row r="36" spans="1:6" ht="15">
      <c r="A36" s="74"/>
      <c r="B36" s="75" t="s">
        <v>82</v>
      </c>
      <c r="C36" s="166"/>
      <c r="D36" s="167"/>
      <c r="E36" s="166"/>
      <c r="F36" s="326">
        <v>80</v>
      </c>
    </row>
    <row r="37" spans="1:6" ht="30.75" thickBot="1">
      <c r="A37" s="112"/>
      <c r="B37" s="323" t="s">
        <v>17</v>
      </c>
      <c r="C37" s="176"/>
      <c r="D37" s="177"/>
      <c r="E37" s="176"/>
      <c r="F37" s="331">
        <v>47</v>
      </c>
    </row>
  </sheetData>
  <mergeCells count="2">
    <mergeCell ref="A1:F1"/>
    <mergeCell ref="A3:F4"/>
  </mergeCells>
  <printOptions horizontalCentered="1"/>
  <pageMargins left="1.5748031496062993" right="0.9448818897637796" top="1.5748031496062993" bottom="1.5748031496062993" header="0" footer="0"/>
  <pageSetup orientation="portrait" paperSize="9" r:id="rId1"/>
</worksheet>
</file>

<file path=xl/worksheets/sheet9.xml><?xml version="1.0" encoding="utf-8"?>
<worksheet xmlns="http://schemas.openxmlformats.org/spreadsheetml/2006/main" xmlns:r="http://schemas.openxmlformats.org/officeDocument/2006/relationships">
  <dimension ref="A1:E29"/>
  <sheetViews>
    <sheetView zoomScale="85" zoomScaleNormal="85" workbookViewId="0" topLeftCell="A1">
      <selection activeCell="G8" sqref="G8"/>
    </sheetView>
  </sheetViews>
  <sheetFormatPr defaultColWidth="11.5546875" defaultRowHeight="15"/>
  <cols>
    <col min="2" max="2" width="13.99609375" style="0" customWidth="1"/>
  </cols>
  <sheetData>
    <row r="1" spans="1:5" s="4" customFormat="1" ht="15.75">
      <c r="A1" s="423" t="s">
        <v>178</v>
      </c>
      <c r="B1" s="423"/>
      <c r="C1" s="423"/>
      <c r="D1" s="423"/>
      <c r="E1" s="423"/>
    </row>
    <row r="2" spans="1:2" s="4" customFormat="1" ht="15">
      <c r="A2" s="140"/>
      <c r="B2" s="140"/>
    </row>
    <row r="3" spans="1:5" s="4" customFormat="1" ht="15.75">
      <c r="A3" s="423" t="s">
        <v>220</v>
      </c>
      <c r="B3" s="423"/>
      <c r="C3" s="423"/>
      <c r="D3" s="423"/>
      <c r="E3" s="423"/>
    </row>
    <row r="5" ht="15.75" thickBot="1"/>
    <row r="6" spans="1:5" ht="63">
      <c r="A6" s="60" t="s">
        <v>63</v>
      </c>
      <c r="B6" s="61" t="s">
        <v>39</v>
      </c>
      <c r="C6" s="62" t="s">
        <v>38</v>
      </c>
      <c r="D6" s="62" t="s">
        <v>74</v>
      </c>
      <c r="E6" s="63" t="s">
        <v>73</v>
      </c>
    </row>
    <row r="7" spans="1:5" ht="16.5" thickBot="1">
      <c r="A7" s="64"/>
      <c r="B7" s="65"/>
      <c r="C7" s="159" t="s">
        <v>41</v>
      </c>
      <c r="D7" s="159" t="s">
        <v>42</v>
      </c>
      <c r="E7" s="160" t="s">
        <v>206</v>
      </c>
    </row>
    <row r="8" spans="1:5" ht="15">
      <c r="A8" s="13" t="s">
        <v>64</v>
      </c>
      <c r="B8" s="15" t="s">
        <v>21</v>
      </c>
      <c r="C8" s="124">
        <v>0.65</v>
      </c>
      <c r="D8" s="193">
        <v>78</v>
      </c>
      <c r="E8" s="185">
        <f>C8*D8</f>
        <v>50.7</v>
      </c>
    </row>
    <row r="9" spans="1:5" ht="15">
      <c r="A9" s="39"/>
      <c r="B9" s="20" t="s">
        <v>28</v>
      </c>
      <c r="C9" s="77">
        <v>0.65</v>
      </c>
      <c r="D9" s="80">
        <v>100</v>
      </c>
      <c r="E9" s="186">
        <f aca="true" t="shared" si="0" ref="E9:E29">C9*D9</f>
        <v>65</v>
      </c>
    </row>
    <row r="10" spans="1:5" ht="15">
      <c r="A10" s="39"/>
      <c r="B10" s="20" t="s">
        <v>32</v>
      </c>
      <c r="C10" s="77">
        <v>0.8</v>
      </c>
      <c r="D10" s="80">
        <v>119</v>
      </c>
      <c r="E10" s="186">
        <f t="shared" si="0"/>
        <v>95.2</v>
      </c>
    </row>
    <row r="11" spans="1:5" ht="15">
      <c r="A11" s="39"/>
      <c r="B11" s="20" t="s">
        <v>15</v>
      </c>
      <c r="C11" s="77">
        <v>0.7</v>
      </c>
      <c r="D11" s="81">
        <v>99.375</v>
      </c>
      <c r="E11" s="186">
        <f t="shared" si="0"/>
        <v>69.5625</v>
      </c>
    </row>
    <row r="12" spans="1:5" ht="15">
      <c r="A12" s="39"/>
      <c r="B12" s="20" t="s">
        <v>16</v>
      </c>
      <c r="C12" s="77">
        <v>0.7</v>
      </c>
      <c r="D12" s="81">
        <v>90</v>
      </c>
      <c r="E12" s="186">
        <f t="shared" si="0"/>
        <v>62.99999999999999</v>
      </c>
    </row>
    <row r="13" spans="1:5" ht="15">
      <c r="A13" s="74"/>
      <c r="B13" s="75" t="s">
        <v>20</v>
      </c>
      <c r="C13" s="89">
        <v>0.75</v>
      </c>
      <c r="D13" s="90">
        <v>235.2</v>
      </c>
      <c r="E13" s="189">
        <f t="shared" si="0"/>
        <v>176.39999999999998</v>
      </c>
    </row>
    <row r="14" spans="1:5" ht="15">
      <c r="A14" s="44" t="s">
        <v>65</v>
      </c>
      <c r="B14" s="45" t="s">
        <v>18</v>
      </c>
      <c r="C14" s="96">
        <v>0.7</v>
      </c>
      <c r="D14" s="97">
        <v>100</v>
      </c>
      <c r="E14" s="197">
        <f t="shared" si="0"/>
        <v>70</v>
      </c>
    </row>
    <row r="15" spans="1:5" ht="15">
      <c r="A15" s="39"/>
      <c r="B15" s="20" t="s">
        <v>27</v>
      </c>
      <c r="C15" s="77">
        <v>0.7</v>
      </c>
      <c r="D15" s="81">
        <v>100</v>
      </c>
      <c r="E15" s="186">
        <f t="shared" si="0"/>
        <v>70</v>
      </c>
    </row>
    <row r="16" spans="1:5" ht="15">
      <c r="A16" s="39"/>
      <c r="B16" s="20" t="s">
        <v>24</v>
      </c>
      <c r="C16" s="77">
        <v>0.7</v>
      </c>
      <c r="D16" s="81">
        <v>100</v>
      </c>
      <c r="E16" s="186">
        <f t="shared" si="0"/>
        <v>70</v>
      </c>
    </row>
    <row r="17" spans="1:5" ht="15">
      <c r="A17" s="39"/>
      <c r="B17" s="20" t="s">
        <v>30</v>
      </c>
      <c r="C17" s="77">
        <v>0.7</v>
      </c>
      <c r="D17" s="81">
        <v>140</v>
      </c>
      <c r="E17" s="186">
        <f t="shared" si="0"/>
        <v>98</v>
      </c>
    </row>
    <row r="18" spans="1:5" ht="15">
      <c r="A18" s="39"/>
      <c r="B18" s="20" t="s">
        <v>22</v>
      </c>
      <c r="C18" s="77">
        <v>0.7</v>
      </c>
      <c r="D18" s="81">
        <v>85</v>
      </c>
      <c r="E18" s="186">
        <f t="shared" si="0"/>
        <v>59.49999999999999</v>
      </c>
    </row>
    <row r="19" spans="1:5" ht="15">
      <c r="A19" s="39"/>
      <c r="B19" s="20" t="s">
        <v>19</v>
      </c>
      <c r="C19" s="77">
        <v>0.7</v>
      </c>
      <c r="D19" s="81">
        <v>85</v>
      </c>
      <c r="E19" s="186">
        <f t="shared" si="0"/>
        <v>59.49999999999999</v>
      </c>
    </row>
    <row r="20" spans="1:5" ht="15">
      <c r="A20" s="39"/>
      <c r="B20" s="20" t="s">
        <v>55</v>
      </c>
      <c r="C20" s="77">
        <v>0.7</v>
      </c>
      <c r="D20" s="81">
        <v>85</v>
      </c>
      <c r="E20" s="186">
        <f t="shared" si="0"/>
        <v>59.49999999999999</v>
      </c>
    </row>
    <row r="21" spans="1:5" ht="15">
      <c r="A21" s="39"/>
      <c r="B21" s="70" t="s">
        <v>23</v>
      </c>
      <c r="C21" s="77">
        <v>0.7</v>
      </c>
      <c r="D21" s="81">
        <v>140</v>
      </c>
      <c r="E21" s="186">
        <f t="shared" si="0"/>
        <v>98</v>
      </c>
    </row>
    <row r="22" spans="1:5" ht="15">
      <c r="A22" s="42"/>
      <c r="B22" s="117" t="s">
        <v>36</v>
      </c>
      <c r="C22" s="130">
        <v>0.7</v>
      </c>
      <c r="D22" s="198">
        <v>55.2</v>
      </c>
      <c r="E22" s="187">
        <f t="shared" si="0"/>
        <v>38.64</v>
      </c>
    </row>
    <row r="23" spans="1:5" ht="15">
      <c r="A23" s="46" t="s">
        <v>66</v>
      </c>
      <c r="B23" s="47" t="s">
        <v>24</v>
      </c>
      <c r="C23" s="93">
        <v>0.7</v>
      </c>
      <c r="D23" s="94">
        <v>62.5</v>
      </c>
      <c r="E23" s="196">
        <f t="shared" si="0"/>
        <v>43.75</v>
      </c>
    </row>
    <row r="24" spans="1:5" ht="15">
      <c r="A24" s="105" t="s">
        <v>67</v>
      </c>
      <c r="B24" s="118" t="s">
        <v>20</v>
      </c>
      <c r="C24" s="108">
        <v>0.7</v>
      </c>
      <c r="D24" s="109">
        <v>62.5</v>
      </c>
      <c r="E24" s="190">
        <f t="shared" si="0"/>
        <v>43.75</v>
      </c>
    </row>
    <row r="25" spans="1:5" ht="15">
      <c r="A25" s="40" t="s">
        <v>68</v>
      </c>
      <c r="B25" s="41" t="s">
        <v>198</v>
      </c>
      <c r="C25" s="78">
        <v>0.8</v>
      </c>
      <c r="D25" s="79">
        <v>186</v>
      </c>
      <c r="E25" s="188">
        <f t="shared" si="0"/>
        <v>148.8</v>
      </c>
    </row>
    <row r="26" spans="1:5" ht="15">
      <c r="A26" s="39"/>
      <c r="B26" s="20" t="s">
        <v>83</v>
      </c>
      <c r="C26" s="77">
        <v>0.8</v>
      </c>
      <c r="D26" s="81">
        <v>80</v>
      </c>
      <c r="E26" s="186">
        <f t="shared" si="0"/>
        <v>64</v>
      </c>
    </row>
    <row r="27" spans="1:5" ht="15">
      <c r="A27" s="39"/>
      <c r="B27" s="20" t="s">
        <v>199</v>
      </c>
      <c r="C27" s="77">
        <v>0.8</v>
      </c>
      <c r="D27" s="81">
        <v>186</v>
      </c>
      <c r="E27" s="186">
        <f t="shared" si="0"/>
        <v>148.8</v>
      </c>
    </row>
    <row r="28" spans="1:5" ht="15">
      <c r="A28" s="39"/>
      <c r="B28" s="20" t="s">
        <v>82</v>
      </c>
      <c r="C28" s="77">
        <v>0.8</v>
      </c>
      <c r="D28" s="81">
        <v>80</v>
      </c>
      <c r="E28" s="186">
        <f t="shared" si="0"/>
        <v>64</v>
      </c>
    </row>
    <row r="29" spans="1:5" ht="15.75" thickBot="1">
      <c r="A29" s="112"/>
      <c r="B29" s="113" t="s">
        <v>17</v>
      </c>
      <c r="C29" s="127">
        <v>0.8</v>
      </c>
      <c r="D29" s="194">
        <v>47</v>
      </c>
      <c r="E29" s="195">
        <f t="shared" si="0"/>
        <v>37.6</v>
      </c>
    </row>
  </sheetData>
  <mergeCells count="2">
    <mergeCell ref="A3:E3"/>
    <mergeCell ref="A1:E1"/>
  </mergeCells>
  <printOptions horizontalCentered="1"/>
  <pageMargins left="1.5748031496062993" right="0.9448818897637796" top="1.5748031496062993" bottom="1.5748031496062993" header="0" footer="0"/>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FAMILIAR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Maritza_Quiroz</dc:creator>
  <cp:keywords/>
  <dc:description/>
  <cp:lastModifiedBy>Maritza_Quiroz</cp:lastModifiedBy>
  <cp:lastPrinted>2004-02-11T05:45:38Z</cp:lastPrinted>
  <dcterms:created xsi:type="dcterms:W3CDTF">2003-11-27T06:47:15Z</dcterms:created>
  <dcterms:modified xsi:type="dcterms:W3CDTF">2004-02-11T06:15:51Z</dcterms:modified>
  <cp:category/>
  <cp:version/>
  <cp:contentType/>
  <cp:contentStatus/>
</cp:coreProperties>
</file>