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7415" windowHeight="5865"/>
  </bookViews>
  <sheets>
    <sheet name="NIC 1 TESIS" sheetId="3" r:id="rId1"/>
    <sheet name="NIIF" sheetId="2" r:id="rId2"/>
    <sheet name="AJUSTES" sheetId="1" r:id="rId3"/>
  </sheets>
  <definedNames>
    <definedName name="_xlnm.Print_Area" localSheetId="0">'NIC 1 TESIS'!$A$1:$C$55</definedName>
    <definedName name="_xlnm.Print_Titles" localSheetId="2">AJUSTES!$1:$2</definedName>
  </definedNames>
  <calcPr calcId="125725"/>
</workbook>
</file>

<file path=xl/calcChain.xml><?xml version="1.0" encoding="utf-8"?>
<calcChain xmlns="http://schemas.openxmlformats.org/spreadsheetml/2006/main">
  <c r="F90" i="1"/>
  <c r="E90" s="1"/>
  <c r="D90" s="1"/>
  <c r="B90" s="1"/>
  <c r="F89" s="1"/>
  <c r="B89"/>
  <c r="E86"/>
  <c r="F79" s="1"/>
  <c r="B79"/>
  <c r="F78"/>
  <c r="B78"/>
  <c r="F77"/>
  <c r="F76"/>
  <c r="F73" s="1"/>
  <c r="B73"/>
  <c r="E72"/>
  <c r="F70" s="1"/>
  <c r="B70"/>
  <c r="F69"/>
  <c r="F67"/>
  <c r="B67"/>
  <c r="F66"/>
  <c r="F65"/>
  <c r="F64"/>
  <c r="F63"/>
  <c r="F62"/>
  <c r="M61"/>
  <c r="K61"/>
  <c r="I61"/>
  <c r="F61"/>
  <c r="F60"/>
  <c r="F59"/>
  <c r="F58"/>
  <c r="F57"/>
  <c r="F56"/>
  <c r="F55"/>
  <c r="F54"/>
  <c r="F53"/>
  <c r="F52"/>
  <c r="F51"/>
  <c r="F50"/>
  <c r="F46" l="1"/>
  <c r="B46" s="1"/>
  <c r="F45" s="1"/>
  <c r="B45"/>
  <c r="F44"/>
  <c r="F43"/>
  <c r="F41"/>
  <c r="B41"/>
  <c r="F40"/>
  <c r="F39"/>
  <c r="F36"/>
  <c r="B36"/>
  <c r="D35"/>
  <c r="F34"/>
  <c r="F32" s="1"/>
  <c r="B32"/>
  <c r="F31"/>
  <c r="D31"/>
  <c r="F30"/>
  <c r="F29"/>
  <c r="F28"/>
  <c r="F27"/>
  <c r="F26" s="1"/>
  <c r="B26"/>
  <c r="F25"/>
  <c r="F24"/>
  <c r="F23"/>
  <c r="F22"/>
  <c r="F21"/>
  <c r="F19" l="1"/>
  <c r="B19"/>
  <c r="F18"/>
  <c r="F17"/>
  <c r="F16"/>
  <c r="F15"/>
  <c r="F14"/>
  <c r="F13"/>
  <c r="F12"/>
  <c r="F11"/>
  <c r="F10"/>
  <c r="F7"/>
  <c r="F6"/>
  <c r="F5"/>
  <c r="B40" i="2" s="1"/>
  <c r="B39"/>
  <c r="B36"/>
  <c r="B32"/>
  <c r="B29"/>
  <c r="B24"/>
  <c r="B17"/>
</calcChain>
</file>

<file path=xl/sharedStrings.xml><?xml version="1.0" encoding="utf-8"?>
<sst xmlns="http://schemas.openxmlformats.org/spreadsheetml/2006/main" count="248" uniqueCount="139">
  <si>
    <t>Cuentas</t>
  </si>
  <si>
    <t>NEC
31-12-2009</t>
  </si>
  <si>
    <t>REF.</t>
  </si>
  <si>
    <t>Diferencias
Debe               Haber</t>
  </si>
  <si>
    <t>NIIF
01-01-2010</t>
  </si>
  <si>
    <t xml:space="preserve">ACTIVOS    </t>
  </si>
  <si>
    <t>Activo Corriente</t>
  </si>
  <si>
    <t>Efectivo</t>
  </si>
  <si>
    <t>Bancos</t>
  </si>
  <si>
    <t>Cuentas por cobrar (Clientes)</t>
  </si>
  <si>
    <t>(-)Ingreso Diferido por Intereses</t>
  </si>
  <si>
    <t>-</t>
  </si>
  <si>
    <t xml:space="preserve">(-)Ingreso Diferido </t>
  </si>
  <si>
    <t>(-)PROVISIÓN CTAS INCOBRABLES</t>
  </si>
  <si>
    <t xml:space="preserve">OTROS PARTICULARES </t>
  </si>
  <si>
    <t xml:space="preserve">ANTICIPO QNA.PERSONAL.   </t>
  </si>
  <si>
    <t>INTERESES POR DEPÓSITOS A PLAZO</t>
  </si>
  <si>
    <t xml:space="preserve">ANTICIPO IMPUESTO A LA RENTA  </t>
  </si>
  <si>
    <t xml:space="preserve">ANTIC.FISCAL RETENCION FUENTE  </t>
  </si>
  <si>
    <t xml:space="preserve">CREDITO TRIBUTARIO IVA POR COMPRA </t>
  </si>
  <si>
    <t>CREDITO TRIBUTARIO RETENC.IVA POR VENTA</t>
  </si>
  <si>
    <t xml:space="preserve">DEPOSITOS PLAZO PAIS MON.NAC.    </t>
  </si>
  <si>
    <t>Total Activo Corriente</t>
  </si>
  <si>
    <t>Activos Fijos</t>
  </si>
  <si>
    <t>EDIFICIOS</t>
  </si>
  <si>
    <t xml:space="preserve">EQUIPOS DE COMPUTACION      </t>
  </si>
  <si>
    <t>SOFTWARE</t>
  </si>
  <si>
    <t xml:space="preserve">MUEBLES Y EQUIPOS     </t>
  </si>
  <si>
    <t xml:space="preserve">VEHICULOS    </t>
  </si>
  <si>
    <t>Total Activos Fijos</t>
  </si>
  <si>
    <t>DEPRECIACION ACUMULADA EDIFICIOS</t>
  </si>
  <si>
    <t>DEPRECIACION ACUMULADA EQUIPOS DE COMPUTACION</t>
  </si>
  <si>
    <t>DEPRECIACION ACUMULADA SOFTWARE</t>
  </si>
  <si>
    <t xml:space="preserve">DEPRECIACION ACUMULADA MUEBLES Y EQUIPOS </t>
  </si>
  <si>
    <t>DEPRECIACION ACUMULADA VEHÍCULOS</t>
  </si>
  <si>
    <t>8 y 9</t>
  </si>
  <si>
    <t>Total Depreciación Acumulada Activos Fijos</t>
  </si>
  <si>
    <t>Activos Diferidos</t>
  </si>
  <si>
    <t>SEGURO PAGADO POR ADELANTADO</t>
  </si>
  <si>
    <t>IMPUESTOS DIFERIDOS</t>
  </si>
  <si>
    <t>Total Activos Diferidos</t>
  </si>
  <si>
    <t>Activos Intangibles</t>
  </si>
  <si>
    <t xml:space="preserve">GASTOS DE ESTABLECIMIENTO Y REORGANIZACIÓN  </t>
  </si>
  <si>
    <t>LICENCIA DE SOFTWARE</t>
  </si>
  <si>
    <t>Total Activos Intangibles</t>
  </si>
  <si>
    <t>(-)AMORTIZACION ACUM. SOFTWARE</t>
  </si>
  <si>
    <t>(-)AMORTIZACION ACUM. GASTOS DE ESTABLECIMIENTO</t>
  </si>
  <si>
    <t>(-)AMORTIZACION ACUM. LICENCIA DE SOFTWARE</t>
  </si>
  <si>
    <t>Total Amortización Acumulada Activos Intangibles</t>
  </si>
  <si>
    <t>Activo Total</t>
  </si>
  <si>
    <t>PASIVOS</t>
  </si>
  <si>
    <t>Pasivo Corriente</t>
  </si>
  <si>
    <t>PROVEEDORES</t>
  </si>
  <si>
    <t xml:space="preserve">IMPUESTO AL VALOR AGREGADO  I.V.A. </t>
  </si>
  <si>
    <t xml:space="preserve">RETENC.IVA 30 %     </t>
  </si>
  <si>
    <t xml:space="preserve">RETENC.IVA 70 %   </t>
  </si>
  <si>
    <t xml:space="preserve">RETENC.IVA 100 %    </t>
  </si>
  <si>
    <t>ECUACIÓN CONTABLE</t>
  </si>
  <si>
    <t>IMPUESTO A LA RENTA</t>
  </si>
  <si>
    <t xml:space="preserve">RETENCIONES EN LA FUENTE  1%   </t>
  </si>
  <si>
    <t>ACTIVO</t>
  </si>
  <si>
    <t>=</t>
  </si>
  <si>
    <t>PASIVO</t>
  </si>
  <si>
    <t>+</t>
  </si>
  <si>
    <t>PATRIMONIO</t>
  </si>
  <si>
    <t xml:space="preserve">RET.FUENTE IMPTO.A LA RENTA EMPLEADOS  </t>
  </si>
  <si>
    <t>NEC</t>
  </si>
  <si>
    <t xml:space="preserve">RETENCIONES EN LA FUENTA 8 %     </t>
  </si>
  <si>
    <t xml:space="preserve">RETENCIONES EN LA FUENTE 2%   </t>
  </si>
  <si>
    <t>NIIF</t>
  </si>
  <si>
    <t xml:space="preserve">APORTES PERSONAL Y PATRONAL     </t>
  </si>
  <si>
    <t xml:space="preserve">PROVISION DECIMO TERCER SUELDO    </t>
  </si>
  <si>
    <t>DIFERENCIAS</t>
  </si>
  <si>
    <t xml:space="preserve">PROVISION DECIMO CUARTO SUELDO    </t>
  </si>
  <si>
    <t xml:space="preserve">PROVISION DE VACACIONES         </t>
  </si>
  <si>
    <t xml:space="preserve">FONDOS DE RESERVA </t>
  </si>
  <si>
    <t xml:space="preserve">UTILIDADES X PAGAR  TRABAJADORES  </t>
  </si>
  <si>
    <t xml:space="preserve">OTRAS CTAS.X PAGAR FUNCIONARIOS Y EMPL. </t>
  </si>
  <si>
    <t>Total Pasivo Corriente</t>
  </si>
  <si>
    <t>Pasivo no Corriente</t>
  </si>
  <si>
    <t xml:space="preserve">PRESTAMO QUIROGRAFARIO    </t>
  </si>
  <si>
    <t>Total Pasivo no Corriente</t>
  </si>
  <si>
    <t>Pasivo Diferido</t>
  </si>
  <si>
    <t>Impuestos diferidos</t>
  </si>
  <si>
    <t>Pasivo Total</t>
  </si>
  <si>
    <t>Capital</t>
  </si>
  <si>
    <t>Reserva Legal</t>
  </si>
  <si>
    <t>Utilidad del Ejercicio</t>
  </si>
  <si>
    <t>Utilidad Acumulada</t>
  </si>
  <si>
    <t>Resultados Acumulados NIIF</t>
  </si>
  <si>
    <t>Total Patrimonio</t>
  </si>
  <si>
    <t>TOTAL PASIVO + PATRIMONIO</t>
  </si>
  <si>
    <t>BALANCE GENERAL NEC</t>
  </si>
  <si>
    <t>VALOR</t>
  </si>
  <si>
    <t>NIIF APLICABLE</t>
  </si>
  <si>
    <t>OBSERVACIÓN</t>
  </si>
  <si>
    <t xml:space="preserve">CAJA   </t>
  </si>
  <si>
    <t xml:space="preserve">BCO GUAYAQUIL  </t>
  </si>
  <si>
    <t xml:space="preserve">CLIENTES      </t>
  </si>
  <si>
    <t>NIC 18: Ingresos</t>
  </si>
  <si>
    <t>Cuentas por cobrar generadas por la prestación de servicios, presentan un valor razonable incorrecto, ya que han sido registradas con respecto a su acuerdo comercial</t>
  </si>
  <si>
    <t>NIC 16: Propiedades, Planta y Equipo</t>
  </si>
  <si>
    <t>El Edificio no se encuentra valuado a su valor comercial</t>
  </si>
  <si>
    <t>NIC 38: Activos Intangibles</t>
  </si>
  <si>
    <t>Software registrado incorrectamente como Activo Fijo y depreciado desde su adquisición.</t>
  </si>
  <si>
    <t>NIC 16: Activos Fijos</t>
  </si>
  <si>
    <t>No se encontraron índices de deterioro en los Muebles y equipos, ya que los mismos se encuentran valuados al precio de mercado.</t>
  </si>
  <si>
    <t>Utilizan el Método de Depreciación Acelerada</t>
  </si>
  <si>
    <t>Gasto de Constitución reconocido incorrectamente como Activo Intangible.</t>
  </si>
  <si>
    <t>(-)AMORTIZACION GASTOS DE ESTABLECIMIENTO</t>
  </si>
  <si>
    <t>(-)AMORTIZACION LICENCIA DE SOFTWARE</t>
  </si>
  <si>
    <t>N</t>
  </si>
  <si>
    <t>BALANCE  DE SITUACIÓN GENERAL (NIIF)</t>
  </si>
  <si>
    <t>ACTIVOS</t>
  </si>
  <si>
    <t>Software (Equipos de Comp)</t>
  </si>
  <si>
    <t>Deprec. Acumul. Software</t>
  </si>
  <si>
    <t>ACTIVOS CORRIENTES</t>
  </si>
  <si>
    <t>Adquisición</t>
  </si>
  <si>
    <t>Eliminación</t>
  </si>
  <si>
    <t>Devengado</t>
  </si>
  <si>
    <t>Efectivo y equivalente de efectivo</t>
  </si>
  <si>
    <t>SF: 0</t>
  </si>
  <si>
    <t>Cuentas por cobrar</t>
  </si>
  <si>
    <t>Activos Intangibles (Software)</t>
  </si>
  <si>
    <t>Amortiz. Acumul. Software</t>
  </si>
  <si>
    <t>Reclasificación</t>
  </si>
  <si>
    <t>Inversiones Financieras</t>
  </si>
  <si>
    <t>Propiedades, Planta y Equipo</t>
  </si>
  <si>
    <t>ACTIVOS NO CORRIENTES</t>
  </si>
  <si>
    <t>ACTIVOS INTANGIBLES</t>
  </si>
  <si>
    <t>Depreciación Acumulada Activos Fijos</t>
  </si>
  <si>
    <t>Amortización Acumulada Activos Intangibles</t>
  </si>
  <si>
    <t>Proveedores</t>
  </si>
  <si>
    <t>PASIVOS CORRIENTES</t>
  </si>
  <si>
    <t>PASIVOS NO CORRIENTES</t>
  </si>
  <si>
    <t>4 y 11</t>
  </si>
  <si>
    <t>Tabla 8: NIIF aplicables a las cuentas del Balance General NEC</t>
  </si>
  <si>
    <t>Tabla 11: Conversión del Balance General NEC a NIIF</t>
  </si>
  <si>
    <t>Tabla 22: NIIF aplicables a las cuentas del Balance General NEC</t>
  </si>
</sst>
</file>

<file path=xl/styles.xml><?xml version="1.0" encoding="utf-8"?>
<styleSheet xmlns="http://schemas.openxmlformats.org/spreadsheetml/2006/main">
  <numFmts count="4">
    <numFmt numFmtId="164" formatCode="[$$-2C0A]\ #,##0.00"/>
    <numFmt numFmtId="165" formatCode="[$$-240A]\ #,##0.00"/>
    <numFmt numFmtId="166" formatCode="&quot;$&quot;#,##0.00"/>
    <numFmt numFmtId="167" formatCode="[$$-80A]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mbria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2" fillId="0" borderId="1" xfId="0" applyNumberFormat="1" applyFont="1" applyBorder="1" applyAlignment="1">
      <alignment horizontal="right" vertical="distributed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167" fontId="0" fillId="0" borderId="0" xfId="0" applyNumberFormat="1"/>
    <xf numFmtId="165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Border="1"/>
    <xf numFmtId="0" fontId="1" fillId="2" borderId="0" xfId="0" applyFont="1" applyFill="1"/>
    <xf numFmtId="165" fontId="5" fillId="2" borderId="0" xfId="0" applyNumberFormat="1" applyFont="1" applyFill="1" applyBorder="1" applyAlignment="1"/>
    <xf numFmtId="167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/>
    <xf numFmtId="165" fontId="7" fillId="2" borderId="0" xfId="0" applyNumberFormat="1" applyFont="1" applyFill="1" applyBorder="1" applyAlignment="1"/>
    <xf numFmtId="167" fontId="7" fillId="2" borderId="0" xfId="0" applyNumberFormat="1" applyFont="1" applyFill="1" applyBorder="1" applyAlignment="1">
      <alignment vertical="center"/>
    </xf>
    <xf numFmtId="165" fontId="6" fillId="2" borderId="0" xfId="0" applyNumberFormat="1" applyFont="1" applyFill="1"/>
    <xf numFmtId="167" fontId="6" fillId="2" borderId="0" xfId="0" applyNumberFormat="1" applyFont="1" applyFill="1"/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distributed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3" borderId="0" xfId="0" applyFill="1"/>
    <xf numFmtId="0" fontId="3" fillId="0" borderId="6" xfId="0" applyFont="1" applyBorder="1"/>
    <xf numFmtId="0" fontId="9" fillId="3" borderId="0" xfId="0" applyFont="1" applyFill="1"/>
    <xf numFmtId="0" fontId="3" fillId="0" borderId="10" xfId="0" applyFont="1" applyBorder="1"/>
    <xf numFmtId="164" fontId="9" fillId="3" borderId="12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Alignment="1">
      <alignment horizontal="right"/>
    </xf>
    <xf numFmtId="49" fontId="2" fillId="0" borderId="10" xfId="0" applyNumberFormat="1" applyFont="1" applyFill="1" applyBorder="1"/>
    <xf numFmtId="164" fontId="9" fillId="3" borderId="13" xfId="0" applyNumberFormat="1" applyFont="1" applyFill="1" applyBorder="1"/>
    <xf numFmtId="164" fontId="9" fillId="3" borderId="13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3" fillId="0" borderId="11" xfId="0" applyFont="1" applyBorder="1"/>
    <xf numFmtId="49" fontId="2" fillId="0" borderId="1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1" xfId="0" applyNumberFormat="1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165" fontId="8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distributed"/>
    </xf>
    <xf numFmtId="164" fontId="4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2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1504949</xdr:colOff>
      <xdr:row>16</xdr:row>
      <xdr:rowOff>133350</xdr:rowOff>
    </xdr:from>
    <xdr:to>
      <xdr:col>0</xdr:col>
      <xdr:colOff>2085975</xdr:colOff>
      <xdr:row>18</xdr:row>
      <xdr:rowOff>95250</xdr:rowOff>
    </xdr:to>
    <xdr:sp macro="" textlink="">
      <xdr:nvSpPr>
        <xdr:cNvPr id="2" name="1 Elipse"/>
        <xdr:cNvSpPr/>
      </xdr:nvSpPr>
      <xdr:spPr>
        <a:xfrm>
          <a:off x="1504949" y="3181350"/>
          <a:ext cx="581026" cy="342900"/>
        </a:xfrm>
        <a:prstGeom prst="ellipse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tx1"/>
              </a:solidFill>
            </a:rPr>
            <a:t>C.1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topLeftCell="A30" zoomScaleNormal="100" workbookViewId="0">
      <selection activeCell="C55" sqref="C55"/>
    </sheetView>
  </sheetViews>
  <sheetFormatPr baseColWidth="10" defaultRowHeight="15" customHeight="1"/>
  <cols>
    <col min="1" max="1" width="52.42578125" customWidth="1"/>
    <col min="2" max="2" width="35.7109375" customWidth="1"/>
    <col min="3" max="3" width="20.140625" customWidth="1"/>
    <col min="6" max="6" width="14" bestFit="1" customWidth="1"/>
    <col min="7" max="7" width="10.85546875" customWidth="1"/>
    <col min="8" max="8" width="7.85546875" customWidth="1"/>
    <col min="9" max="9" width="7" customWidth="1"/>
    <col min="10" max="10" width="14" bestFit="1" customWidth="1"/>
    <col min="11" max="11" width="18" customWidth="1"/>
    <col min="12" max="12" width="13.28515625" bestFit="1" customWidth="1"/>
    <col min="13" max="13" width="19.140625" customWidth="1"/>
  </cols>
  <sheetData>
    <row r="1" spans="1:14" ht="15" customHeight="1" thickBot="1">
      <c r="A1" s="120" t="s">
        <v>137</v>
      </c>
      <c r="B1" s="120"/>
      <c r="C1" s="120"/>
      <c r="D1" t="s">
        <v>111</v>
      </c>
    </row>
    <row r="2" spans="1:14" ht="15" customHeight="1" thickBot="1">
      <c r="A2" s="59" t="s">
        <v>92</v>
      </c>
      <c r="B2" s="121" t="s">
        <v>112</v>
      </c>
      <c r="C2" s="122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>
      <c r="A3" s="61" t="s">
        <v>5</v>
      </c>
      <c r="B3" s="123" t="s">
        <v>113</v>
      </c>
      <c r="C3" s="124"/>
      <c r="E3" s="62"/>
      <c r="F3" s="62"/>
      <c r="G3" s="119" t="s">
        <v>114</v>
      </c>
      <c r="H3" s="119"/>
      <c r="I3" s="62"/>
      <c r="J3" s="62"/>
      <c r="K3" s="119" t="s">
        <v>115</v>
      </c>
      <c r="L3" s="119"/>
      <c r="M3" s="62"/>
      <c r="N3" s="60"/>
    </row>
    <row r="4" spans="1:14" ht="15" customHeight="1">
      <c r="A4" s="63" t="s">
        <v>6</v>
      </c>
      <c r="B4" s="7"/>
      <c r="C4" s="116" t="s">
        <v>116</v>
      </c>
      <c r="E4" s="62"/>
      <c r="F4" s="62" t="s">
        <v>117</v>
      </c>
      <c r="G4" s="64">
        <v>12500</v>
      </c>
      <c r="H4" s="65">
        <v>12500</v>
      </c>
      <c r="I4" s="62" t="s">
        <v>118</v>
      </c>
      <c r="J4" s="66" t="s">
        <v>118</v>
      </c>
      <c r="K4" s="64">
        <v>1735.95</v>
      </c>
      <c r="L4" s="65">
        <v>1735.95</v>
      </c>
      <c r="M4" s="62" t="s">
        <v>119</v>
      </c>
      <c r="N4" s="60"/>
    </row>
    <row r="5" spans="1:14" ht="15" customHeight="1">
      <c r="A5" s="67" t="s">
        <v>96</v>
      </c>
      <c r="B5" s="117" t="s">
        <v>120</v>
      </c>
      <c r="C5" s="116"/>
      <c r="E5" s="62"/>
      <c r="F5" s="62"/>
      <c r="G5" s="68"/>
      <c r="H5" s="65"/>
      <c r="I5" s="62"/>
      <c r="J5" s="62"/>
      <c r="K5" s="68"/>
      <c r="L5" s="65"/>
      <c r="M5" s="62"/>
      <c r="N5" s="60"/>
    </row>
    <row r="6" spans="1:14" ht="15" customHeight="1">
      <c r="A6" s="67" t="s">
        <v>97</v>
      </c>
      <c r="B6" s="117"/>
      <c r="C6" s="116"/>
      <c r="E6" s="62"/>
      <c r="F6" s="62"/>
      <c r="G6" s="69" t="s">
        <v>121</v>
      </c>
      <c r="H6" s="65"/>
      <c r="I6" s="62"/>
      <c r="J6" s="62"/>
      <c r="K6" s="69" t="s">
        <v>121</v>
      </c>
      <c r="L6" s="65"/>
      <c r="M6" s="62"/>
      <c r="N6" s="60"/>
    </row>
    <row r="7" spans="1:14" ht="15" customHeight="1">
      <c r="A7" s="70" t="s">
        <v>98</v>
      </c>
      <c r="B7" s="118" t="s">
        <v>122</v>
      </c>
      <c r="C7" s="116"/>
      <c r="E7" s="62"/>
      <c r="F7" s="62"/>
      <c r="G7" s="65"/>
      <c r="H7" s="65"/>
      <c r="I7" s="62"/>
      <c r="J7" s="62"/>
      <c r="K7" s="62"/>
      <c r="L7" s="62"/>
      <c r="M7" s="62"/>
      <c r="N7" s="60"/>
    </row>
    <row r="8" spans="1:14" ht="15" customHeight="1">
      <c r="A8" s="71" t="s">
        <v>14</v>
      </c>
      <c r="B8" s="118"/>
      <c r="C8" s="116"/>
      <c r="E8" s="62"/>
      <c r="F8" s="62"/>
      <c r="G8" s="62"/>
      <c r="H8" s="62"/>
      <c r="I8" s="62"/>
      <c r="J8" s="62"/>
      <c r="K8" s="62"/>
      <c r="L8" s="62"/>
      <c r="M8" s="62"/>
      <c r="N8" s="60"/>
    </row>
    <row r="9" spans="1:14" ht="15" customHeight="1">
      <c r="A9" s="71" t="s">
        <v>15</v>
      </c>
      <c r="B9" s="118"/>
      <c r="C9" s="116"/>
      <c r="E9" s="62"/>
      <c r="F9" s="62"/>
      <c r="G9" s="119" t="s">
        <v>123</v>
      </c>
      <c r="H9" s="119"/>
      <c r="I9" s="62"/>
      <c r="J9" s="62"/>
      <c r="K9" s="119" t="s">
        <v>124</v>
      </c>
      <c r="L9" s="119"/>
      <c r="M9" s="62"/>
      <c r="N9" s="60"/>
    </row>
    <row r="10" spans="1:14" ht="15" customHeight="1">
      <c r="A10" s="71" t="s">
        <v>16</v>
      </c>
      <c r="B10" s="118"/>
      <c r="C10" s="116"/>
      <c r="E10" s="62"/>
      <c r="F10" s="62" t="s">
        <v>125</v>
      </c>
      <c r="G10" s="64">
        <v>12500</v>
      </c>
      <c r="H10" s="65"/>
      <c r="I10" s="62"/>
      <c r="J10" s="62"/>
      <c r="K10" s="64"/>
      <c r="L10" s="65">
        <v>1735.95</v>
      </c>
      <c r="M10" s="62" t="s">
        <v>125</v>
      </c>
      <c r="N10" s="60"/>
    </row>
    <row r="11" spans="1:14" ht="15" customHeight="1">
      <c r="A11" s="71" t="s">
        <v>17</v>
      </c>
      <c r="B11" s="118"/>
      <c r="C11" s="116"/>
      <c r="E11" s="62"/>
      <c r="F11" s="62"/>
      <c r="G11" s="68"/>
      <c r="H11" s="65"/>
      <c r="I11" s="62"/>
      <c r="J11" s="62"/>
      <c r="K11" s="68"/>
      <c r="L11" s="65"/>
      <c r="M11" s="62"/>
      <c r="N11" s="60"/>
    </row>
    <row r="12" spans="1:14" ht="15" customHeight="1">
      <c r="A12" s="71" t="s">
        <v>18</v>
      </c>
      <c r="B12" s="118"/>
      <c r="C12" s="116"/>
      <c r="E12" s="62"/>
      <c r="F12" s="62"/>
      <c r="G12" s="69"/>
      <c r="H12" s="65"/>
      <c r="I12" s="62"/>
      <c r="J12" s="62"/>
      <c r="K12" s="68"/>
      <c r="L12" s="65"/>
      <c r="M12" s="62"/>
      <c r="N12" s="60"/>
    </row>
    <row r="13" spans="1:14" ht="15" customHeight="1">
      <c r="A13" s="71" t="s">
        <v>19</v>
      </c>
      <c r="B13" s="118"/>
      <c r="C13" s="116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" customHeight="1">
      <c r="A14" s="71" t="s">
        <v>20</v>
      </c>
      <c r="B14" s="118"/>
      <c r="C14" s="116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" customHeight="1">
      <c r="A15" s="67" t="s">
        <v>21</v>
      </c>
      <c r="B15" s="72" t="s">
        <v>126</v>
      </c>
      <c r="C15" s="116"/>
    </row>
    <row r="16" spans="1:14" ht="15" customHeight="1">
      <c r="A16" s="63" t="s">
        <v>23</v>
      </c>
      <c r="B16" s="7"/>
      <c r="C16" s="73"/>
    </row>
    <row r="17" spans="1:6" ht="15" customHeight="1">
      <c r="A17" s="74" t="s">
        <v>25</v>
      </c>
      <c r="B17" s="75" t="s">
        <v>127</v>
      </c>
      <c r="C17" s="76" t="s">
        <v>128</v>
      </c>
    </row>
    <row r="18" spans="1:6" ht="15" customHeight="1">
      <c r="A18" s="77" t="s">
        <v>26</v>
      </c>
      <c r="B18" s="129" t="s">
        <v>129</v>
      </c>
      <c r="C18" s="130"/>
    </row>
    <row r="19" spans="1:6" ht="15" customHeight="1">
      <c r="A19" s="67" t="s">
        <v>27</v>
      </c>
      <c r="B19" s="75" t="s">
        <v>127</v>
      </c>
      <c r="C19" s="131" t="s">
        <v>128</v>
      </c>
    </row>
    <row r="20" spans="1:6" ht="15" customHeight="1">
      <c r="A20" s="67" t="s">
        <v>28</v>
      </c>
      <c r="B20" s="75" t="s">
        <v>127</v>
      </c>
      <c r="C20" s="131"/>
    </row>
    <row r="21" spans="1:6" ht="15" customHeight="1">
      <c r="A21" s="71" t="s">
        <v>31</v>
      </c>
      <c r="B21" s="118" t="s">
        <v>130</v>
      </c>
      <c r="C21" s="125"/>
    </row>
    <row r="22" spans="1:6" ht="15" customHeight="1">
      <c r="A22" s="71" t="s">
        <v>33</v>
      </c>
      <c r="B22" s="118"/>
      <c r="C22" s="125"/>
    </row>
    <row r="23" spans="1:6" ht="15" customHeight="1">
      <c r="A23" s="71" t="s">
        <v>34</v>
      </c>
      <c r="B23" s="118"/>
      <c r="C23" s="125"/>
    </row>
    <row r="24" spans="1:6" ht="15" customHeight="1">
      <c r="A24" s="63" t="s">
        <v>37</v>
      </c>
      <c r="B24" s="7"/>
      <c r="C24" s="73"/>
    </row>
    <row r="25" spans="1:6" ht="15" customHeight="1">
      <c r="A25" s="71" t="s">
        <v>38</v>
      </c>
      <c r="B25" s="79" t="s">
        <v>37</v>
      </c>
      <c r="C25" s="80" t="s">
        <v>116</v>
      </c>
    </row>
    <row r="26" spans="1:6" ht="15" customHeight="1">
      <c r="A26" s="63" t="s">
        <v>41</v>
      </c>
      <c r="B26" s="7"/>
      <c r="C26" s="73"/>
    </row>
    <row r="27" spans="1:6" ht="15" customHeight="1">
      <c r="A27" s="77" t="s">
        <v>42</v>
      </c>
      <c r="B27" s="118" t="s">
        <v>41</v>
      </c>
      <c r="C27" s="131" t="s">
        <v>128</v>
      </c>
    </row>
    <row r="28" spans="1:6" ht="15" customHeight="1">
      <c r="A28" s="71" t="s">
        <v>43</v>
      </c>
      <c r="B28" s="118"/>
      <c r="C28" s="131"/>
    </row>
    <row r="29" spans="1:6" ht="15" customHeight="1">
      <c r="A29" s="81" t="s">
        <v>44</v>
      </c>
      <c r="B29" s="23"/>
      <c r="C29" s="82"/>
    </row>
    <row r="30" spans="1:6" ht="15" customHeight="1">
      <c r="A30" s="77" t="s">
        <v>109</v>
      </c>
      <c r="B30" s="118" t="s">
        <v>131</v>
      </c>
      <c r="C30" s="125"/>
    </row>
    <row r="31" spans="1:6" ht="15" customHeight="1">
      <c r="A31" s="71" t="s">
        <v>110</v>
      </c>
      <c r="B31" s="118"/>
      <c r="C31" s="125"/>
      <c r="F31" s="24"/>
    </row>
    <row r="32" spans="1:6" ht="15" customHeight="1">
      <c r="A32" s="83" t="s">
        <v>50</v>
      </c>
      <c r="B32" s="26"/>
      <c r="C32" s="84"/>
    </row>
    <row r="33" spans="1:3" ht="15" customHeight="1">
      <c r="A33" s="63" t="s">
        <v>51</v>
      </c>
      <c r="B33" s="7"/>
      <c r="C33" s="73"/>
    </row>
    <row r="34" spans="1:3" ht="15" customHeight="1">
      <c r="A34" s="85" t="s">
        <v>132</v>
      </c>
      <c r="B34" s="126" t="s">
        <v>133</v>
      </c>
      <c r="C34" s="116"/>
    </row>
    <row r="35" spans="1:3" ht="15" customHeight="1">
      <c r="A35" s="70" t="s">
        <v>53</v>
      </c>
      <c r="B35" s="126"/>
      <c r="C35" s="116"/>
    </row>
    <row r="36" spans="1:3" ht="15" customHeight="1">
      <c r="A36" s="70" t="s">
        <v>54</v>
      </c>
      <c r="B36" s="126"/>
      <c r="C36" s="116"/>
    </row>
    <row r="37" spans="1:3" ht="15" customHeight="1">
      <c r="A37" s="70" t="s">
        <v>55</v>
      </c>
      <c r="B37" s="126"/>
      <c r="C37" s="116"/>
    </row>
    <row r="38" spans="1:3" ht="15" customHeight="1">
      <c r="A38" s="70" t="s">
        <v>56</v>
      </c>
      <c r="B38" s="126"/>
      <c r="C38" s="116"/>
    </row>
    <row r="39" spans="1:3" ht="15" customHeight="1">
      <c r="A39" s="70" t="s">
        <v>58</v>
      </c>
      <c r="B39" s="126"/>
      <c r="C39" s="116"/>
    </row>
    <row r="40" spans="1:3" ht="15" customHeight="1">
      <c r="A40" s="70" t="s">
        <v>59</v>
      </c>
      <c r="B40" s="126"/>
      <c r="C40" s="116"/>
    </row>
    <row r="41" spans="1:3" ht="15" customHeight="1">
      <c r="A41" s="70" t="s">
        <v>65</v>
      </c>
      <c r="B41" s="126"/>
      <c r="C41" s="116"/>
    </row>
    <row r="42" spans="1:3" ht="15" customHeight="1">
      <c r="A42" s="70" t="s">
        <v>67</v>
      </c>
      <c r="B42" s="126"/>
      <c r="C42" s="116"/>
    </row>
    <row r="43" spans="1:3" ht="15" customHeight="1">
      <c r="A43" s="70" t="s">
        <v>68</v>
      </c>
      <c r="B43" s="126"/>
      <c r="C43" s="116"/>
    </row>
    <row r="44" spans="1:3" ht="15" customHeight="1">
      <c r="A44" s="70" t="s">
        <v>70</v>
      </c>
      <c r="B44" s="126"/>
      <c r="C44" s="116"/>
    </row>
    <row r="45" spans="1:3" ht="15" customHeight="1">
      <c r="A45" s="70" t="s">
        <v>71</v>
      </c>
      <c r="B45" s="126"/>
      <c r="C45" s="116"/>
    </row>
    <row r="46" spans="1:3" ht="15" customHeight="1">
      <c r="A46" s="70" t="s">
        <v>73</v>
      </c>
      <c r="B46" s="126"/>
      <c r="C46" s="116"/>
    </row>
    <row r="47" spans="1:3" ht="15" customHeight="1">
      <c r="A47" s="70" t="s">
        <v>74</v>
      </c>
      <c r="B47" s="126"/>
      <c r="C47" s="116"/>
    </row>
    <row r="48" spans="1:3" ht="15" customHeight="1">
      <c r="A48" s="74" t="s">
        <v>75</v>
      </c>
      <c r="B48" s="126"/>
      <c r="C48" s="116"/>
    </row>
    <row r="49" spans="1:12" ht="15" customHeight="1">
      <c r="A49" s="70" t="s">
        <v>76</v>
      </c>
      <c r="B49" s="126"/>
      <c r="C49" s="116"/>
    </row>
    <row r="50" spans="1:12" ht="15" customHeight="1">
      <c r="A50" s="70" t="s">
        <v>77</v>
      </c>
      <c r="B50" s="126"/>
      <c r="C50" s="116"/>
    </row>
    <row r="51" spans="1:12" ht="15" customHeight="1">
      <c r="A51" s="86" t="s">
        <v>79</v>
      </c>
      <c r="B51" s="40"/>
      <c r="C51" s="87"/>
    </row>
    <row r="52" spans="1:12" ht="15" customHeight="1" thickBot="1">
      <c r="A52" s="88" t="s">
        <v>80</v>
      </c>
      <c r="B52" s="127" t="s">
        <v>134</v>
      </c>
      <c r="C52" s="128"/>
    </row>
    <row r="54" spans="1:12" ht="15" customHeight="1">
      <c r="A54" s="89"/>
      <c r="B54" s="89"/>
      <c r="C54" s="89"/>
    </row>
    <row r="55" spans="1:12" s="48" customFormat="1" ht="15" customHeight="1">
      <c r="A55" s="90"/>
      <c r="B55" s="91"/>
      <c r="C55"/>
      <c r="D55"/>
      <c r="E55"/>
      <c r="F55"/>
      <c r="G55"/>
      <c r="H55"/>
      <c r="I55"/>
      <c r="J55"/>
      <c r="K55"/>
      <c r="L55"/>
    </row>
    <row r="56" spans="1:12" s="48" customFormat="1" ht="1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s="48" customFormat="1" ht="1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s="48" customFormat="1" ht="1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s="48" customFormat="1" ht="1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s="48" customFormat="1" ht="1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s="48" customFormat="1" ht="1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s="48" customFormat="1" ht="1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s="48" customFormat="1" ht="1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s="48" customFormat="1" ht="1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s="48" customFormat="1" ht="1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s="48" customFormat="1" ht="1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s="48" customFormat="1" ht="1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s="48" customFormat="1" ht="1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s="48" customFormat="1" ht="1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s="48" customFormat="1" ht="1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s="48" customFormat="1" ht="1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s="48" customFormat="1" ht="1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s="48" customFormat="1" ht="1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s="48" customFormat="1" ht="1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s="48" customFormat="1" ht="1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s="48" customFormat="1" ht="1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s="48" customFormat="1" ht="15" customHeight="1">
      <c r="A77"/>
      <c r="B77"/>
      <c r="C77"/>
      <c r="D77"/>
      <c r="E77"/>
      <c r="F77"/>
      <c r="G77"/>
      <c r="H77"/>
      <c r="I77"/>
      <c r="J77"/>
      <c r="K77"/>
      <c r="L77"/>
    </row>
  </sheetData>
  <mergeCells count="20">
    <mergeCell ref="B30:B31"/>
    <mergeCell ref="C30:C31"/>
    <mergeCell ref="B34:C50"/>
    <mergeCell ref="B52:C52"/>
    <mergeCell ref="B18:C18"/>
    <mergeCell ref="C19:C20"/>
    <mergeCell ref="B21:B23"/>
    <mergeCell ref="C21:C23"/>
    <mergeCell ref="B27:B28"/>
    <mergeCell ref="C27:C28"/>
    <mergeCell ref="A1:C1"/>
    <mergeCell ref="B2:C2"/>
    <mergeCell ref="B3:C3"/>
    <mergeCell ref="G3:H3"/>
    <mergeCell ref="K3:L3"/>
    <mergeCell ref="C4:C15"/>
    <mergeCell ref="B5:B6"/>
    <mergeCell ref="B7:B14"/>
    <mergeCell ref="G9:H9"/>
    <mergeCell ref="K9:L9"/>
  </mergeCells>
  <pageMargins left="0.62992125984251968" right="0.15748031496062992" top="0.82677165354330717" bottom="0.74803149606299213" header="0.31496062992125984" footer="0.31496062992125984"/>
  <pageSetup scale="8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opLeftCell="A30" zoomScaleNormal="100" workbookViewId="0">
      <selection activeCell="F35" sqref="F35"/>
    </sheetView>
  </sheetViews>
  <sheetFormatPr baseColWidth="10" defaultRowHeight="15"/>
  <cols>
    <col min="1" max="1" width="40.85546875" customWidth="1"/>
    <col min="2" max="2" width="11.7109375" style="105" customWidth="1"/>
    <col min="3" max="3" width="20.85546875" style="48" customWidth="1"/>
    <col min="4" max="4" width="26.5703125" customWidth="1"/>
  </cols>
  <sheetData>
    <row r="1" spans="1:4">
      <c r="A1" s="132" t="s">
        <v>136</v>
      </c>
      <c r="B1" s="132"/>
      <c r="C1" s="132"/>
      <c r="D1" s="132"/>
    </row>
    <row r="2" spans="1:4">
      <c r="A2" s="3" t="s">
        <v>92</v>
      </c>
      <c r="B2" s="99" t="s">
        <v>93</v>
      </c>
      <c r="C2" s="49" t="s">
        <v>94</v>
      </c>
      <c r="D2" s="49" t="s">
        <v>95</v>
      </c>
    </row>
    <row r="3" spans="1:4">
      <c r="A3" s="7" t="s">
        <v>5</v>
      </c>
      <c r="B3" s="11"/>
      <c r="C3" s="50"/>
      <c r="D3" s="51"/>
    </row>
    <row r="4" spans="1:4">
      <c r="A4" s="7" t="s">
        <v>6</v>
      </c>
      <c r="B4" s="11"/>
      <c r="C4" s="50"/>
      <c r="D4" s="21"/>
    </row>
    <row r="5" spans="1:4">
      <c r="A5" s="10" t="s">
        <v>96</v>
      </c>
      <c r="B5" s="100">
        <v>9650</v>
      </c>
      <c r="C5" s="50"/>
      <c r="D5" s="21"/>
    </row>
    <row r="6" spans="1:4">
      <c r="A6" s="10" t="s">
        <v>97</v>
      </c>
      <c r="B6" s="100">
        <v>87286.26</v>
      </c>
      <c r="C6" s="50"/>
      <c r="D6" s="21"/>
    </row>
    <row r="7" spans="1:4" ht="63.75" customHeight="1">
      <c r="A7" s="12" t="s">
        <v>98</v>
      </c>
      <c r="B7" s="13">
        <v>75294</v>
      </c>
      <c r="C7" s="133" t="s">
        <v>99</v>
      </c>
      <c r="D7" s="134" t="s">
        <v>100</v>
      </c>
    </row>
    <row r="8" spans="1:4">
      <c r="A8" s="12" t="s">
        <v>13</v>
      </c>
      <c r="B8" s="13">
        <v>752.94</v>
      </c>
      <c r="C8" s="133"/>
      <c r="D8" s="134"/>
    </row>
    <row r="9" spans="1:4">
      <c r="A9" s="15" t="s">
        <v>14</v>
      </c>
      <c r="B9" s="19">
        <v>790.18</v>
      </c>
      <c r="C9" s="50"/>
      <c r="D9" s="21"/>
    </row>
    <row r="10" spans="1:4">
      <c r="A10" s="15" t="s">
        <v>15</v>
      </c>
      <c r="B10" s="19">
        <v>457.09</v>
      </c>
      <c r="C10" s="50"/>
      <c r="D10" s="21"/>
    </row>
    <row r="11" spans="1:4">
      <c r="A11" s="15" t="s">
        <v>16</v>
      </c>
      <c r="B11" s="19">
        <v>2084.4299999999998</v>
      </c>
      <c r="C11" s="50"/>
      <c r="D11" s="21"/>
    </row>
    <row r="12" spans="1:4">
      <c r="A12" s="15" t="s">
        <v>17</v>
      </c>
      <c r="B12" s="100">
        <v>0</v>
      </c>
      <c r="C12" s="50"/>
      <c r="D12" s="21"/>
    </row>
    <row r="13" spans="1:4">
      <c r="A13" s="15" t="s">
        <v>18</v>
      </c>
      <c r="B13" s="100">
        <v>11267.41</v>
      </c>
      <c r="C13" s="50"/>
      <c r="D13" s="21"/>
    </row>
    <row r="14" spans="1:4">
      <c r="A14" s="15" t="s">
        <v>19</v>
      </c>
      <c r="B14" s="100">
        <v>287.94</v>
      </c>
      <c r="C14" s="50"/>
      <c r="D14" s="21"/>
    </row>
    <row r="15" spans="1:4">
      <c r="A15" s="15" t="s">
        <v>20</v>
      </c>
      <c r="B15" s="100">
        <v>1835.17</v>
      </c>
      <c r="C15" s="50"/>
      <c r="D15" s="21"/>
    </row>
    <row r="16" spans="1:4">
      <c r="A16" s="10" t="s">
        <v>21</v>
      </c>
      <c r="B16" s="19">
        <v>45200</v>
      </c>
      <c r="C16" s="50"/>
      <c r="D16" s="21"/>
    </row>
    <row r="17" spans="1:4">
      <c r="A17" s="7" t="s">
        <v>22</v>
      </c>
      <c r="B17" s="22">
        <f>SUM(B5:B16)</f>
        <v>234905.42</v>
      </c>
      <c r="C17" s="50"/>
      <c r="D17" s="21"/>
    </row>
    <row r="18" spans="1:4">
      <c r="A18" s="7" t="s">
        <v>23</v>
      </c>
      <c r="B18" s="11"/>
      <c r="C18" s="50"/>
      <c r="D18" s="21"/>
    </row>
    <row r="19" spans="1:4" ht="25.5">
      <c r="A19" s="17" t="s">
        <v>24</v>
      </c>
      <c r="B19" s="11">
        <v>80000</v>
      </c>
      <c r="C19" s="52" t="s">
        <v>101</v>
      </c>
      <c r="D19" s="53" t="s">
        <v>102</v>
      </c>
    </row>
    <row r="20" spans="1:4" ht="25.5">
      <c r="A20" s="17" t="s">
        <v>25</v>
      </c>
      <c r="B20" s="13">
        <v>0</v>
      </c>
      <c r="C20" s="52" t="s">
        <v>101</v>
      </c>
      <c r="D20" s="53"/>
    </row>
    <row r="21" spans="1:4" ht="51">
      <c r="A21" s="15" t="s">
        <v>26</v>
      </c>
      <c r="B21" s="19">
        <v>12500</v>
      </c>
      <c r="C21" s="54" t="s">
        <v>103</v>
      </c>
      <c r="D21" s="51" t="s">
        <v>104</v>
      </c>
    </row>
    <row r="22" spans="1:4" ht="54.75" customHeight="1">
      <c r="A22" s="17" t="s">
        <v>27</v>
      </c>
      <c r="B22" s="13">
        <v>8840</v>
      </c>
      <c r="C22" s="52" t="s">
        <v>105</v>
      </c>
      <c r="D22" s="51" t="s">
        <v>106</v>
      </c>
    </row>
    <row r="23" spans="1:4" ht="25.5">
      <c r="A23" s="10" t="s">
        <v>28</v>
      </c>
      <c r="B23" s="13">
        <v>54200</v>
      </c>
      <c r="C23" s="54" t="s">
        <v>105</v>
      </c>
      <c r="D23" s="51" t="s">
        <v>107</v>
      </c>
    </row>
    <row r="24" spans="1:4">
      <c r="A24" s="7" t="s">
        <v>29</v>
      </c>
      <c r="B24" s="101">
        <f>SUM(B20:B23)</f>
        <v>75540</v>
      </c>
      <c r="C24" s="50"/>
      <c r="D24" s="21"/>
    </row>
    <row r="25" spans="1:4">
      <c r="A25" s="15" t="s">
        <v>30</v>
      </c>
      <c r="B25" s="19">
        <v>-6857.13</v>
      </c>
      <c r="C25" s="54" t="s">
        <v>105</v>
      </c>
      <c r="D25" s="21"/>
    </row>
    <row r="26" spans="1:4">
      <c r="A26" s="15" t="s">
        <v>31</v>
      </c>
      <c r="B26" s="19">
        <v>-1735.95</v>
      </c>
      <c r="C26" s="54" t="s">
        <v>105</v>
      </c>
      <c r="D26" s="51"/>
    </row>
    <row r="27" spans="1:4">
      <c r="A27" s="15" t="s">
        <v>33</v>
      </c>
      <c r="B27" s="19">
        <v>-2639.3</v>
      </c>
      <c r="C27" s="54" t="s">
        <v>105</v>
      </c>
      <c r="D27" s="51"/>
    </row>
    <row r="28" spans="1:4">
      <c r="A28" s="15" t="s">
        <v>34</v>
      </c>
      <c r="B28" s="19">
        <v>-24670.11</v>
      </c>
      <c r="C28" s="54" t="s">
        <v>105</v>
      </c>
      <c r="D28" s="51"/>
    </row>
    <row r="29" spans="1:4">
      <c r="A29" s="7" t="s">
        <v>36</v>
      </c>
      <c r="B29" s="22">
        <f>SUM(B26:B28)</f>
        <v>-29045.360000000001</v>
      </c>
      <c r="C29" s="50"/>
      <c r="D29" s="21"/>
    </row>
    <row r="30" spans="1:4">
      <c r="A30" s="7" t="s">
        <v>37</v>
      </c>
      <c r="B30" s="11"/>
      <c r="C30" s="50"/>
      <c r="D30" s="21"/>
    </row>
    <row r="31" spans="1:4">
      <c r="A31" s="15" t="s">
        <v>38</v>
      </c>
      <c r="B31" s="19">
        <v>731.3</v>
      </c>
      <c r="C31" s="50"/>
      <c r="D31" s="21"/>
    </row>
    <row r="32" spans="1:4">
      <c r="A32" s="7" t="s">
        <v>40</v>
      </c>
      <c r="B32" s="22">
        <f>SUM(B31)</f>
        <v>731.3</v>
      </c>
      <c r="C32" s="50"/>
      <c r="D32" s="21"/>
    </row>
    <row r="33" spans="1:7">
      <c r="A33" s="7" t="s">
        <v>41</v>
      </c>
      <c r="B33" s="11"/>
      <c r="C33" s="50"/>
      <c r="D33" s="21"/>
    </row>
    <row r="34" spans="1:7" ht="45" customHeight="1">
      <c r="A34" s="12" t="s">
        <v>42</v>
      </c>
      <c r="B34" s="19">
        <v>3500</v>
      </c>
      <c r="C34" s="52" t="s">
        <v>103</v>
      </c>
      <c r="D34" s="51" t="s">
        <v>108</v>
      </c>
    </row>
    <row r="35" spans="1:7">
      <c r="A35" s="15" t="s">
        <v>43</v>
      </c>
      <c r="B35" s="19">
        <v>7516</v>
      </c>
      <c r="C35" s="52"/>
      <c r="D35" s="51"/>
    </row>
    <row r="36" spans="1:7">
      <c r="A36" s="23" t="s">
        <v>44</v>
      </c>
      <c r="B36" s="11">
        <f>SUM(B34:B35)</f>
        <v>11016</v>
      </c>
      <c r="C36" s="50"/>
      <c r="D36" s="21"/>
    </row>
    <row r="37" spans="1:7">
      <c r="A37" s="15" t="s">
        <v>109</v>
      </c>
      <c r="B37" s="19">
        <v>-3091.67</v>
      </c>
      <c r="C37" s="50"/>
      <c r="D37" s="21"/>
      <c r="E37" s="114"/>
    </row>
    <row r="38" spans="1:7">
      <c r="A38" s="15" t="s">
        <v>110</v>
      </c>
      <c r="B38" s="19">
        <v>-1043.8900000000001</v>
      </c>
      <c r="C38" s="50"/>
      <c r="D38" s="21"/>
      <c r="G38" s="24"/>
    </row>
    <row r="39" spans="1:7">
      <c r="A39" s="7" t="s">
        <v>48</v>
      </c>
      <c r="B39" s="22">
        <f>SUM(B37:B38)</f>
        <v>-4135.5600000000004</v>
      </c>
      <c r="C39" s="50"/>
      <c r="D39" s="21"/>
    </row>
    <row r="40" spans="1:7">
      <c r="A40" s="7" t="s">
        <v>49</v>
      </c>
      <c r="B40" s="22">
        <f>+B17+B24+B29+B32+B36+B39</f>
        <v>289011.80000000005</v>
      </c>
      <c r="C40" s="50"/>
      <c r="D40" s="21"/>
    </row>
    <row r="41" spans="1:7">
      <c r="A41" s="55"/>
      <c r="B41" s="102"/>
      <c r="C41" s="56"/>
      <c r="D41" s="55"/>
    </row>
    <row r="42" spans="1:7">
      <c r="A42" s="57"/>
      <c r="B42" s="103"/>
      <c r="C42" s="58"/>
      <c r="D42" s="57"/>
    </row>
    <row r="43" spans="1:7">
      <c r="A43" s="57"/>
      <c r="B43" s="103"/>
      <c r="C43" s="58"/>
      <c r="D43" s="115"/>
    </row>
    <row r="44" spans="1:7">
      <c r="B44" s="104"/>
    </row>
    <row r="45" spans="1:7">
      <c r="B45" s="104"/>
    </row>
    <row r="46" spans="1:7">
      <c r="B46" s="104"/>
    </row>
    <row r="47" spans="1:7">
      <c r="B47" s="104"/>
    </row>
    <row r="48" spans="1:7">
      <c r="B48" s="104"/>
    </row>
    <row r="49" spans="2:2">
      <c r="B49" s="104"/>
    </row>
    <row r="50" spans="2:2">
      <c r="B50" s="104"/>
    </row>
    <row r="51" spans="2:2">
      <c r="B51" s="104"/>
    </row>
    <row r="52" spans="2:2">
      <c r="B52" s="104"/>
    </row>
    <row r="53" spans="2:2">
      <c r="B53" s="104"/>
    </row>
    <row r="54" spans="2:2">
      <c r="B54" s="104"/>
    </row>
    <row r="55" spans="2:2">
      <c r="B55" s="104"/>
    </row>
    <row r="56" spans="2:2">
      <c r="B56" s="104"/>
    </row>
    <row r="57" spans="2:2">
      <c r="B57" s="104"/>
    </row>
    <row r="58" spans="2:2">
      <c r="B58" s="104"/>
    </row>
    <row r="59" spans="2:2">
      <c r="B59" s="104"/>
    </row>
    <row r="60" spans="2:2">
      <c r="B60" s="104"/>
    </row>
    <row r="61" spans="2:2">
      <c r="B61" s="104"/>
    </row>
    <row r="62" spans="2:2">
      <c r="B62" s="104"/>
    </row>
    <row r="63" spans="2:2">
      <c r="B63" s="104"/>
    </row>
    <row r="64" spans="2:2">
      <c r="B64" s="104"/>
    </row>
    <row r="65" spans="2:2">
      <c r="B65" s="104"/>
    </row>
  </sheetData>
  <mergeCells count="3">
    <mergeCell ref="A1:D1"/>
    <mergeCell ref="C7:C8"/>
    <mergeCell ref="D7:D8"/>
  </mergeCells>
  <pageMargins left="0.62992125984251968" right="0.80625000000000002" top="0.82677165354330717" bottom="0.63" header="0.34687499999999999" footer="0.31496062992125984"/>
  <pageSetup scale="90" orientation="portrait" verticalDpi="300" r:id="rId1"/>
  <headerFooter>
    <oddFooter>&amp;R&amp;"Arial,Negrita"&amp;12 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topLeftCell="A33" workbookViewId="0">
      <selection activeCell="H20" sqref="H20"/>
    </sheetView>
  </sheetViews>
  <sheetFormatPr baseColWidth="10" defaultRowHeight="15"/>
  <cols>
    <col min="1" max="1" width="44.28515625" style="47" customWidth="1"/>
    <col min="2" max="2" width="14.7109375" style="2" bestFit="1" customWidth="1"/>
    <col min="3" max="3" width="5" style="1" customWidth="1"/>
    <col min="4" max="4" width="14.7109375" style="95" bestFit="1" customWidth="1"/>
    <col min="5" max="6" width="14.7109375" style="2" bestFit="1" customWidth="1"/>
    <col min="8" max="8" width="12.42578125" bestFit="1" customWidth="1"/>
    <col min="9" max="9" width="14.7109375" bestFit="1" customWidth="1"/>
    <col min="10" max="10" width="2.5703125" bestFit="1" customWidth="1"/>
    <col min="11" max="11" width="13.42578125" bestFit="1" customWidth="1"/>
    <col min="12" max="12" width="2" bestFit="1" customWidth="1"/>
    <col min="13" max="13" width="15" bestFit="1" customWidth="1"/>
  </cols>
  <sheetData>
    <row r="1" spans="1:6">
      <c r="A1" s="135" t="s">
        <v>138</v>
      </c>
      <c r="B1" s="135"/>
      <c r="C1" s="135"/>
      <c r="D1" s="135"/>
      <c r="E1" s="135"/>
      <c r="F1" s="135"/>
    </row>
    <row r="2" spans="1:6" ht="26.25">
      <c r="A2" s="3" t="s">
        <v>0</v>
      </c>
      <c r="B2" s="4" t="s">
        <v>1</v>
      </c>
      <c r="C2" s="5" t="s">
        <v>2</v>
      </c>
      <c r="D2" s="136" t="s">
        <v>3</v>
      </c>
      <c r="E2" s="137"/>
      <c r="F2" s="6" t="s">
        <v>4</v>
      </c>
    </row>
    <row r="3" spans="1:6">
      <c r="A3" s="7" t="s">
        <v>5</v>
      </c>
      <c r="B3" s="11"/>
      <c r="C3" s="5"/>
      <c r="D3" s="93"/>
      <c r="E3" s="11"/>
      <c r="F3" s="8"/>
    </row>
    <row r="4" spans="1:6">
      <c r="A4" s="7" t="s">
        <v>6</v>
      </c>
      <c r="B4" s="11"/>
      <c r="C4" s="5"/>
      <c r="D4" s="14"/>
      <c r="E4" s="11"/>
      <c r="F4" s="9"/>
    </row>
    <row r="5" spans="1:6">
      <c r="A5" s="10" t="s">
        <v>7</v>
      </c>
      <c r="B5" s="100">
        <v>11300</v>
      </c>
      <c r="C5" s="5"/>
      <c r="D5" s="14"/>
      <c r="E5" s="11"/>
      <c r="F5" s="11">
        <f>B5-E5+D5</f>
        <v>11300</v>
      </c>
    </row>
    <row r="6" spans="1:6">
      <c r="A6" s="10" t="s">
        <v>8</v>
      </c>
      <c r="B6" s="100">
        <v>87286.26</v>
      </c>
      <c r="C6" s="5"/>
      <c r="D6" s="14"/>
      <c r="E6" s="11"/>
      <c r="F6" s="11">
        <f>B6-E6+D6</f>
        <v>87286.26</v>
      </c>
    </row>
    <row r="7" spans="1:6">
      <c r="A7" s="12" t="s">
        <v>9</v>
      </c>
      <c r="B7" s="13">
        <v>93678</v>
      </c>
      <c r="C7" s="78"/>
      <c r="D7" s="96"/>
      <c r="E7" s="13"/>
      <c r="F7" s="13">
        <f>B7+D7-E7</f>
        <v>93678</v>
      </c>
    </row>
    <row r="8" spans="1:6">
      <c r="A8" s="12" t="s">
        <v>10</v>
      </c>
      <c r="B8" s="19" t="s">
        <v>11</v>
      </c>
      <c r="C8" s="78">
        <v>2</v>
      </c>
      <c r="D8" s="96"/>
      <c r="E8" s="13">
        <v>851.56</v>
      </c>
      <c r="F8" s="13">
        <v>-851.56</v>
      </c>
    </row>
    <row r="9" spans="1:6">
      <c r="A9" s="12" t="s">
        <v>12</v>
      </c>
      <c r="B9" s="19" t="s">
        <v>11</v>
      </c>
      <c r="C9" s="78">
        <v>5</v>
      </c>
      <c r="D9" s="96"/>
      <c r="E9" s="14">
        <v>73469.56</v>
      </c>
      <c r="F9" s="14">
        <v>-73469.56</v>
      </c>
    </row>
    <row r="10" spans="1:6">
      <c r="A10" s="12" t="s">
        <v>13</v>
      </c>
      <c r="B10" s="13">
        <v>-752.94</v>
      </c>
      <c r="C10" s="78">
        <v>3</v>
      </c>
      <c r="D10" s="96"/>
      <c r="E10" s="13">
        <v>2492.4899999999998</v>
      </c>
      <c r="F10" s="13">
        <f>B10+D10-E10</f>
        <v>-3245.43</v>
      </c>
    </row>
    <row r="11" spans="1:6">
      <c r="A11" s="15" t="s">
        <v>14</v>
      </c>
      <c r="B11" s="19">
        <v>790.18</v>
      </c>
      <c r="C11" s="5"/>
      <c r="D11" s="14"/>
      <c r="E11" s="11"/>
      <c r="F11" s="13">
        <f t="shared" ref="F11:F25" si="0">B11+D11-E11</f>
        <v>790.18</v>
      </c>
    </row>
    <row r="12" spans="1:6">
      <c r="A12" s="15" t="s">
        <v>15</v>
      </c>
      <c r="B12" s="19">
        <v>4789</v>
      </c>
      <c r="C12" s="5"/>
      <c r="D12" s="14"/>
      <c r="E12" s="11"/>
      <c r="F12" s="13">
        <f t="shared" si="0"/>
        <v>4789</v>
      </c>
    </row>
    <row r="13" spans="1:6">
      <c r="A13" s="15" t="s">
        <v>16</v>
      </c>
      <c r="B13" s="19">
        <v>2084.4299999999998</v>
      </c>
      <c r="C13" s="5"/>
      <c r="D13" s="14"/>
      <c r="E13" s="11"/>
      <c r="F13" s="13">
        <f t="shared" si="0"/>
        <v>2084.4299999999998</v>
      </c>
    </row>
    <row r="14" spans="1:6">
      <c r="A14" s="15" t="s">
        <v>17</v>
      </c>
      <c r="B14" s="100">
        <v>0</v>
      </c>
      <c r="C14" s="5"/>
      <c r="D14" s="14"/>
      <c r="E14" s="11"/>
      <c r="F14" s="13">
        <f t="shared" si="0"/>
        <v>0</v>
      </c>
    </row>
    <row r="15" spans="1:6">
      <c r="A15" s="15" t="s">
        <v>18</v>
      </c>
      <c r="B15" s="100">
        <v>11267.41</v>
      </c>
      <c r="C15" s="5"/>
      <c r="D15" s="14"/>
      <c r="E15" s="11"/>
      <c r="F15" s="13">
        <f t="shared" si="0"/>
        <v>11267.41</v>
      </c>
    </row>
    <row r="16" spans="1:6">
      <c r="A16" s="15" t="s">
        <v>19</v>
      </c>
      <c r="B16" s="100">
        <v>287.94</v>
      </c>
      <c r="C16" s="5"/>
      <c r="D16" s="14"/>
      <c r="E16" s="11"/>
      <c r="F16" s="13">
        <f t="shared" si="0"/>
        <v>287.94</v>
      </c>
    </row>
    <row r="17" spans="1:6">
      <c r="A17" s="15" t="s">
        <v>20</v>
      </c>
      <c r="B17" s="100">
        <v>1835.17</v>
      </c>
      <c r="C17" s="5"/>
      <c r="D17" s="14"/>
      <c r="E17" s="11"/>
      <c r="F17" s="13">
        <f t="shared" si="0"/>
        <v>1835.17</v>
      </c>
    </row>
    <row r="18" spans="1:6">
      <c r="A18" s="10" t="s">
        <v>21</v>
      </c>
      <c r="B18" s="19">
        <v>45200</v>
      </c>
      <c r="C18" s="5"/>
      <c r="D18" s="14"/>
      <c r="E18" s="11"/>
      <c r="F18" s="13">
        <f t="shared" si="0"/>
        <v>45200</v>
      </c>
    </row>
    <row r="19" spans="1:6">
      <c r="A19" s="7" t="s">
        <v>22</v>
      </c>
      <c r="B19" s="22">
        <f>SUM(B5:B18)</f>
        <v>257765.45</v>
      </c>
      <c r="C19" s="5"/>
      <c r="D19" s="14"/>
      <c r="E19" s="11"/>
      <c r="F19" s="16">
        <f>SUM(F5:F18)</f>
        <v>180951.84000000003</v>
      </c>
    </row>
    <row r="20" spans="1:6">
      <c r="A20" s="7" t="s">
        <v>23</v>
      </c>
      <c r="B20" s="11"/>
      <c r="C20" s="5"/>
      <c r="D20" s="14"/>
      <c r="E20" s="11"/>
      <c r="F20" s="13"/>
    </row>
    <row r="21" spans="1:6">
      <c r="A21" s="17" t="s">
        <v>24</v>
      </c>
      <c r="B21" s="11">
        <v>80000</v>
      </c>
      <c r="C21" s="18">
        <v>6</v>
      </c>
      <c r="D21" s="97">
        <v>70000</v>
      </c>
      <c r="E21" s="11"/>
      <c r="F21" s="13">
        <f t="shared" si="0"/>
        <v>150000</v>
      </c>
    </row>
    <row r="22" spans="1:6">
      <c r="A22" s="17" t="s">
        <v>25</v>
      </c>
      <c r="B22" s="13">
        <v>0</v>
      </c>
      <c r="C22" s="18"/>
      <c r="D22" s="97"/>
      <c r="E22" s="11"/>
      <c r="F22" s="13">
        <f t="shared" si="0"/>
        <v>0</v>
      </c>
    </row>
    <row r="23" spans="1:6">
      <c r="A23" s="15" t="s">
        <v>26</v>
      </c>
      <c r="B23" s="19">
        <v>12500</v>
      </c>
      <c r="C23" s="20">
        <v>1</v>
      </c>
      <c r="D23" s="93"/>
      <c r="E23" s="11">
        <v>12500</v>
      </c>
      <c r="F23" s="13">
        <f t="shared" si="0"/>
        <v>0</v>
      </c>
    </row>
    <row r="24" spans="1:6">
      <c r="A24" s="17" t="s">
        <v>27</v>
      </c>
      <c r="B24" s="13">
        <v>8840</v>
      </c>
      <c r="C24" s="18"/>
      <c r="D24" s="93"/>
      <c r="E24" s="11"/>
      <c r="F24" s="13">
        <f t="shared" si="0"/>
        <v>8840</v>
      </c>
    </row>
    <row r="25" spans="1:6">
      <c r="A25" s="10" t="s">
        <v>28</v>
      </c>
      <c r="B25" s="13">
        <v>54200</v>
      </c>
      <c r="C25" s="20"/>
      <c r="D25" s="93"/>
      <c r="E25" s="11"/>
      <c r="F25" s="13">
        <f t="shared" si="0"/>
        <v>54200</v>
      </c>
    </row>
    <row r="26" spans="1:6">
      <c r="A26" s="7" t="s">
        <v>29</v>
      </c>
      <c r="B26" s="101">
        <f>SUM(B21:B25)</f>
        <v>155540</v>
      </c>
      <c r="C26" s="5"/>
      <c r="D26" s="14"/>
      <c r="E26" s="11"/>
      <c r="F26" s="16">
        <f>SUM(F21:F25)</f>
        <v>213040</v>
      </c>
    </row>
    <row r="27" spans="1:6">
      <c r="A27" s="15" t="s">
        <v>30</v>
      </c>
      <c r="B27" s="19">
        <v>-6857.13</v>
      </c>
      <c r="C27" s="20">
        <v>6</v>
      </c>
      <c r="D27" s="14"/>
      <c r="E27" s="11">
        <v>7000</v>
      </c>
      <c r="F27" s="11">
        <f>B27+D27-E27</f>
        <v>-13857.130000000001</v>
      </c>
    </row>
    <row r="28" spans="1:6">
      <c r="A28" s="15" t="s">
        <v>31</v>
      </c>
      <c r="B28" s="9">
        <v>0</v>
      </c>
      <c r="C28" s="20"/>
      <c r="D28" s="93"/>
      <c r="E28" s="11"/>
      <c r="F28" s="11">
        <f>B28+D28-E28</f>
        <v>0</v>
      </c>
    </row>
    <row r="29" spans="1:6">
      <c r="A29" s="15" t="s">
        <v>32</v>
      </c>
      <c r="B29" s="19">
        <v>-1735.95</v>
      </c>
      <c r="C29" s="20">
        <v>1</v>
      </c>
      <c r="D29" s="93">
        <v>1735.95</v>
      </c>
      <c r="E29" s="11"/>
      <c r="F29" s="11">
        <f>B29+D29-E29</f>
        <v>0</v>
      </c>
    </row>
    <row r="30" spans="1:6">
      <c r="A30" s="15" t="s">
        <v>33</v>
      </c>
      <c r="B30" s="19">
        <v>-2639.3</v>
      </c>
      <c r="C30" s="20"/>
      <c r="D30" s="93"/>
      <c r="E30" s="11"/>
      <c r="F30" s="11">
        <f>B30+D30-E30</f>
        <v>-2639.3</v>
      </c>
    </row>
    <row r="31" spans="1:6">
      <c r="A31" s="15" t="s">
        <v>34</v>
      </c>
      <c r="B31" s="19">
        <v>-24670.11</v>
      </c>
      <c r="C31" s="20" t="s">
        <v>35</v>
      </c>
      <c r="D31" s="93">
        <f>632.46+11.49</f>
        <v>643.95000000000005</v>
      </c>
      <c r="E31" s="11"/>
      <c r="F31" s="11">
        <f>B31+D31-E31</f>
        <v>-24026.16</v>
      </c>
    </row>
    <row r="32" spans="1:6">
      <c r="A32" s="7" t="s">
        <v>36</v>
      </c>
      <c r="B32" s="22">
        <f>SUM(B27:B31)</f>
        <v>-35902.490000000005</v>
      </c>
      <c r="C32" s="5"/>
      <c r="D32" s="14"/>
      <c r="E32" s="11"/>
      <c r="F32" s="22">
        <f>SUM(F27:F31)</f>
        <v>-40522.589999999997</v>
      </c>
    </row>
    <row r="33" spans="1:7">
      <c r="A33" s="7" t="s">
        <v>37</v>
      </c>
      <c r="B33" s="11"/>
      <c r="C33" s="5"/>
      <c r="D33" s="14"/>
      <c r="E33" s="11"/>
      <c r="F33" s="9"/>
    </row>
    <row r="34" spans="1:7">
      <c r="A34" s="15" t="s">
        <v>38</v>
      </c>
      <c r="B34" s="19">
        <v>5700</v>
      </c>
      <c r="C34" s="5"/>
      <c r="D34" s="14"/>
      <c r="E34" s="11"/>
      <c r="F34" s="11">
        <f>B34+D34-E34</f>
        <v>5700</v>
      </c>
    </row>
    <row r="35" spans="1:7">
      <c r="A35" s="15" t="s">
        <v>39</v>
      </c>
      <c r="B35" s="19" t="s">
        <v>11</v>
      </c>
      <c r="C35" s="5" t="s">
        <v>135</v>
      </c>
      <c r="D35" s="14">
        <f>623.12+175</f>
        <v>798.12</v>
      </c>
      <c r="E35" s="11"/>
      <c r="F35" s="11">
        <v>798.12</v>
      </c>
    </row>
    <row r="36" spans="1:7">
      <c r="A36" s="7" t="s">
        <v>40</v>
      </c>
      <c r="B36" s="22">
        <f>SUM(B34)</f>
        <v>5700</v>
      </c>
      <c r="C36" s="5"/>
      <c r="D36" s="14"/>
      <c r="E36" s="11"/>
      <c r="F36" s="22">
        <f>SUM(F34:F35)</f>
        <v>6498.12</v>
      </c>
    </row>
    <row r="37" spans="1:7">
      <c r="A37" s="7" t="s">
        <v>41</v>
      </c>
      <c r="B37" s="11"/>
      <c r="C37" s="5"/>
      <c r="D37" s="14"/>
      <c r="E37" s="11"/>
      <c r="F37" s="11"/>
    </row>
    <row r="38" spans="1:7">
      <c r="A38" s="12" t="s">
        <v>26</v>
      </c>
      <c r="B38" s="11" t="s">
        <v>11</v>
      </c>
      <c r="C38" s="5">
        <v>1</v>
      </c>
      <c r="D38" s="14">
        <v>12500</v>
      </c>
      <c r="E38" s="11"/>
      <c r="F38" s="11">
        <v>12500</v>
      </c>
    </row>
    <row r="39" spans="1:7">
      <c r="A39" s="12" t="s">
        <v>42</v>
      </c>
      <c r="B39" s="19">
        <v>3500</v>
      </c>
      <c r="C39" s="18">
        <v>10</v>
      </c>
      <c r="D39" s="93"/>
      <c r="E39" s="11">
        <v>3500</v>
      </c>
      <c r="F39" s="11">
        <f>B39+D39-E39</f>
        <v>0</v>
      </c>
    </row>
    <row r="40" spans="1:7">
      <c r="A40" s="15" t="s">
        <v>43</v>
      </c>
      <c r="B40" s="19">
        <v>7516</v>
      </c>
      <c r="C40" s="18"/>
      <c r="D40" s="93"/>
      <c r="E40" s="11"/>
      <c r="F40" s="11">
        <f>B40+D40-E40</f>
        <v>7516</v>
      </c>
    </row>
    <row r="41" spans="1:7">
      <c r="A41" s="23" t="s">
        <v>44</v>
      </c>
      <c r="B41" s="22">
        <f>SUM(B39:B40)</f>
        <v>11016</v>
      </c>
      <c r="C41" s="5"/>
      <c r="D41" s="14"/>
      <c r="E41" s="11"/>
      <c r="F41" s="22">
        <f>SUM(F38:F40)</f>
        <v>20016</v>
      </c>
    </row>
    <row r="42" spans="1:7">
      <c r="A42" s="15" t="s">
        <v>45</v>
      </c>
      <c r="B42" s="11" t="s">
        <v>11</v>
      </c>
      <c r="C42" s="5">
        <v>1</v>
      </c>
      <c r="D42" s="14"/>
      <c r="E42" s="11">
        <v>1735.95</v>
      </c>
      <c r="F42" s="11">
        <v>-1735.95</v>
      </c>
    </row>
    <row r="43" spans="1:7">
      <c r="A43" s="15" t="s">
        <v>46</v>
      </c>
      <c r="B43" s="19">
        <v>-2800</v>
      </c>
      <c r="C43" s="5">
        <v>10</v>
      </c>
      <c r="D43" s="14">
        <v>2800</v>
      </c>
      <c r="E43" s="11"/>
      <c r="F43" s="11">
        <f>B43+D43-E43</f>
        <v>0</v>
      </c>
    </row>
    <row r="44" spans="1:7">
      <c r="A44" s="15" t="s">
        <v>47</v>
      </c>
      <c r="B44" s="19">
        <v>-1043.8900000000001</v>
      </c>
      <c r="C44" s="5"/>
      <c r="D44" s="14"/>
      <c r="E44" s="11"/>
      <c r="F44" s="11">
        <f>B44+D44-E44</f>
        <v>-1043.8900000000001</v>
      </c>
      <c r="G44" s="24"/>
    </row>
    <row r="45" spans="1:7">
      <c r="A45" s="7" t="s">
        <v>48</v>
      </c>
      <c r="B45" s="22">
        <f>SUM(B42:B44)</f>
        <v>-3843.8900000000003</v>
      </c>
      <c r="C45" s="5"/>
      <c r="D45" s="14"/>
      <c r="E45" s="11"/>
      <c r="F45" s="22">
        <f>SUM(F42:F44)</f>
        <v>-2779.84</v>
      </c>
    </row>
    <row r="46" spans="1:7" ht="17.25">
      <c r="A46" s="7" t="s">
        <v>49</v>
      </c>
      <c r="B46" s="25">
        <f>+B19+B26+B32+B36+B41+B45</f>
        <v>390275.07</v>
      </c>
      <c r="C46" s="138"/>
      <c r="D46" s="138"/>
      <c r="E46" s="138"/>
      <c r="F46" s="25">
        <f>F19+F26+F32+F36+F41+F45</f>
        <v>377203.52999999997</v>
      </c>
    </row>
    <row r="47" spans="1:7">
      <c r="A47" s="21"/>
      <c r="B47" s="9"/>
      <c r="C47" s="5"/>
      <c r="D47" s="14"/>
      <c r="E47" s="11"/>
      <c r="F47" s="9"/>
    </row>
    <row r="48" spans="1:7">
      <c r="A48" s="26" t="s">
        <v>50</v>
      </c>
      <c r="B48" s="9"/>
      <c r="C48" s="5"/>
      <c r="D48" s="14"/>
      <c r="E48" s="11"/>
      <c r="F48" s="9"/>
    </row>
    <row r="49" spans="1:14">
      <c r="A49" s="7" t="s">
        <v>51</v>
      </c>
      <c r="B49" s="9"/>
      <c r="C49" s="5"/>
      <c r="D49" s="14"/>
      <c r="E49" s="11"/>
      <c r="F49" s="9"/>
    </row>
    <row r="50" spans="1:14">
      <c r="A50" s="27" t="s">
        <v>52</v>
      </c>
      <c r="B50" s="106">
        <v>20100</v>
      </c>
      <c r="C50" s="28"/>
      <c r="D50" s="97"/>
      <c r="E50" s="11"/>
      <c r="F50" s="46">
        <f>B50-D50+E50</f>
        <v>20100</v>
      </c>
    </row>
    <row r="51" spans="1:14">
      <c r="A51" s="12" t="s">
        <v>53</v>
      </c>
      <c r="B51" s="106">
        <v>2621.68</v>
      </c>
      <c r="C51" s="78"/>
      <c r="D51" s="96"/>
      <c r="E51" s="11"/>
      <c r="F51" s="46">
        <f t="shared" ref="F51:F79" si="1">B51-D51+E51</f>
        <v>2621.68</v>
      </c>
    </row>
    <row r="52" spans="1:14">
      <c r="A52" s="12" t="s">
        <v>54</v>
      </c>
      <c r="B52" s="106">
        <v>33.840000000000003</v>
      </c>
      <c r="C52" s="78"/>
      <c r="D52" s="96"/>
      <c r="E52" s="11"/>
      <c r="F52" s="46">
        <f t="shared" si="1"/>
        <v>33.840000000000003</v>
      </c>
      <c r="G52" s="29"/>
      <c r="H52" s="29"/>
      <c r="I52" s="29"/>
      <c r="J52" s="29"/>
      <c r="K52" s="29"/>
      <c r="L52" s="29"/>
      <c r="M52" s="29"/>
      <c r="N52" s="29"/>
    </row>
    <row r="53" spans="1:14">
      <c r="A53" s="12" t="s">
        <v>55</v>
      </c>
      <c r="B53" s="106">
        <v>0</v>
      </c>
      <c r="C53" s="78"/>
      <c r="D53" s="97"/>
      <c r="E53" s="11"/>
      <c r="F53" s="46">
        <f t="shared" si="1"/>
        <v>0</v>
      </c>
      <c r="G53" s="29"/>
      <c r="H53" s="29"/>
      <c r="I53" s="29"/>
      <c r="J53" s="29"/>
      <c r="K53" s="29"/>
      <c r="L53" s="29"/>
      <c r="M53" s="29"/>
      <c r="N53" s="29"/>
    </row>
    <row r="54" spans="1:14" ht="15.75">
      <c r="A54" s="12" t="s">
        <v>56</v>
      </c>
      <c r="B54" s="106">
        <v>13.32</v>
      </c>
      <c r="C54" s="78"/>
      <c r="D54" s="97"/>
      <c r="E54" s="11"/>
      <c r="F54" s="46">
        <f t="shared" si="1"/>
        <v>13.32</v>
      </c>
      <c r="G54" s="29"/>
      <c r="H54" s="29"/>
      <c r="I54" s="139" t="s">
        <v>57</v>
      </c>
      <c r="J54" s="139"/>
      <c r="K54" s="139"/>
      <c r="L54" s="139"/>
      <c r="M54" s="139"/>
      <c r="N54" s="29"/>
    </row>
    <row r="55" spans="1:14">
      <c r="A55" s="12" t="s">
        <v>58</v>
      </c>
      <c r="B55" s="106">
        <v>8817.2000000000007</v>
      </c>
      <c r="C55" s="78"/>
      <c r="D55" s="97"/>
      <c r="E55" s="11"/>
      <c r="F55" s="46">
        <f t="shared" si="1"/>
        <v>8817.2000000000007</v>
      </c>
      <c r="G55" s="29"/>
      <c r="H55" s="29"/>
      <c r="I55" s="29"/>
      <c r="J55" s="29"/>
      <c r="K55" s="29"/>
      <c r="L55" s="29"/>
      <c r="M55" s="29"/>
      <c r="N55" s="29"/>
    </row>
    <row r="56" spans="1:14" ht="15.75">
      <c r="A56" s="12" t="s">
        <v>59</v>
      </c>
      <c r="B56" s="106">
        <v>4.75</v>
      </c>
      <c r="C56" s="78"/>
      <c r="D56" s="97"/>
      <c r="E56" s="11"/>
      <c r="F56" s="46">
        <f t="shared" si="1"/>
        <v>4.75</v>
      </c>
      <c r="G56" s="29"/>
      <c r="H56" s="29"/>
      <c r="I56" s="30" t="s">
        <v>60</v>
      </c>
      <c r="J56" s="30" t="s">
        <v>61</v>
      </c>
      <c r="K56" s="30" t="s">
        <v>62</v>
      </c>
      <c r="L56" s="31" t="s">
        <v>63</v>
      </c>
      <c r="M56" s="31" t="s">
        <v>64</v>
      </c>
      <c r="N56" s="29"/>
    </row>
    <row r="57" spans="1:14" ht="15.75">
      <c r="A57" s="12" t="s">
        <v>65</v>
      </c>
      <c r="B57" s="106">
        <v>676.86</v>
      </c>
      <c r="C57" s="28"/>
      <c r="D57" s="96"/>
      <c r="E57" s="11"/>
      <c r="F57" s="46">
        <f t="shared" si="1"/>
        <v>676.86</v>
      </c>
      <c r="G57" s="29"/>
      <c r="H57" s="32" t="s">
        <v>66</v>
      </c>
      <c r="I57" s="33">
        <v>390275.07</v>
      </c>
      <c r="J57" s="31"/>
      <c r="K57" s="34">
        <v>70290.759999999995</v>
      </c>
      <c r="L57" s="31"/>
      <c r="M57" s="35">
        <v>319984.31</v>
      </c>
      <c r="N57" s="29"/>
    </row>
    <row r="58" spans="1:14" ht="15.75">
      <c r="A58" s="12" t="s">
        <v>67</v>
      </c>
      <c r="B58" s="106">
        <v>40</v>
      </c>
      <c r="C58" s="78"/>
      <c r="D58" s="96"/>
      <c r="E58" s="11"/>
      <c r="F58" s="46">
        <f t="shared" si="1"/>
        <v>40</v>
      </c>
      <c r="G58" s="29"/>
      <c r="H58" s="32"/>
      <c r="I58" s="30"/>
      <c r="J58" s="30"/>
      <c r="K58" s="30"/>
      <c r="L58" s="30"/>
      <c r="M58" s="30"/>
      <c r="N58" s="29"/>
    </row>
    <row r="59" spans="1:14" ht="15.75">
      <c r="A59" s="12" t="s">
        <v>68</v>
      </c>
      <c r="B59" s="106">
        <v>33.14</v>
      </c>
      <c r="C59" s="78"/>
      <c r="D59" s="97"/>
      <c r="E59" s="11"/>
      <c r="F59" s="46">
        <f t="shared" si="1"/>
        <v>33.14</v>
      </c>
      <c r="G59" s="29"/>
      <c r="H59" s="32" t="s">
        <v>69</v>
      </c>
      <c r="I59" s="36">
        <v>377203.53</v>
      </c>
      <c r="J59" s="30"/>
      <c r="K59" s="37">
        <v>87290.76</v>
      </c>
      <c r="L59" s="30"/>
      <c r="M59" s="37">
        <v>289912.77</v>
      </c>
      <c r="N59" s="29"/>
    </row>
    <row r="60" spans="1:14" ht="15.75">
      <c r="A60" s="12" t="s">
        <v>70</v>
      </c>
      <c r="B60" s="106">
        <v>2478.04</v>
      </c>
      <c r="C60" s="78"/>
      <c r="D60" s="97"/>
      <c r="E60" s="11"/>
      <c r="F60" s="46">
        <f t="shared" si="1"/>
        <v>2478.04</v>
      </c>
      <c r="G60" s="29"/>
      <c r="H60" s="32"/>
      <c r="I60" s="30"/>
      <c r="J60" s="30"/>
      <c r="K60" s="30"/>
      <c r="L60" s="30"/>
      <c r="M60" s="30"/>
      <c r="N60" s="29"/>
    </row>
    <row r="61" spans="1:14" ht="15.75">
      <c r="A61" s="12" t="s">
        <v>71</v>
      </c>
      <c r="B61" s="106">
        <v>6615.95</v>
      </c>
      <c r="C61" s="78"/>
      <c r="D61" s="97"/>
      <c r="E61" s="11"/>
      <c r="F61" s="46">
        <f t="shared" si="1"/>
        <v>6615.95</v>
      </c>
      <c r="G61" s="29"/>
      <c r="H61" s="32" t="s">
        <v>72</v>
      </c>
      <c r="I61" s="38">
        <f>+I57-I59</f>
        <v>13071.539999999979</v>
      </c>
      <c r="J61" s="30"/>
      <c r="K61" s="39">
        <f>+K57-K59</f>
        <v>-17000</v>
      </c>
      <c r="L61" s="30"/>
      <c r="M61" s="39">
        <f>+M57-M59</f>
        <v>30071.539999999979</v>
      </c>
      <c r="N61" s="29"/>
    </row>
    <row r="62" spans="1:14">
      <c r="A62" s="12" t="s">
        <v>73</v>
      </c>
      <c r="B62" s="106">
        <v>502.55</v>
      </c>
      <c r="C62" s="28"/>
      <c r="D62" s="96"/>
      <c r="E62" s="11"/>
      <c r="F62" s="46">
        <f t="shared" si="1"/>
        <v>502.55</v>
      </c>
      <c r="G62" s="29"/>
      <c r="H62" s="29"/>
      <c r="I62" s="29"/>
      <c r="J62" s="29"/>
      <c r="K62" s="29"/>
      <c r="L62" s="29"/>
      <c r="M62" s="29"/>
      <c r="N62" s="29"/>
    </row>
    <row r="63" spans="1:14">
      <c r="A63" s="12" t="s">
        <v>74</v>
      </c>
      <c r="B63" s="106">
        <v>8343.6299999999992</v>
      </c>
      <c r="C63" s="28"/>
      <c r="D63" s="96"/>
      <c r="E63" s="11"/>
      <c r="F63" s="46">
        <f t="shared" si="1"/>
        <v>8343.6299999999992</v>
      </c>
      <c r="G63" s="29"/>
      <c r="H63" s="29"/>
      <c r="I63" s="29"/>
      <c r="J63" s="29"/>
      <c r="K63" s="29"/>
      <c r="L63" s="29"/>
      <c r="M63" s="29"/>
      <c r="N63" s="29"/>
    </row>
    <row r="64" spans="1:14">
      <c r="A64" s="17" t="s">
        <v>75</v>
      </c>
      <c r="B64" s="106">
        <v>445.27</v>
      </c>
      <c r="C64" s="78"/>
      <c r="D64" s="96"/>
      <c r="E64" s="11"/>
      <c r="F64" s="46">
        <f t="shared" si="1"/>
        <v>445.27</v>
      </c>
      <c r="G64" s="29"/>
      <c r="H64" s="29"/>
      <c r="I64" s="29"/>
      <c r="J64" s="29"/>
      <c r="K64" s="29"/>
      <c r="L64" s="29"/>
      <c r="M64" s="29"/>
      <c r="N64" s="29"/>
    </row>
    <row r="65" spans="1:14">
      <c r="A65" s="12" t="s">
        <v>76</v>
      </c>
      <c r="B65" s="106">
        <v>6221.93</v>
      </c>
      <c r="C65" s="78"/>
      <c r="D65" s="97"/>
      <c r="E65" s="11"/>
      <c r="F65" s="46">
        <f t="shared" si="1"/>
        <v>6221.93</v>
      </c>
      <c r="G65" s="29"/>
      <c r="H65" s="29"/>
      <c r="I65" s="29"/>
      <c r="J65" s="29"/>
      <c r="K65" s="29"/>
      <c r="L65" s="29"/>
      <c r="M65" s="29"/>
      <c r="N65" s="29"/>
    </row>
    <row r="66" spans="1:14">
      <c r="A66" s="12" t="s">
        <v>77</v>
      </c>
      <c r="B66" s="106">
        <v>13159.79</v>
      </c>
      <c r="C66" s="78"/>
      <c r="D66" s="97"/>
      <c r="E66" s="11"/>
      <c r="F66" s="46">
        <f t="shared" si="1"/>
        <v>13159.79</v>
      </c>
    </row>
    <row r="67" spans="1:14">
      <c r="A67" s="40" t="s">
        <v>78</v>
      </c>
      <c r="B67" s="107">
        <f>SUM(B50:B66)</f>
        <v>70107.95</v>
      </c>
      <c r="C67" s="28"/>
      <c r="D67" s="97"/>
      <c r="E67" s="11"/>
      <c r="F67" s="41">
        <f>SUM(F50:F66)</f>
        <v>70107.95</v>
      </c>
    </row>
    <row r="68" spans="1:14">
      <c r="A68" s="40" t="s">
        <v>79</v>
      </c>
      <c r="B68" s="108"/>
      <c r="C68" s="28"/>
      <c r="D68" s="97"/>
      <c r="E68" s="11"/>
      <c r="F68" s="46"/>
    </row>
    <row r="69" spans="1:14">
      <c r="A69" s="12" t="s">
        <v>80</v>
      </c>
      <c r="B69" s="106">
        <v>182.81</v>
      </c>
      <c r="C69" s="28"/>
      <c r="D69" s="97"/>
      <c r="E69" s="11"/>
      <c r="F69" s="46">
        <f t="shared" si="1"/>
        <v>182.81</v>
      </c>
    </row>
    <row r="70" spans="1:14">
      <c r="A70" s="40" t="s">
        <v>81</v>
      </c>
      <c r="B70" s="107">
        <f>SUM(B69)</f>
        <v>182.81</v>
      </c>
      <c r="C70" s="28"/>
      <c r="D70" s="97"/>
      <c r="E70" s="11"/>
      <c r="F70" s="41">
        <f>SUM(F68:F69)</f>
        <v>182.81</v>
      </c>
    </row>
    <row r="71" spans="1:14">
      <c r="A71" s="40" t="s">
        <v>82</v>
      </c>
      <c r="B71" s="107"/>
      <c r="C71" s="28"/>
      <c r="D71" s="97"/>
      <c r="E71" s="11"/>
      <c r="F71" s="46"/>
    </row>
    <row r="72" spans="1:14">
      <c r="A72" s="27" t="s">
        <v>83</v>
      </c>
      <c r="B72" s="107" t="s">
        <v>11</v>
      </c>
      <c r="C72" s="28">
        <v>7</v>
      </c>
      <c r="D72" s="97"/>
      <c r="E72" s="14">
        <f>17000</f>
        <v>17000</v>
      </c>
      <c r="F72" s="14">
        <v>17000</v>
      </c>
    </row>
    <row r="73" spans="1:14" ht="15" customHeight="1">
      <c r="A73" s="42" t="s">
        <v>84</v>
      </c>
      <c r="B73" s="109">
        <f>+B67+B70</f>
        <v>70290.759999999995</v>
      </c>
      <c r="C73" s="43"/>
      <c r="D73" s="98"/>
      <c r="E73" s="92"/>
      <c r="F73" s="44">
        <f>+F67+F70+F72</f>
        <v>87290.76</v>
      </c>
    </row>
    <row r="74" spans="1:14">
      <c r="A74" s="21"/>
      <c r="B74" s="110"/>
      <c r="C74" s="5"/>
      <c r="D74" s="14"/>
      <c r="E74" s="11"/>
      <c r="F74" s="46"/>
    </row>
    <row r="75" spans="1:14">
      <c r="A75" s="26" t="s">
        <v>64</v>
      </c>
      <c r="B75" s="110"/>
      <c r="C75" s="5"/>
      <c r="D75" s="14"/>
      <c r="E75" s="11"/>
      <c r="F75" s="46"/>
    </row>
    <row r="76" spans="1:14">
      <c r="A76" s="21" t="s">
        <v>85</v>
      </c>
      <c r="B76" s="110">
        <v>80000</v>
      </c>
      <c r="C76" s="5"/>
      <c r="D76" s="14"/>
      <c r="E76" s="11"/>
      <c r="F76" s="46">
        <f t="shared" si="1"/>
        <v>80000</v>
      </c>
    </row>
    <row r="77" spans="1:14">
      <c r="A77" s="21" t="s">
        <v>86</v>
      </c>
      <c r="B77" s="110">
        <v>11070.66</v>
      </c>
      <c r="C77" s="5"/>
      <c r="D77" s="14"/>
      <c r="E77" s="11"/>
      <c r="F77" s="46">
        <f t="shared" si="1"/>
        <v>11070.66</v>
      </c>
    </row>
    <row r="78" spans="1:14">
      <c r="A78" s="21" t="s">
        <v>87</v>
      </c>
      <c r="B78" s="110">
        <f>137749.37-752.94-752.94+291.67+70000</f>
        <v>206535.16</v>
      </c>
      <c r="C78" s="5"/>
      <c r="D78" s="14"/>
      <c r="E78" s="11"/>
      <c r="F78" s="46">
        <f t="shared" si="1"/>
        <v>206535.16</v>
      </c>
    </row>
    <row r="79" spans="1:14">
      <c r="A79" s="45" t="s">
        <v>88</v>
      </c>
      <c r="B79" s="110">
        <f>12378.49+10000</f>
        <v>22378.489999999998</v>
      </c>
      <c r="C79" s="5"/>
      <c r="D79" s="14"/>
      <c r="E79" s="11"/>
      <c r="F79" s="46">
        <f t="shared" si="1"/>
        <v>22378.489999999998</v>
      </c>
    </row>
    <row r="80" spans="1:14">
      <c r="A80" s="140" t="s">
        <v>89</v>
      </c>
      <c r="B80" s="141" t="s">
        <v>11</v>
      </c>
      <c r="C80" s="5">
        <v>2</v>
      </c>
      <c r="D80" s="14">
        <v>851.56</v>
      </c>
      <c r="E80" s="11"/>
      <c r="F80" s="142">
        <v>-30071.54</v>
      </c>
    </row>
    <row r="81" spans="1:6">
      <c r="A81" s="140"/>
      <c r="B81" s="141"/>
      <c r="C81" s="5">
        <v>3</v>
      </c>
      <c r="D81" s="14">
        <v>2492.4899999999998</v>
      </c>
      <c r="E81" s="11"/>
      <c r="F81" s="142"/>
    </row>
    <row r="82" spans="1:6">
      <c r="A82" s="140"/>
      <c r="B82" s="141"/>
      <c r="C82" s="5">
        <v>4</v>
      </c>
      <c r="D82" s="14"/>
      <c r="E82" s="11">
        <v>623.12</v>
      </c>
      <c r="F82" s="142"/>
    </row>
    <row r="83" spans="1:6">
      <c r="A83" s="140"/>
      <c r="B83" s="141"/>
      <c r="C83" s="5">
        <v>5</v>
      </c>
      <c r="D83" s="14">
        <v>73469.56</v>
      </c>
      <c r="E83" s="11"/>
      <c r="F83" s="142"/>
    </row>
    <row r="84" spans="1:6">
      <c r="A84" s="140"/>
      <c r="B84" s="141"/>
      <c r="C84" s="5">
        <v>6</v>
      </c>
      <c r="D84" s="14"/>
      <c r="E84" s="11">
        <v>63000</v>
      </c>
      <c r="F84" s="142"/>
    </row>
    <row r="85" spans="1:6">
      <c r="A85" s="140"/>
      <c r="B85" s="141"/>
      <c r="C85" s="5">
        <v>7</v>
      </c>
      <c r="D85" s="14">
        <v>17000</v>
      </c>
      <c r="E85" s="11"/>
      <c r="F85" s="142"/>
    </row>
    <row r="86" spans="1:6">
      <c r="A86" s="140"/>
      <c r="B86" s="141"/>
      <c r="C86" s="5" t="s">
        <v>35</v>
      </c>
      <c r="D86" s="14"/>
      <c r="E86" s="93">
        <f>632.46+11.49</f>
        <v>643.95000000000005</v>
      </c>
      <c r="F86" s="142"/>
    </row>
    <row r="87" spans="1:6">
      <c r="A87" s="140"/>
      <c r="B87" s="141"/>
      <c r="C87" s="5">
        <v>10</v>
      </c>
      <c r="D87" s="14">
        <v>700</v>
      </c>
      <c r="E87" s="11"/>
      <c r="F87" s="142"/>
    </row>
    <row r="88" spans="1:6">
      <c r="A88" s="140"/>
      <c r="B88" s="141"/>
      <c r="C88" s="5">
        <v>11</v>
      </c>
      <c r="D88" s="14"/>
      <c r="E88" s="11">
        <v>175</v>
      </c>
      <c r="F88" s="142"/>
    </row>
    <row r="89" spans="1:6">
      <c r="A89" s="26" t="s">
        <v>90</v>
      </c>
      <c r="B89" s="111">
        <f>SUM(B75:B79)</f>
        <v>319984.31</v>
      </c>
      <c r="C89" s="5"/>
      <c r="D89" s="14"/>
      <c r="E89" s="11"/>
      <c r="F89" s="41">
        <f>SUM(F76:F88)</f>
        <v>289912.77</v>
      </c>
    </row>
    <row r="90" spans="1:6" ht="17.25">
      <c r="A90" s="26" t="s">
        <v>91</v>
      </c>
      <c r="B90" s="112">
        <f>+B89+B73</f>
        <v>390275.07</v>
      </c>
      <c r="C90" s="43"/>
      <c r="D90" s="94">
        <f>SUM(D3:D89)</f>
        <v>182991.63</v>
      </c>
      <c r="E90" s="94">
        <f>SUM(E3:E89)</f>
        <v>182991.63</v>
      </c>
      <c r="F90" s="44">
        <f>+F73+F89</f>
        <v>377203.53</v>
      </c>
    </row>
    <row r="91" spans="1:6">
      <c r="B91" s="113"/>
    </row>
    <row r="92" spans="1:6">
      <c r="B92" s="113"/>
    </row>
    <row r="93" spans="1:6">
      <c r="B93" s="113"/>
    </row>
    <row r="94" spans="1:6">
      <c r="B94" s="113"/>
    </row>
    <row r="95" spans="1:6">
      <c r="B95" s="113"/>
    </row>
    <row r="96" spans="1:6">
      <c r="B96" s="113"/>
    </row>
    <row r="97" spans="1:10" s="48" customFormat="1">
      <c r="A97" s="47"/>
      <c r="B97" s="113"/>
      <c r="C97" s="1"/>
      <c r="D97" s="95"/>
      <c r="E97" s="2"/>
      <c r="F97" s="2"/>
      <c r="G97"/>
      <c r="H97"/>
      <c r="I97"/>
      <c r="J97"/>
    </row>
    <row r="98" spans="1:10" s="48" customFormat="1">
      <c r="A98" s="47"/>
      <c r="B98" s="113"/>
      <c r="C98" s="1"/>
      <c r="D98" s="95"/>
      <c r="E98" s="2"/>
      <c r="F98" s="2"/>
      <c r="G98"/>
      <c r="H98"/>
      <c r="I98"/>
      <c r="J98"/>
    </row>
    <row r="99" spans="1:10" s="48" customFormat="1">
      <c r="A99" s="47"/>
      <c r="B99" s="113"/>
      <c r="C99" s="1"/>
      <c r="D99" s="95"/>
      <c r="E99" s="2"/>
      <c r="F99" s="2"/>
      <c r="G99"/>
      <c r="H99"/>
      <c r="I99"/>
      <c r="J99"/>
    </row>
    <row r="100" spans="1:10" s="48" customFormat="1">
      <c r="A100" s="47"/>
      <c r="B100" s="113"/>
      <c r="C100" s="1"/>
      <c r="D100" s="95"/>
      <c r="E100" s="2"/>
      <c r="F100" s="2"/>
      <c r="G100"/>
      <c r="H100"/>
      <c r="I100"/>
      <c r="J100"/>
    </row>
    <row r="101" spans="1:10" s="48" customFormat="1">
      <c r="A101" s="47"/>
      <c r="B101" s="113"/>
      <c r="C101" s="1"/>
      <c r="D101" s="95"/>
      <c r="E101" s="2"/>
      <c r="F101" s="2"/>
      <c r="G101"/>
      <c r="H101"/>
      <c r="I101"/>
      <c r="J101"/>
    </row>
    <row r="102" spans="1:10" s="48" customFormat="1">
      <c r="A102" s="47"/>
      <c r="B102" s="113"/>
      <c r="C102" s="1"/>
      <c r="D102" s="95"/>
      <c r="E102" s="2"/>
      <c r="F102" s="2"/>
      <c r="G102"/>
      <c r="H102"/>
      <c r="I102"/>
      <c r="J102"/>
    </row>
    <row r="103" spans="1:10" s="48" customFormat="1">
      <c r="A103" s="47"/>
      <c r="B103" s="113"/>
      <c r="C103" s="1"/>
      <c r="D103" s="95"/>
      <c r="E103" s="2"/>
      <c r="F103" s="2"/>
      <c r="G103"/>
      <c r="H103"/>
      <c r="I103"/>
      <c r="J103"/>
    </row>
    <row r="104" spans="1:10" s="48" customFormat="1">
      <c r="A104" s="47"/>
      <c r="B104" s="113"/>
      <c r="C104" s="1"/>
      <c r="D104" s="95"/>
      <c r="E104" s="2"/>
      <c r="F104" s="2"/>
      <c r="G104"/>
      <c r="H104"/>
      <c r="I104"/>
      <c r="J104"/>
    </row>
    <row r="105" spans="1:10" s="48" customFormat="1">
      <c r="A105" s="47"/>
      <c r="B105" s="113"/>
      <c r="C105" s="1"/>
      <c r="D105" s="95"/>
      <c r="E105" s="2"/>
      <c r="F105" s="2"/>
      <c r="G105"/>
      <c r="H105"/>
      <c r="I105"/>
      <c r="J105"/>
    </row>
    <row r="106" spans="1:10" s="48" customFormat="1">
      <c r="A106" s="47"/>
      <c r="B106" s="113"/>
      <c r="C106" s="1"/>
      <c r="D106" s="95"/>
      <c r="E106" s="2"/>
      <c r="F106" s="2"/>
      <c r="G106"/>
      <c r="H106"/>
      <c r="I106"/>
      <c r="J106"/>
    </row>
  </sheetData>
  <mergeCells count="7">
    <mergeCell ref="A1:F1"/>
    <mergeCell ref="D2:E2"/>
    <mergeCell ref="C46:E46"/>
    <mergeCell ref="I54:M54"/>
    <mergeCell ref="A80:A88"/>
    <mergeCell ref="B80:B88"/>
    <mergeCell ref="F80:F88"/>
  </mergeCells>
  <pageMargins left="0.62992125984251968" right="0.15748031496062992" top="0.82677165354330717" bottom="0.74803149606299213" header="0.31496062992125984" footer="0.31496062992125984"/>
  <pageSetup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NIC 1 TESIS</vt:lpstr>
      <vt:lpstr>NIIF</vt:lpstr>
      <vt:lpstr>AJUSTES</vt:lpstr>
      <vt:lpstr>'NIC 1 TESIS'!Área_de_impresión</vt:lpstr>
      <vt:lpstr>AJUSTES!Títulos_a_imprimir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vmorales2</dc:creator>
  <cp:lastModifiedBy>VICTOR MORALES</cp:lastModifiedBy>
  <cp:lastPrinted>2011-02-11T05:17:20Z</cp:lastPrinted>
  <dcterms:created xsi:type="dcterms:W3CDTF">2011-01-12T13:36:38Z</dcterms:created>
  <dcterms:modified xsi:type="dcterms:W3CDTF">2011-02-14T00:47:02Z</dcterms:modified>
</cp:coreProperties>
</file>