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activeTab="0"/>
  </bookViews>
  <sheets>
    <sheet name="BG" sheetId="1" r:id="rId1"/>
    <sheet name="P&amp;G" sheetId="2" r:id="rId2"/>
    <sheet name="BG - MP" sheetId="3" r:id="rId3"/>
    <sheet name="P&amp;G - MP" sheetId="4" r:id="rId4"/>
  </sheets>
  <definedNames/>
  <calcPr fullCalcOnLoad="1"/>
</workbook>
</file>

<file path=xl/sharedStrings.xml><?xml version="1.0" encoding="utf-8"?>
<sst xmlns="http://schemas.openxmlformats.org/spreadsheetml/2006/main" count="203" uniqueCount="123">
  <si>
    <t>Código</t>
  </si>
  <si>
    <t>Nombre o Descripción de la cuenta</t>
  </si>
  <si>
    <t xml:space="preserve">Saldo    </t>
  </si>
  <si>
    <t xml:space="preserve">Saldo </t>
  </si>
  <si>
    <t>Variaciones</t>
  </si>
  <si>
    <t>ACTIVO</t>
  </si>
  <si>
    <t>CIRCULANTE</t>
  </si>
  <si>
    <t>ACTIVO CIRCULANTE</t>
  </si>
  <si>
    <t>CUENTAS POR COBRAR</t>
  </si>
  <si>
    <t>Clientes Restaurante</t>
  </si>
  <si>
    <t>ACTIVO FIJO</t>
  </si>
  <si>
    <t>ACTIVO FIJO NETO</t>
  </si>
  <si>
    <t>PASIVO</t>
  </si>
  <si>
    <t>PROVEEDORES LOCALES</t>
  </si>
  <si>
    <t>OBLIGACIONES CON EL IESS</t>
  </si>
  <si>
    <t>OBLIGACIONES CON LA ADM. TRIBUTARIA</t>
  </si>
  <si>
    <t>OBLIGACIONES CON LOS EMPLEADOS</t>
  </si>
  <si>
    <t>OBLIGACIONES CON INST. FINANCIERAS</t>
  </si>
  <si>
    <t>PATRIMONIO</t>
  </si>
  <si>
    <t>CAPITAL</t>
  </si>
  <si>
    <t>Aporte de accionistas</t>
  </si>
  <si>
    <t>RESERVAS</t>
  </si>
  <si>
    <t>Reserva Legal</t>
  </si>
  <si>
    <t>Reserva de capital</t>
  </si>
  <si>
    <t>RESULTADOS</t>
  </si>
  <si>
    <t>Utilidad o pérdida del ejercicio anterior</t>
  </si>
  <si>
    <t>Resultado del presente ejercicio</t>
  </si>
  <si>
    <t>Total Pasivo y Patrimonio</t>
  </si>
  <si>
    <t>BALANCE GENERAL</t>
  </si>
  <si>
    <t>AL 31 DE DICIEMBRE 2008</t>
  </si>
  <si>
    <t>Estado de Pérdidas y Ganancias</t>
  </si>
  <si>
    <t>Restaurante</t>
  </si>
  <si>
    <t>Al 31 de diciembre de 2008</t>
  </si>
  <si>
    <t>Saldo 31/12/07</t>
  </si>
  <si>
    <t>Saldo 31/12/08</t>
  </si>
  <si>
    <t>Variación</t>
  </si>
  <si>
    <t>INGRESOS</t>
  </si>
  <si>
    <t>DEPARTAMENTO DE OPERACIONES</t>
  </si>
  <si>
    <t>Cafeteria</t>
  </si>
  <si>
    <t>EGRESOS</t>
  </si>
  <si>
    <t>COSTOS</t>
  </si>
  <si>
    <t>RESTAURANTE</t>
  </si>
  <si>
    <t>Conservas y Enlatados</t>
  </si>
  <si>
    <t>Embutidos</t>
  </si>
  <si>
    <t>Especies</t>
  </si>
  <si>
    <t>Helados y Dulces</t>
  </si>
  <si>
    <t>Lácteos</t>
  </si>
  <si>
    <t>Tarifa Cero</t>
  </si>
  <si>
    <t>Artículos de Limpieza</t>
  </si>
  <si>
    <t>Cervezas</t>
  </si>
  <si>
    <t>Colas y Agua</t>
  </si>
  <si>
    <t>Copas, Cucharas y Otros</t>
  </si>
  <si>
    <t>Licores</t>
  </si>
  <si>
    <t>Papel Aluminio</t>
  </si>
  <si>
    <t>Platos, copas, vajilla</t>
  </si>
  <si>
    <t>Servilletas</t>
  </si>
  <si>
    <t>Vasos, tarrinas descartables</t>
  </si>
  <si>
    <t>Fundas</t>
  </si>
  <si>
    <t>Gas</t>
  </si>
  <si>
    <t>Manteleria y Otros</t>
  </si>
  <si>
    <t>Varios</t>
  </si>
  <si>
    <t>Sueldos</t>
  </si>
  <si>
    <t>Décimo tercer sueldo</t>
  </si>
  <si>
    <t>Décimo cuarto sueldo</t>
  </si>
  <si>
    <t>Fondo de reserva</t>
  </si>
  <si>
    <t>Aporte Patronal 12,15%</t>
  </si>
  <si>
    <t>Uniformes</t>
  </si>
  <si>
    <t>Otras gratificaciones</t>
  </si>
  <si>
    <t>Arrendamientos</t>
  </si>
  <si>
    <t>Decoraciones, adornos y otros</t>
  </si>
  <si>
    <t>Loza, repostero, cristaleria</t>
  </si>
  <si>
    <t>Energía eléctrica</t>
  </si>
  <si>
    <t>Gastos de computación</t>
  </si>
  <si>
    <t>Gastos de vehículos</t>
  </si>
  <si>
    <t>Mantenimiento y Reparaciones</t>
  </si>
  <si>
    <t>Papelera</t>
  </si>
  <si>
    <t>Recarga Extintor</t>
  </si>
  <si>
    <t>Deprec. Muebles y enseres</t>
  </si>
  <si>
    <t>Deprec. Implementos de cocina</t>
  </si>
  <si>
    <t>Deprec. Manteleria</t>
  </si>
  <si>
    <t>Deprec. Vehículo</t>
  </si>
  <si>
    <t>Deprec. Maquinaria y Equipo</t>
  </si>
  <si>
    <t>Deprec. Equipos de cocina</t>
  </si>
  <si>
    <t>Iva que se carga al gasto</t>
  </si>
  <si>
    <t>CAFETERIA</t>
  </si>
  <si>
    <t>Té aguas aromáticas</t>
  </si>
  <si>
    <t>GASTOS DEPARTAMENTALES</t>
  </si>
  <si>
    <t>ADMINISTRACION/GENERALES</t>
  </si>
  <si>
    <t>Costo de personal</t>
  </si>
  <si>
    <t>Gastos directos</t>
  </si>
  <si>
    <t>Utilidad Bruta</t>
  </si>
  <si>
    <t>(-) 15% participación de trabajadores</t>
  </si>
  <si>
    <t>Utilidad antes de impuesto</t>
  </si>
  <si>
    <t>(-) 25% impuesto a la renta</t>
  </si>
  <si>
    <t>Utilidad Neta</t>
  </si>
  <si>
    <t xml:space="preserve">       7.362,54 </t>
  </si>
  <si>
    <t xml:space="preserve">15.335,81 </t>
  </si>
  <si>
    <t xml:space="preserve">14.497,40 </t>
  </si>
  <si>
    <t>(7.973,27)</t>
  </si>
  <si>
    <t>(10.655,23)</t>
  </si>
  <si>
    <t>(18.019,38)</t>
  </si>
  <si>
    <t xml:space="preserve">      4.538,30 </t>
  </si>
  <si>
    <t xml:space="preserve">       5.831,43 </t>
  </si>
  <si>
    <t xml:space="preserve">    (4.116,61)</t>
  </si>
  <si>
    <t xml:space="preserve">  18.017,77 </t>
  </si>
  <si>
    <t xml:space="preserve">       6.656,58 </t>
  </si>
  <si>
    <t xml:space="preserve">    11.361,19 </t>
  </si>
  <si>
    <t xml:space="preserve">     62.467,59 </t>
  </si>
  <si>
    <t xml:space="preserve">     62.467,56 </t>
  </si>
  <si>
    <t xml:space="preserve">     73.897,61 </t>
  </si>
  <si>
    <t>Cafetería</t>
  </si>
  <si>
    <t>(11.430,05)</t>
  </si>
  <si>
    <t xml:space="preserve">     44.619,83 </t>
  </si>
  <si>
    <t xml:space="preserve">     40.568,33 </t>
  </si>
  <si>
    <t xml:space="preserve">       4.051,50 </t>
  </si>
  <si>
    <t xml:space="preserve">       2.565,37 </t>
  </si>
  <si>
    <t xml:space="preserve">     17.847,76 </t>
  </si>
  <si>
    <t xml:space="preserve">       2.677,16 </t>
  </si>
  <si>
    <t xml:space="preserve">     15.170,60 </t>
  </si>
  <si>
    <t xml:space="preserve">       3.792,65 </t>
  </si>
  <si>
    <t xml:space="preserve">     11.377,95 </t>
  </si>
  <si>
    <t xml:space="preserve">Materialidad de Planificación </t>
  </si>
  <si>
    <t>$  1.501,13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</si>
</sst>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#,##0.00\ _€"/>
    <numFmt numFmtId="170" formatCode="#,##0.00\ &quot;€&quot;"/>
    <numFmt numFmtId="171" formatCode="#,##0.000\ &quot;€&quot;"/>
    <numFmt numFmtId="172" formatCode="#,##0.0\ &quot;€&quot;"/>
    <numFmt numFmtId="173" formatCode="#,##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3" fontId="0" fillId="0" borderId="0" xfId="46" applyFont="1" applyBorder="1" applyAlignment="1">
      <alignment horizontal="right"/>
    </xf>
    <xf numFmtId="4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" fillId="10" borderId="0" xfId="46" applyFont="1" applyFill="1" applyBorder="1" applyAlignment="1">
      <alignment horizontal="right" vertical="top"/>
    </xf>
    <xf numFmtId="14" fontId="1" fillId="10" borderId="0" xfId="46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3" fontId="1" fillId="0" borderId="0" xfId="46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3" fontId="0" fillId="0" borderId="0" xfId="46" applyFont="1" applyBorder="1" applyAlignment="1">
      <alignment horizontal="right" wrapText="1"/>
    </xf>
    <xf numFmtId="17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43" fontId="0" fillId="0" borderId="0" xfId="46" applyFont="1" applyBorder="1" applyAlignment="1">
      <alignment horizontal="right"/>
    </xf>
    <xf numFmtId="43" fontId="1" fillId="0" borderId="0" xfId="46" applyFont="1" applyBorder="1" applyAlignment="1">
      <alignment horizontal="right"/>
    </xf>
    <xf numFmtId="0" fontId="1" fillId="10" borderId="0" xfId="0" applyFont="1" applyFill="1" applyBorder="1" applyAlignment="1">
      <alignment horizontal="center" vertical="center" wrapText="1"/>
    </xf>
    <xf numFmtId="43" fontId="1" fillId="10" borderId="0" xfId="46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vertical="center"/>
    </xf>
    <xf numFmtId="43" fontId="1" fillId="10" borderId="0" xfId="46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top" wrapText="1"/>
    </xf>
    <xf numFmtId="0" fontId="0" fillId="10" borderId="0" xfId="0" applyFill="1" applyBorder="1" applyAlignment="1">
      <alignment vertical="top" wrapText="1"/>
    </xf>
    <xf numFmtId="0" fontId="1" fillId="10" borderId="0" xfId="0" applyFont="1" applyFill="1" applyBorder="1" applyAlignment="1">
      <alignment horizontal="center" vertical="top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showGridLines="0" tabSelected="1" zoomScalePageLayoutView="0" workbookViewId="0" topLeftCell="A1">
      <selection activeCell="H7" sqref="H7"/>
    </sheetView>
  </sheetViews>
  <sheetFormatPr defaultColWidth="11.421875" defaultRowHeight="15"/>
  <cols>
    <col min="1" max="1" width="11.421875" style="1" customWidth="1"/>
    <col min="2" max="2" width="12.57421875" style="2" bestFit="1" customWidth="1"/>
    <col min="3" max="3" width="38.00390625" style="3" customWidth="1"/>
    <col min="4" max="6" width="11.421875" style="4" customWidth="1"/>
    <col min="7" max="16384" width="11.421875" style="1" customWidth="1"/>
  </cols>
  <sheetData>
    <row r="2" ht="15.75">
      <c r="B2" s="22" t="s">
        <v>28</v>
      </c>
    </row>
    <row r="3" ht="15.75">
      <c r="B3" s="22" t="s">
        <v>29</v>
      </c>
    </row>
    <row r="5" spans="2:6" ht="15">
      <c r="B5" s="31" t="s">
        <v>0</v>
      </c>
      <c r="C5" s="32" t="s">
        <v>1</v>
      </c>
      <c r="D5" s="11" t="s">
        <v>2</v>
      </c>
      <c r="E5" s="11" t="s">
        <v>3</v>
      </c>
      <c r="F5" s="33" t="s">
        <v>4</v>
      </c>
    </row>
    <row r="6" spans="2:6" ht="15">
      <c r="B6" s="31"/>
      <c r="C6" s="32"/>
      <c r="D6" s="12">
        <v>39447</v>
      </c>
      <c r="E6" s="12">
        <v>39813</v>
      </c>
      <c r="F6" s="33"/>
    </row>
    <row r="7" spans="2:6" ht="15">
      <c r="B7" s="13">
        <v>1</v>
      </c>
      <c r="C7" s="14" t="s">
        <v>5</v>
      </c>
      <c r="D7" s="15">
        <f>D8+D12</f>
        <v>66840.34</v>
      </c>
      <c r="E7" s="15">
        <f>E8+E12</f>
        <v>74202.88</v>
      </c>
      <c r="F7" s="7">
        <f aca="true" t="shared" si="0" ref="F7:F29">(E7/D7)-1</f>
        <v>0.11015114525150538</v>
      </c>
    </row>
    <row r="8" spans="2:6" ht="15">
      <c r="B8" s="20">
        <v>11</v>
      </c>
      <c r="C8" s="21" t="s">
        <v>6</v>
      </c>
      <c r="D8" s="15">
        <f>D9+D10</f>
        <v>45594.329999999994</v>
      </c>
      <c r="E8" s="15">
        <f>E9+E10</f>
        <v>60930.14</v>
      </c>
      <c r="F8" s="7">
        <f t="shared" si="0"/>
        <v>0.336353445702569</v>
      </c>
    </row>
    <row r="9" spans="2:6" ht="14.25">
      <c r="B9" s="16">
        <v>1101</v>
      </c>
      <c r="C9" s="17" t="s">
        <v>7</v>
      </c>
      <c r="D9" s="18">
        <v>44786.84</v>
      </c>
      <c r="E9" s="18">
        <v>59284.24</v>
      </c>
      <c r="F9" s="19">
        <f t="shared" si="0"/>
        <v>0.3236977647898356</v>
      </c>
    </row>
    <row r="10" spans="2:6" ht="14.25">
      <c r="B10" s="16">
        <v>1103</v>
      </c>
      <c r="C10" s="17" t="s">
        <v>8</v>
      </c>
      <c r="D10" s="18">
        <f>D11</f>
        <v>807.49</v>
      </c>
      <c r="E10" s="18">
        <f>E11</f>
        <v>1645.9</v>
      </c>
      <c r="F10" s="19">
        <f t="shared" si="0"/>
        <v>1.038291495869918</v>
      </c>
    </row>
    <row r="11" spans="2:6" ht="14.25">
      <c r="B11" s="16">
        <v>110301</v>
      </c>
      <c r="C11" s="17" t="s">
        <v>9</v>
      </c>
      <c r="D11" s="18">
        <v>807.49</v>
      </c>
      <c r="E11" s="18">
        <v>1645.9</v>
      </c>
      <c r="F11" s="19">
        <f t="shared" si="0"/>
        <v>1.038291495869918</v>
      </c>
    </row>
    <row r="12" spans="2:6" ht="15">
      <c r="B12" s="20">
        <v>13</v>
      </c>
      <c r="C12" s="21" t="s">
        <v>10</v>
      </c>
      <c r="D12" s="15">
        <f>D13</f>
        <v>21246.01</v>
      </c>
      <c r="E12" s="15">
        <f>E13</f>
        <v>13272.74</v>
      </c>
      <c r="F12" s="7">
        <f t="shared" si="0"/>
        <v>-0.37528317081654383</v>
      </c>
    </row>
    <row r="13" spans="2:6" ht="14.25">
      <c r="B13" s="16">
        <v>1301</v>
      </c>
      <c r="C13" s="17" t="s">
        <v>11</v>
      </c>
      <c r="D13" s="18">
        <v>21246.01</v>
      </c>
      <c r="E13" s="18">
        <v>13272.74</v>
      </c>
      <c r="F13" s="19">
        <f t="shared" si="0"/>
        <v>-0.37528317081654383</v>
      </c>
    </row>
    <row r="14" spans="2:6" ht="15">
      <c r="B14" s="20">
        <v>2</v>
      </c>
      <c r="C14" s="21" t="s">
        <v>12</v>
      </c>
      <c r="D14" s="15">
        <f>D15+D16+D17+D18+D19</f>
        <v>44101.32</v>
      </c>
      <c r="E14" s="15">
        <f>E15+E16+E17+E18+E19</f>
        <v>33446.09</v>
      </c>
      <c r="F14" s="7">
        <f t="shared" si="0"/>
        <v>-0.24160796094085168</v>
      </c>
    </row>
    <row r="15" spans="2:6" ht="14.25">
      <c r="B15" s="16">
        <v>2102</v>
      </c>
      <c r="C15" s="17" t="s">
        <v>13</v>
      </c>
      <c r="D15" s="18">
        <v>27264.9</v>
      </c>
      <c r="E15" s="18">
        <v>9245.52</v>
      </c>
      <c r="F15" s="19">
        <f t="shared" si="0"/>
        <v>-0.660900278379895</v>
      </c>
    </row>
    <row r="16" spans="2:6" ht="14.25">
      <c r="B16" s="16">
        <v>2104</v>
      </c>
      <c r="C16" s="17" t="s">
        <v>14</v>
      </c>
      <c r="D16" s="18">
        <v>3325.55</v>
      </c>
      <c r="E16" s="18">
        <v>4436.58</v>
      </c>
      <c r="F16" s="19">
        <f t="shared" si="0"/>
        <v>0.3340890980439324</v>
      </c>
    </row>
    <row r="17" spans="2:6" ht="14.25">
      <c r="B17" s="16">
        <v>2105</v>
      </c>
      <c r="C17" s="17" t="s">
        <v>15</v>
      </c>
      <c r="D17" s="18">
        <v>3141.06</v>
      </c>
      <c r="E17" s="18">
        <v>7679.36</v>
      </c>
      <c r="F17" s="19">
        <f t="shared" si="0"/>
        <v>1.4448307259332838</v>
      </c>
    </row>
    <row r="18" spans="2:6" ht="14.25">
      <c r="B18" s="16">
        <v>2106</v>
      </c>
      <c r="C18" s="17" t="s">
        <v>16</v>
      </c>
      <c r="D18" s="18">
        <v>6253.2</v>
      </c>
      <c r="E18" s="18">
        <v>12084.63</v>
      </c>
      <c r="F18" s="19">
        <f t="shared" si="0"/>
        <v>0.9325513337171367</v>
      </c>
    </row>
    <row r="19" spans="2:6" ht="14.25">
      <c r="B19" s="16">
        <v>2107</v>
      </c>
      <c r="C19" s="17" t="s">
        <v>17</v>
      </c>
      <c r="D19" s="18">
        <v>4116.61</v>
      </c>
      <c r="E19" s="18">
        <v>0</v>
      </c>
      <c r="F19" s="19">
        <f t="shared" si="0"/>
        <v>-1</v>
      </c>
    </row>
    <row r="20" spans="2:6" ht="15">
      <c r="B20" s="20">
        <v>3</v>
      </c>
      <c r="C20" s="21" t="s">
        <v>18</v>
      </c>
      <c r="D20" s="15">
        <v>22739.02</v>
      </c>
      <c r="E20" s="15">
        <v>40756.79</v>
      </c>
      <c r="F20" s="7">
        <f t="shared" si="0"/>
        <v>0.7923723185959641</v>
      </c>
    </row>
    <row r="21" spans="2:6" ht="14.25">
      <c r="B21" s="16">
        <v>3101</v>
      </c>
      <c r="C21" s="17" t="s">
        <v>19</v>
      </c>
      <c r="D21" s="18">
        <f>D22</f>
        <v>800</v>
      </c>
      <c r="E21" s="18">
        <f>E22</f>
        <v>800</v>
      </c>
      <c r="F21" s="19">
        <f t="shared" si="0"/>
        <v>0</v>
      </c>
    </row>
    <row r="22" spans="2:6" ht="14.25">
      <c r="B22" s="16">
        <v>310101</v>
      </c>
      <c r="C22" s="17" t="s">
        <v>20</v>
      </c>
      <c r="D22" s="18">
        <v>800</v>
      </c>
      <c r="E22" s="18">
        <v>800</v>
      </c>
      <c r="F22" s="19">
        <f t="shared" si="0"/>
        <v>0</v>
      </c>
    </row>
    <row r="23" spans="2:6" ht="14.25">
      <c r="B23" s="16">
        <v>3102</v>
      </c>
      <c r="C23" s="17" t="s">
        <v>21</v>
      </c>
      <c r="D23" s="18">
        <f>D24+D25</f>
        <v>2696.36</v>
      </c>
      <c r="E23" s="18">
        <f>E24+E25</f>
        <v>2696.36</v>
      </c>
      <c r="F23" s="19">
        <f t="shared" si="0"/>
        <v>0</v>
      </c>
    </row>
    <row r="24" spans="2:6" ht="14.25">
      <c r="B24" s="16">
        <v>310201</v>
      </c>
      <c r="C24" s="17" t="s">
        <v>22</v>
      </c>
      <c r="D24" s="18">
        <v>400</v>
      </c>
      <c r="E24" s="18">
        <v>400</v>
      </c>
      <c r="F24" s="19">
        <f t="shared" si="0"/>
        <v>0</v>
      </c>
    </row>
    <row r="25" spans="2:6" ht="14.25">
      <c r="B25" s="16">
        <v>310202</v>
      </c>
      <c r="C25" s="17" t="s">
        <v>23</v>
      </c>
      <c r="D25" s="18">
        <v>2296.36</v>
      </c>
      <c r="E25" s="18">
        <v>2296.36</v>
      </c>
      <c r="F25" s="19">
        <f t="shared" si="0"/>
        <v>0</v>
      </c>
    </row>
    <row r="26" spans="2:6" ht="14.25">
      <c r="B26" s="16">
        <v>3103</v>
      </c>
      <c r="C26" s="17" t="s">
        <v>24</v>
      </c>
      <c r="D26" s="18">
        <f>D27+D28</f>
        <v>19242.66</v>
      </c>
      <c r="E26" s="18">
        <f>E27+E28</f>
        <v>37260.43</v>
      </c>
      <c r="F26" s="19">
        <f t="shared" si="0"/>
        <v>0.9363450791106842</v>
      </c>
    </row>
    <row r="27" spans="2:6" ht="14.25">
      <c r="B27" s="16">
        <v>310302</v>
      </c>
      <c r="C27" s="17" t="s">
        <v>25</v>
      </c>
      <c r="D27" s="18">
        <v>12586.08</v>
      </c>
      <c r="E27" s="18">
        <v>19242.66</v>
      </c>
      <c r="F27" s="19">
        <f t="shared" si="0"/>
        <v>0.5288842912169636</v>
      </c>
    </row>
    <row r="28" spans="2:6" ht="14.25">
      <c r="B28" s="16">
        <v>310303</v>
      </c>
      <c r="C28" s="17" t="s">
        <v>26</v>
      </c>
      <c r="D28" s="18">
        <v>6656.58</v>
      </c>
      <c r="E28" s="18">
        <v>18017.77</v>
      </c>
      <c r="F28" s="19">
        <f t="shared" si="0"/>
        <v>1.7067608291344807</v>
      </c>
    </row>
    <row r="29" spans="2:6" ht="15">
      <c r="B29" s="16"/>
      <c r="C29" s="21" t="s">
        <v>27</v>
      </c>
      <c r="D29" s="15">
        <v>66840.34</v>
      </c>
      <c r="E29" s="15">
        <v>74202.88</v>
      </c>
      <c r="F29" s="7">
        <f t="shared" si="0"/>
        <v>0.11015114525150538</v>
      </c>
    </row>
  </sheetData>
  <sheetProtection/>
  <mergeCells count="3">
    <mergeCell ref="B5:B6"/>
    <mergeCell ref="C5:C6"/>
    <mergeCell ref="F5:F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0"/>
  <sheetViews>
    <sheetView showGridLines="0" zoomScalePageLayoutView="0" workbookViewId="0" topLeftCell="A1">
      <selection activeCell="G113" sqref="G113"/>
    </sheetView>
  </sheetViews>
  <sheetFormatPr defaultColWidth="11.421875" defaultRowHeight="15"/>
  <cols>
    <col min="1" max="1" width="11.421875" style="1" customWidth="1"/>
    <col min="2" max="2" width="33.8515625" style="1" bestFit="1" customWidth="1"/>
    <col min="3" max="4" width="11.57421875" style="1" bestFit="1" customWidth="1"/>
    <col min="5" max="16384" width="11.421875" style="1" customWidth="1"/>
  </cols>
  <sheetData>
    <row r="2" spans="2:3" ht="15">
      <c r="B2" s="8" t="s">
        <v>30</v>
      </c>
      <c r="C2" s="8"/>
    </row>
    <row r="3" spans="2:3" ht="15">
      <c r="B3" s="8" t="s">
        <v>32</v>
      </c>
      <c r="C3" s="8"/>
    </row>
    <row r="4" spans="2:3" ht="15">
      <c r="B4" s="8"/>
      <c r="C4" s="8"/>
    </row>
    <row r="5" spans="2:5" ht="14.25">
      <c r="B5" s="34" t="s">
        <v>1</v>
      </c>
      <c r="C5" s="34" t="s">
        <v>33</v>
      </c>
      <c r="D5" s="34" t="s">
        <v>34</v>
      </c>
      <c r="E5" s="36" t="s">
        <v>35</v>
      </c>
    </row>
    <row r="6" spans="2:5" ht="14.25">
      <c r="B6" s="35"/>
      <c r="C6" s="35"/>
      <c r="D6" s="35"/>
      <c r="E6" s="36"/>
    </row>
    <row r="7" spans="2:5" ht="15">
      <c r="B7" s="10" t="s">
        <v>36</v>
      </c>
      <c r="C7" s="7">
        <v>237757.51</v>
      </c>
      <c r="D7" s="7">
        <v>300225.1</v>
      </c>
      <c r="E7" s="7">
        <f>(D7/C7)-1</f>
        <v>0.26273655877368496</v>
      </c>
    </row>
    <row r="8" spans="2:5" ht="15">
      <c r="B8" s="10" t="s">
        <v>37</v>
      </c>
      <c r="C8" s="7">
        <f>(C9+C10)</f>
        <v>237757.543</v>
      </c>
      <c r="D8" s="7">
        <v>300225.1</v>
      </c>
      <c r="E8" s="7">
        <f aca="true" t="shared" si="0" ref="E8:E71">(D8/C8)-1</f>
        <v>0.26273638350981776</v>
      </c>
    </row>
    <row r="9" spans="2:5" ht="14.25">
      <c r="B9" s="9" t="s">
        <v>31</v>
      </c>
      <c r="C9" s="6">
        <v>85329.58</v>
      </c>
      <c r="D9" s="6">
        <v>159227.19</v>
      </c>
      <c r="E9" s="6">
        <f t="shared" si="0"/>
        <v>0.8660257087870349</v>
      </c>
    </row>
    <row r="10" spans="2:5" ht="14.25">
      <c r="B10" s="9" t="s">
        <v>38</v>
      </c>
      <c r="C10" s="6">
        <v>152427.963</v>
      </c>
      <c r="D10" s="6">
        <v>140997.91</v>
      </c>
      <c r="E10" s="6">
        <f>(D10/C10)-1</f>
        <v>-0.07498658891085486</v>
      </c>
    </row>
    <row r="11" spans="2:5" ht="15">
      <c r="B11" s="10" t="s">
        <v>39</v>
      </c>
      <c r="C11" s="7">
        <f>C12+C92</f>
        <v>227290.84300000002</v>
      </c>
      <c r="D11" s="7">
        <f>D12+D92</f>
        <v>271910.67</v>
      </c>
      <c r="E11" s="7">
        <f t="shared" si="0"/>
        <v>0.19631159096013362</v>
      </c>
    </row>
    <row r="12" spans="2:7" ht="15">
      <c r="B12" s="10" t="s">
        <v>40</v>
      </c>
      <c r="C12" s="7">
        <f>C13+C57</f>
        <v>205730.803</v>
      </c>
      <c r="D12" s="7">
        <f>D13+D57</f>
        <v>246299.13</v>
      </c>
      <c r="E12" s="7">
        <f t="shared" si="0"/>
        <v>0.19719131218284303</v>
      </c>
      <c r="G12" s="6"/>
    </row>
    <row r="13" spans="2:5" ht="15">
      <c r="B13" s="10" t="s">
        <v>41</v>
      </c>
      <c r="C13" s="7">
        <f>SUM(C14:C56)</f>
        <v>116509.08</v>
      </c>
      <c r="D13" s="7">
        <f>SUM(D14:D56)</f>
        <v>154289.84</v>
      </c>
      <c r="E13" s="7">
        <f t="shared" si="0"/>
        <v>0.3242730952815007</v>
      </c>
    </row>
    <row r="14" spans="2:5" ht="14.25">
      <c r="B14" s="9" t="s">
        <v>42</v>
      </c>
      <c r="C14" s="6">
        <v>1973.74</v>
      </c>
      <c r="D14" s="6">
        <v>3077.69</v>
      </c>
      <c r="E14" s="6">
        <f t="shared" si="0"/>
        <v>0.5593188565869871</v>
      </c>
    </row>
    <row r="15" spans="2:5" ht="14.25">
      <c r="B15" s="9" t="s">
        <v>43</v>
      </c>
      <c r="C15" s="6">
        <v>900.89</v>
      </c>
      <c r="D15" s="6">
        <v>1520.45</v>
      </c>
      <c r="E15" s="6">
        <f t="shared" si="0"/>
        <v>0.6877199214110492</v>
      </c>
    </row>
    <row r="16" spans="2:5" ht="14.25">
      <c r="B16" s="9" t="s">
        <v>44</v>
      </c>
      <c r="C16" s="6">
        <v>1427.93</v>
      </c>
      <c r="D16" s="6">
        <v>1696.11</v>
      </c>
      <c r="E16" s="6">
        <f t="shared" si="0"/>
        <v>0.18781032683674947</v>
      </c>
    </row>
    <row r="17" spans="2:5" ht="14.25">
      <c r="B17" s="9" t="s">
        <v>45</v>
      </c>
      <c r="C17" s="6">
        <v>64.44</v>
      </c>
      <c r="D17" s="6">
        <v>139.11</v>
      </c>
      <c r="E17" s="6">
        <f t="shared" si="0"/>
        <v>1.1587523277467415</v>
      </c>
    </row>
    <row r="18" spans="2:5" ht="14.25">
      <c r="B18" s="9" t="s">
        <v>46</v>
      </c>
      <c r="C18" s="6">
        <v>3335.59</v>
      </c>
      <c r="D18" s="6">
        <v>2215.96</v>
      </c>
      <c r="E18" s="6">
        <f t="shared" si="0"/>
        <v>-0.3356617569905175</v>
      </c>
    </row>
    <row r="19" spans="2:5" ht="14.25">
      <c r="B19" s="1" t="s">
        <v>47</v>
      </c>
      <c r="C19" s="6">
        <v>38587.88</v>
      </c>
      <c r="D19" s="6">
        <v>50920.17</v>
      </c>
      <c r="E19" s="6">
        <f t="shared" si="0"/>
        <v>0.31958972610052694</v>
      </c>
    </row>
    <row r="20" spans="2:5" ht="14.25">
      <c r="B20" s="1" t="s">
        <v>48</v>
      </c>
      <c r="C20" s="6">
        <v>3323.21</v>
      </c>
      <c r="D20" s="6">
        <v>3968.92</v>
      </c>
      <c r="E20" s="6">
        <f t="shared" si="0"/>
        <v>0.19430309851017546</v>
      </c>
    </row>
    <row r="21" spans="2:5" ht="14.25">
      <c r="B21" s="1" t="s">
        <v>49</v>
      </c>
      <c r="C21" s="6">
        <v>2038.49</v>
      </c>
      <c r="D21" s="6">
        <v>1117.06</v>
      </c>
      <c r="E21" s="6">
        <f t="shared" si="0"/>
        <v>-0.45201595298480746</v>
      </c>
    </row>
    <row r="22" spans="2:5" ht="14.25">
      <c r="B22" s="1" t="s">
        <v>50</v>
      </c>
      <c r="C22" s="6">
        <v>6045.1</v>
      </c>
      <c r="D22" s="6">
        <v>6753.6</v>
      </c>
      <c r="E22" s="6">
        <f t="shared" si="0"/>
        <v>0.11720236224380076</v>
      </c>
    </row>
    <row r="23" spans="2:5" ht="14.25">
      <c r="B23" s="1" t="s">
        <v>51</v>
      </c>
      <c r="C23" s="6">
        <v>113.9</v>
      </c>
      <c r="D23" s="6">
        <v>173.98</v>
      </c>
      <c r="E23" s="6">
        <f t="shared" si="0"/>
        <v>0.527480245829675</v>
      </c>
    </row>
    <row r="24" spans="2:5" ht="14.25">
      <c r="B24" s="1" t="s">
        <v>52</v>
      </c>
      <c r="C24" s="6">
        <v>282.72</v>
      </c>
      <c r="D24" s="6">
        <v>1376.28</v>
      </c>
      <c r="E24" s="6">
        <f t="shared" si="0"/>
        <v>3.8679966044142606</v>
      </c>
    </row>
    <row r="25" spans="2:5" ht="14.25">
      <c r="B25" s="1" t="s">
        <v>53</v>
      </c>
      <c r="C25" s="6">
        <v>128.18</v>
      </c>
      <c r="D25" s="6">
        <v>366.84</v>
      </c>
      <c r="E25" s="6">
        <f t="shared" si="0"/>
        <v>1.8619129349352468</v>
      </c>
    </row>
    <row r="26" spans="2:5" ht="14.25">
      <c r="B26" s="1" t="s">
        <v>54</v>
      </c>
      <c r="C26" s="6">
        <v>60</v>
      </c>
      <c r="D26" s="6">
        <v>191.28</v>
      </c>
      <c r="E26" s="6">
        <f t="shared" si="0"/>
        <v>2.188</v>
      </c>
    </row>
    <row r="27" spans="2:5" ht="14.25">
      <c r="B27" s="1" t="s">
        <v>55</v>
      </c>
      <c r="C27" s="6">
        <v>1436.53</v>
      </c>
      <c r="D27" s="6">
        <v>1419.38</v>
      </c>
      <c r="E27" s="6">
        <f t="shared" si="0"/>
        <v>-0.011938490668485735</v>
      </c>
    </row>
    <row r="28" spans="2:5" ht="14.25">
      <c r="B28" s="1" t="s">
        <v>56</v>
      </c>
      <c r="C28" s="6">
        <v>2703</v>
      </c>
      <c r="D28" s="6">
        <v>2824.52</v>
      </c>
      <c r="E28" s="6">
        <f t="shared" si="0"/>
        <v>0.04495745467998513</v>
      </c>
    </row>
    <row r="29" spans="2:5" ht="14.25">
      <c r="B29" s="1" t="s">
        <v>57</v>
      </c>
      <c r="C29" s="6">
        <v>1116.15</v>
      </c>
      <c r="D29" s="6">
        <v>1763.14</v>
      </c>
      <c r="E29" s="6">
        <f t="shared" si="0"/>
        <v>0.5796622317788827</v>
      </c>
    </row>
    <row r="30" spans="2:5" ht="14.25">
      <c r="B30" s="1" t="s">
        <v>58</v>
      </c>
      <c r="C30" s="6">
        <v>0</v>
      </c>
      <c r="D30" s="6">
        <v>30</v>
      </c>
      <c r="E30" s="6">
        <v>0</v>
      </c>
    </row>
    <row r="31" spans="2:5" ht="14.25">
      <c r="B31" s="1" t="s">
        <v>59</v>
      </c>
      <c r="C31" s="6">
        <v>0</v>
      </c>
      <c r="D31" s="6">
        <v>553.93</v>
      </c>
      <c r="E31" s="6">
        <v>0</v>
      </c>
    </row>
    <row r="32" spans="2:5" ht="14.25">
      <c r="B32" s="1" t="s">
        <v>60</v>
      </c>
      <c r="C32" s="6">
        <v>4097.27</v>
      </c>
      <c r="D32" s="6">
        <v>403.9</v>
      </c>
      <c r="E32" s="6">
        <f t="shared" si="0"/>
        <v>-0.9014221664669402</v>
      </c>
    </row>
    <row r="33" spans="2:5" ht="14.25">
      <c r="B33" s="1" t="s">
        <v>61</v>
      </c>
      <c r="C33" s="6">
        <v>15896.86</v>
      </c>
      <c r="D33" s="6">
        <v>18564.13</v>
      </c>
      <c r="E33" s="6">
        <f t="shared" si="0"/>
        <v>0.16778596527867773</v>
      </c>
    </row>
    <row r="34" spans="2:5" ht="14.25">
      <c r="B34" s="1" t="s">
        <v>62</v>
      </c>
      <c r="C34" s="6">
        <v>1075.29</v>
      </c>
      <c r="D34" s="6">
        <v>1547.02</v>
      </c>
      <c r="E34" s="6">
        <f t="shared" si="0"/>
        <v>0.43870025760492526</v>
      </c>
    </row>
    <row r="35" spans="2:5" ht="14.25">
      <c r="B35" s="1" t="s">
        <v>63</v>
      </c>
      <c r="C35" s="6">
        <v>877.28</v>
      </c>
      <c r="D35" s="6">
        <v>1346.65</v>
      </c>
      <c r="E35" s="6">
        <f t="shared" si="0"/>
        <v>0.5350287251504653</v>
      </c>
    </row>
    <row r="36" spans="2:5" ht="14.25">
      <c r="B36" s="1" t="s">
        <v>64</v>
      </c>
      <c r="C36" s="6">
        <v>972.96</v>
      </c>
      <c r="D36" s="6">
        <v>1547.02</v>
      </c>
      <c r="E36" s="6">
        <f t="shared" si="0"/>
        <v>0.5900139779641504</v>
      </c>
    </row>
    <row r="37" spans="2:5" ht="14.25">
      <c r="B37" s="1" t="s">
        <v>65</v>
      </c>
      <c r="C37" s="6">
        <v>1932.57</v>
      </c>
      <c r="D37" s="6">
        <v>2256.93</v>
      </c>
      <c r="E37" s="6">
        <f t="shared" si="0"/>
        <v>0.1678386811344479</v>
      </c>
    </row>
    <row r="38" spans="2:5" ht="14.25">
      <c r="B38" s="1" t="s">
        <v>66</v>
      </c>
      <c r="C38" s="6">
        <v>0</v>
      </c>
      <c r="D38" s="6">
        <v>26.63</v>
      </c>
      <c r="E38" s="6">
        <v>0</v>
      </c>
    </row>
    <row r="39" spans="2:5" ht="14.25">
      <c r="B39" s="1" t="s">
        <v>67</v>
      </c>
      <c r="C39" s="6">
        <v>0</v>
      </c>
      <c r="D39" s="6">
        <v>26163.26</v>
      </c>
      <c r="E39" s="6">
        <v>0</v>
      </c>
    </row>
    <row r="40" spans="2:5" ht="14.25">
      <c r="B40" s="1" t="s">
        <v>68</v>
      </c>
      <c r="C40" s="6">
        <v>2200</v>
      </c>
      <c r="D40" s="6">
        <v>2200</v>
      </c>
      <c r="E40" s="6">
        <f t="shared" si="0"/>
        <v>0</v>
      </c>
    </row>
    <row r="41" spans="2:5" ht="14.25">
      <c r="B41" s="1" t="s">
        <v>69</v>
      </c>
      <c r="C41" s="6">
        <v>0</v>
      </c>
      <c r="D41" s="6">
        <v>2073.34</v>
      </c>
      <c r="E41" s="6">
        <v>0</v>
      </c>
    </row>
    <row r="42" spans="2:5" ht="14.25">
      <c r="B42" s="1" t="s">
        <v>70</v>
      </c>
      <c r="C42" s="6">
        <v>0</v>
      </c>
      <c r="D42" s="6">
        <v>819.26</v>
      </c>
      <c r="E42" s="6">
        <v>0</v>
      </c>
    </row>
    <row r="43" spans="2:5" ht="14.25">
      <c r="B43" s="1" t="s">
        <v>71</v>
      </c>
      <c r="C43" s="6">
        <v>6930.87</v>
      </c>
      <c r="D43" s="6">
        <v>4754.72</v>
      </c>
      <c r="E43" s="6">
        <f t="shared" si="0"/>
        <v>-0.3139793416988055</v>
      </c>
    </row>
    <row r="44" spans="2:5" ht="14.25">
      <c r="B44" s="1" t="s">
        <v>72</v>
      </c>
      <c r="C44" s="6">
        <v>0</v>
      </c>
      <c r="D44" s="6">
        <v>120.68</v>
      </c>
      <c r="E44" s="6">
        <v>0</v>
      </c>
    </row>
    <row r="45" spans="2:5" ht="14.25">
      <c r="B45" s="1" t="s">
        <v>73</v>
      </c>
      <c r="C45" s="6">
        <v>0</v>
      </c>
      <c r="D45" s="6">
        <v>263.39</v>
      </c>
      <c r="E45" s="6">
        <v>0</v>
      </c>
    </row>
    <row r="46" spans="2:5" ht="14.25">
      <c r="B46" s="1" t="s">
        <v>74</v>
      </c>
      <c r="C46" s="6">
        <v>4897.32</v>
      </c>
      <c r="D46" s="6">
        <v>2294.83</v>
      </c>
      <c r="E46" s="6">
        <f t="shared" si="0"/>
        <v>-0.531411057476334</v>
      </c>
    </row>
    <row r="47" spans="2:5" ht="14.25">
      <c r="B47" s="1" t="s">
        <v>75</v>
      </c>
      <c r="C47" s="6">
        <v>461.83</v>
      </c>
      <c r="D47" s="6">
        <v>1132.31</v>
      </c>
      <c r="E47" s="6">
        <f t="shared" si="0"/>
        <v>1.4517896195569797</v>
      </c>
    </row>
    <row r="48" spans="2:5" ht="14.25">
      <c r="B48" s="1" t="s">
        <v>76</v>
      </c>
      <c r="C48" s="6">
        <v>0</v>
      </c>
      <c r="D48" s="6">
        <v>69</v>
      </c>
      <c r="E48" s="6">
        <v>0</v>
      </c>
    </row>
    <row r="49" spans="2:5" ht="14.25">
      <c r="B49" s="1" t="s">
        <v>77</v>
      </c>
      <c r="C49" s="6">
        <v>500.28</v>
      </c>
      <c r="D49" s="6">
        <v>525.16</v>
      </c>
      <c r="E49" s="6">
        <f t="shared" si="0"/>
        <v>0.04973214999600217</v>
      </c>
    </row>
    <row r="50" spans="2:5" ht="14.25">
      <c r="B50" s="1" t="s">
        <v>78</v>
      </c>
      <c r="C50" s="6">
        <v>723.36</v>
      </c>
      <c r="D50" s="6">
        <v>723.3</v>
      </c>
      <c r="E50" s="6">
        <f t="shared" si="0"/>
        <v>-8.294625082949647E-05</v>
      </c>
    </row>
    <row r="51" spans="2:5" ht="14.25">
      <c r="B51" s="1" t="s">
        <v>79</v>
      </c>
      <c r="C51" s="6">
        <v>549.48</v>
      </c>
      <c r="D51" s="6">
        <v>329.48</v>
      </c>
      <c r="E51" s="6">
        <f t="shared" si="0"/>
        <v>-0.4003785397102715</v>
      </c>
    </row>
    <row r="52" spans="2:5" ht="14.25">
      <c r="B52" s="1" t="s">
        <v>80</v>
      </c>
      <c r="C52" s="6">
        <v>10714.32</v>
      </c>
      <c r="D52" s="6">
        <v>5357.04</v>
      </c>
      <c r="E52" s="6">
        <f t="shared" si="0"/>
        <v>-0.5000111999641601</v>
      </c>
    </row>
    <row r="53" spans="2:5" ht="14.25">
      <c r="B53" s="1" t="s">
        <v>81</v>
      </c>
      <c r="C53" s="6">
        <v>814.08</v>
      </c>
      <c r="D53" s="6">
        <v>814.03</v>
      </c>
      <c r="E53" s="6">
        <f t="shared" si="0"/>
        <v>-6.141902515732767E-05</v>
      </c>
    </row>
    <row r="54" spans="2:5" ht="14.25">
      <c r="B54" s="1" t="s">
        <v>82</v>
      </c>
      <c r="C54" s="6">
        <v>107.4</v>
      </c>
      <c r="D54" s="6">
        <v>140.85</v>
      </c>
      <c r="E54" s="6">
        <f t="shared" si="0"/>
        <v>0.3114525139664803</v>
      </c>
    </row>
    <row r="55" spans="2:5" ht="14.25">
      <c r="B55" s="1" t="s">
        <v>83</v>
      </c>
      <c r="C55" s="6">
        <v>0</v>
      </c>
      <c r="D55" s="6">
        <v>454.02</v>
      </c>
      <c r="E55" s="6">
        <v>0</v>
      </c>
    </row>
    <row r="56" spans="2:5" ht="14.25">
      <c r="B56" s="1" t="s">
        <v>60</v>
      </c>
      <c r="C56" s="6">
        <v>220.16</v>
      </c>
      <c r="D56" s="6">
        <v>254.47</v>
      </c>
      <c r="E56" s="6">
        <f t="shared" si="0"/>
        <v>0.15584120639534893</v>
      </c>
    </row>
    <row r="57" spans="2:5" ht="15">
      <c r="B57" s="10" t="s">
        <v>84</v>
      </c>
      <c r="C57" s="7">
        <f>SUM(C58:C91)</f>
        <v>89221.723</v>
      </c>
      <c r="D57" s="7">
        <f>SUM(D58:D91)</f>
        <v>92009.29000000001</v>
      </c>
      <c r="E57" s="7">
        <f t="shared" si="0"/>
        <v>0.031243142435166904</v>
      </c>
    </row>
    <row r="58" spans="2:5" ht="14.25">
      <c r="B58" s="9" t="s">
        <v>42</v>
      </c>
      <c r="C58" s="6">
        <v>2216.86</v>
      </c>
      <c r="D58" s="6">
        <v>1542.24</v>
      </c>
      <c r="E58" s="6">
        <f t="shared" si="0"/>
        <v>-0.30431330801223355</v>
      </c>
    </row>
    <row r="59" spans="2:5" ht="14.25">
      <c r="B59" s="9" t="s">
        <v>43</v>
      </c>
      <c r="C59" s="6">
        <v>1860.79</v>
      </c>
      <c r="D59" s="6">
        <v>1549.33</v>
      </c>
      <c r="E59" s="6">
        <f t="shared" si="0"/>
        <v>-0.1673805211764896</v>
      </c>
    </row>
    <row r="60" spans="2:5" ht="14.25">
      <c r="B60" s="9" t="s">
        <v>44</v>
      </c>
      <c r="C60" s="6">
        <v>6196.57</v>
      </c>
      <c r="D60" s="6">
        <v>6006.12</v>
      </c>
      <c r="E60" s="6">
        <f t="shared" si="0"/>
        <v>-0.030734745189677448</v>
      </c>
    </row>
    <row r="61" spans="2:5" ht="14.25">
      <c r="B61" s="9" t="s">
        <v>45</v>
      </c>
      <c r="C61" s="6">
        <v>268.48</v>
      </c>
      <c r="D61" s="6">
        <v>180.8</v>
      </c>
      <c r="E61" s="6">
        <f t="shared" si="0"/>
        <v>-0.32657926102502977</v>
      </c>
    </row>
    <row r="62" spans="2:5" ht="14.25">
      <c r="B62" s="9" t="s">
        <v>46</v>
      </c>
      <c r="C62" s="6">
        <v>2366.47</v>
      </c>
      <c r="D62" s="6">
        <v>1723.1</v>
      </c>
      <c r="E62" s="6">
        <f t="shared" si="0"/>
        <v>-0.2718690708101096</v>
      </c>
    </row>
    <row r="63" spans="2:5" ht="14.25">
      <c r="B63" s="9" t="s">
        <v>85</v>
      </c>
      <c r="C63" s="6">
        <v>11.44</v>
      </c>
      <c r="D63" s="6">
        <v>0</v>
      </c>
      <c r="E63" s="6">
        <f t="shared" si="0"/>
        <v>-1</v>
      </c>
    </row>
    <row r="64" spans="2:5" ht="14.25">
      <c r="B64" s="1" t="s">
        <v>47</v>
      </c>
      <c r="C64" s="6">
        <v>24445.2</v>
      </c>
      <c r="D64" s="6">
        <v>38567.36</v>
      </c>
      <c r="E64" s="6">
        <f t="shared" si="0"/>
        <v>0.5777068708785364</v>
      </c>
    </row>
    <row r="65" spans="2:5" ht="14.25">
      <c r="B65" s="1" t="s">
        <v>48</v>
      </c>
      <c r="C65" s="6">
        <v>2283.3</v>
      </c>
      <c r="D65" s="6">
        <v>3912.11</v>
      </c>
      <c r="E65" s="6">
        <f t="shared" si="0"/>
        <v>0.713357859238821</v>
      </c>
    </row>
    <row r="66" spans="2:5" ht="14.25">
      <c r="B66" s="1" t="s">
        <v>49</v>
      </c>
      <c r="C66" s="6">
        <v>521.91</v>
      </c>
      <c r="D66" s="6">
        <v>856.16</v>
      </c>
      <c r="E66" s="6">
        <f t="shared" si="0"/>
        <v>0.6404360905136901</v>
      </c>
    </row>
    <row r="67" spans="2:5" ht="14.25">
      <c r="B67" s="1" t="s">
        <v>50</v>
      </c>
      <c r="C67" s="6">
        <v>1313.22</v>
      </c>
      <c r="D67" s="6">
        <v>848.45</v>
      </c>
      <c r="E67" s="6">
        <f t="shared" si="0"/>
        <v>-0.3539163278049374</v>
      </c>
    </row>
    <row r="68" spans="2:5" ht="14.25">
      <c r="B68" s="1" t="s">
        <v>51</v>
      </c>
      <c r="C68" s="6">
        <v>11.05</v>
      </c>
      <c r="D68" s="6">
        <v>778.48</v>
      </c>
      <c r="E68" s="6">
        <f t="shared" si="0"/>
        <v>69.45067873303167</v>
      </c>
    </row>
    <row r="69" spans="2:5" ht="14.25">
      <c r="B69" s="1" t="s">
        <v>52</v>
      </c>
      <c r="C69" s="6">
        <v>247.2</v>
      </c>
      <c r="D69" s="6">
        <v>1688.23</v>
      </c>
      <c r="E69" s="6">
        <f t="shared" si="0"/>
        <v>5.829409385113269</v>
      </c>
    </row>
    <row r="70" spans="2:5" ht="14.25">
      <c r="B70" s="1" t="s">
        <v>53</v>
      </c>
      <c r="C70" s="6">
        <v>246.643</v>
      </c>
      <c r="D70" s="6">
        <v>179.03</v>
      </c>
      <c r="E70" s="6">
        <f t="shared" si="0"/>
        <v>-0.27413305871239</v>
      </c>
    </row>
    <row r="71" spans="2:5" ht="14.25">
      <c r="B71" s="1" t="s">
        <v>54</v>
      </c>
      <c r="C71" s="6">
        <v>100</v>
      </c>
      <c r="D71" s="6">
        <v>0</v>
      </c>
      <c r="E71" s="6">
        <f t="shared" si="0"/>
        <v>-1</v>
      </c>
    </row>
    <row r="72" spans="2:5" ht="14.25">
      <c r="B72" s="1" t="s">
        <v>55</v>
      </c>
      <c r="C72" s="6">
        <v>736.94</v>
      </c>
      <c r="D72" s="6">
        <v>857.99</v>
      </c>
      <c r="E72" s="6">
        <f aca="true" t="shared" si="1" ref="E72:E95">(D72/C72)-1</f>
        <v>0.16426031970038268</v>
      </c>
    </row>
    <row r="73" spans="2:5" ht="14.25">
      <c r="B73" s="1" t="s">
        <v>56</v>
      </c>
      <c r="C73" s="6">
        <v>1594.79</v>
      </c>
      <c r="D73" s="6">
        <v>1892.86</v>
      </c>
      <c r="E73" s="6">
        <f t="shared" si="1"/>
        <v>0.1869023507797265</v>
      </c>
    </row>
    <row r="74" spans="2:5" ht="14.25">
      <c r="B74" s="1" t="s">
        <v>57</v>
      </c>
      <c r="C74" s="6">
        <v>777.36</v>
      </c>
      <c r="D74" s="6">
        <v>627.43</v>
      </c>
      <c r="E74" s="6">
        <f t="shared" si="1"/>
        <v>-0.19287074199855936</v>
      </c>
    </row>
    <row r="75" spans="2:5" ht="14.25">
      <c r="B75" s="1" t="s">
        <v>60</v>
      </c>
      <c r="C75" s="6">
        <v>1542.83</v>
      </c>
      <c r="D75" s="6">
        <v>78</v>
      </c>
      <c r="E75" s="6">
        <f t="shared" si="1"/>
        <v>-0.949443555025505</v>
      </c>
    </row>
    <row r="76" spans="2:5" ht="14.25">
      <c r="B76" s="1" t="s">
        <v>61</v>
      </c>
      <c r="C76" s="6">
        <v>11311.29</v>
      </c>
      <c r="D76" s="6">
        <v>14104.13</v>
      </c>
      <c r="E76" s="6">
        <f t="shared" si="1"/>
        <v>0.246907293509405</v>
      </c>
    </row>
    <row r="77" spans="2:5" ht="14.25">
      <c r="B77" s="1" t="s">
        <v>62</v>
      </c>
      <c r="C77" s="6">
        <v>769.91</v>
      </c>
      <c r="D77" s="6">
        <v>1189.73</v>
      </c>
      <c r="E77" s="6">
        <f t="shared" si="1"/>
        <v>0.5452845137743374</v>
      </c>
    </row>
    <row r="78" spans="2:5" ht="14.25">
      <c r="B78" s="1" t="s">
        <v>63</v>
      </c>
      <c r="C78" s="6">
        <v>628.92</v>
      </c>
      <c r="D78" s="6">
        <v>1039.99</v>
      </c>
      <c r="E78" s="6">
        <f t="shared" si="1"/>
        <v>0.6536125421357248</v>
      </c>
    </row>
    <row r="79" spans="2:5" ht="14.25">
      <c r="B79" s="1" t="s">
        <v>64</v>
      </c>
      <c r="C79" s="6">
        <v>699.07</v>
      </c>
      <c r="D79" s="6">
        <v>1189.73</v>
      </c>
      <c r="E79" s="6">
        <f t="shared" si="1"/>
        <v>0.7018753486775287</v>
      </c>
    </row>
    <row r="80" spans="2:5" ht="14.25">
      <c r="B80" s="1" t="s">
        <v>65</v>
      </c>
      <c r="C80" s="6">
        <v>1374.31</v>
      </c>
      <c r="D80" s="6">
        <v>1734.55</v>
      </c>
      <c r="E80" s="6">
        <f t="shared" si="1"/>
        <v>0.26212426599529937</v>
      </c>
    </row>
    <row r="81" spans="2:5" ht="14.25">
      <c r="B81" s="1" t="s">
        <v>66</v>
      </c>
      <c r="C81" s="6">
        <v>0</v>
      </c>
      <c r="D81" s="6">
        <v>80.79</v>
      </c>
      <c r="E81" s="6">
        <v>0</v>
      </c>
    </row>
    <row r="82" spans="2:5" ht="14.25">
      <c r="B82" s="1" t="s">
        <v>68</v>
      </c>
      <c r="C82" s="6">
        <v>1200</v>
      </c>
      <c r="D82" s="6">
        <v>1400</v>
      </c>
      <c r="E82" s="6">
        <f t="shared" si="1"/>
        <v>0.16666666666666674</v>
      </c>
    </row>
    <row r="83" spans="2:5" ht="14.25">
      <c r="B83" s="1" t="s">
        <v>70</v>
      </c>
      <c r="C83" s="6">
        <v>39.59</v>
      </c>
      <c r="D83" s="6">
        <v>210.81</v>
      </c>
      <c r="E83" s="6">
        <f t="shared" si="1"/>
        <v>4.324829502399595</v>
      </c>
    </row>
    <row r="84" spans="2:5" ht="14.25">
      <c r="B84" s="1" t="s">
        <v>71</v>
      </c>
      <c r="C84" s="6">
        <v>3422.88</v>
      </c>
      <c r="D84" s="6">
        <v>3554.56</v>
      </c>
      <c r="E84" s="6">
        <f t="shared" si="1"/>
        <v>0.03847052774271953</v>
      </c>
    </row>
    <row r="85" spans="2:5" ht="14.25">
      <c r="B85" s="1" t="s">
        <v>72</v>
      </c>
      <c r="C85" s="6">
        <v>0</v>
      </c>
      <c r="D85" s="6">
        <v>26.69</v>
      </c>
      <c r="E85" s="6">
        <v>0</v>
      </c>
    </row>
    <row r="86" spans="2:5" ht="14.25">
      <c r="B86" s="1" t="s">
        <v>73</v>
      </c>
      <c r="C86" s="6">
        <v>0</v>
      </c>
      <c r="D86" s="6">
        <v>500.46</v>
      </c>
      <c r="E86" s="6">
        <v>0</v>
      </c>
    </row>
    <row r="87" spans="2:5" ht="14.25">
      <c r="B87" s="1" t="s">
        <v>74</v>
      </c>
      <c r="C87" s="6">
        <v>22604.85</v>
      </c>
      <c r="D87" s="6">
        <v>5207.84</v>
      </c>
      <c r="E87" s="6">
        <f t="shared" si="1"/>
        <v>-0.7696140430040456</v>
      </c>
    </row>
    <row r="88" spans="2:5" ht="14.25">
      <c r="B88" s="1" t="s">
        <v>75</v>
      </c>
      <c r="C88" s="6">
        <v>346.33</v>
      </c>
      <c r="D88" s="6">
        <v>392.91</v>
      </c>
      <c r="E88" s="6">
        <f t="shared" si="1"/>
        <v>0.1344960009239744</v>
      </c>
    </row>
    <row r="89" spans="2:5" ht="14.25">
      <c r="B89" s="1" t="s">
        <v>76</v>
      </c>
      <c r="C89" s="6">
        <v>0</v>
      </c>
      <c r="D89" s="6">
        <v>6</v>
      </c>
      <c r="E89" s="6">
        <v>0</v>
      </c>
    </row>
    <row r="90" spans="2:5" ht="14.25">
      <c r="B90" s="1" t="s">
        <v>77</v>
      </c>
      <c r="C90" s="6">
        <v>43.8</v>
      </c>
      <c r="D90" s="6">
        <v>43.75</v>
      </c>
      <c r="E90" s="6">
        <f t="shared" si="1"/>
        <v>-0.0011415525114154557</v>
      </c>
    </row>
    <row r="91" spans="2:5" ht="14.25">
      <c r="B91" s="1" t="s">
        <v>82</v>
      </c>
      <c r="C91" s="6">
        <v>39.72</v>
      </c>
      <c r="D91" s="6">
        <v>39.66</v>
      </c>
      <c r="E91" s="6">
        <f t="shared" si="1"/>
        <v>-0.0015105740181269312</v>
      </c>
    </row>
    <row r="92" spans="2:5" ht="15">
      <c r="B92" s="10" t="s">
        <v>86</v>
      </c>
      <c r="C92" s="7">
        <f>C93</f>
        <v>21560.04</v>
      </c>
      <c r="D92" s="7">
        <f>D93</f>
        <v>25611.54</v>
      </c>
      <c r="E92" s="7">
        <f t="shared" si="1"/>
        <v>0.18791709106291088</v>
      </c>
    </row>
    <row r="93" spans="2:5" ht="15">
      <c r="B93" s="10" t="s">
        <v>87</v>
      </c>
      <c r="C93" s="7">
        <f>C94+C95</f>
        <v>21560.04</v>
      </c>
      <c r="D93" s="7">
        <f>D94+D95</f>
        <v>25611.54</v>
      </c>
      <c r="E93" s="7">
        <f t="shared" si="1"/>
        <v>0.18791709106291088</v>
      </c>
    </row>
    <row r="94" spans="2:5" ht="14.25">
      <c r="B94" s="9" t="s">
        <v>88</v>
      </c>
      <c r="C94" s="6">
        <v>17903.78</v>
      </c>
      <c r="D94" s="6">
        <v>19389.91</v>
      </c>
      <c r="E94" s="6">
        <f t="shared" si="1"/>
        <v>0.08300649360079282</v>
      </c>
    </row>
    <row r="95" spans="2:5" ht="14.25">
      <c r="B95" s="1" t="s">
        <v>89</v>
      </c>
      <c r="C95" s="6">
        <v>3656.26</v>
      </c>
      <c r="D95" s="6">
        <v>6221.63</v>
      </c>
      <c r="E95" s="6">
        <f t="shared" si="1"/>
        <v>0.7016377391104571</v>
      </c>
    </row>
    <row r="96" spans="2:5" ht="14.25">
      <c r="B96" s="1" t="s">
        <v>90</v>
      </c>
      <c r="C96" s="6">
        <f>C7-C11</f>
        <v>10466.666999999987</v>
      </c>
      <c r="D96" s="6">
        <f>D7-D11</f>
        <v>28314.429999999993</v>
      </c>
      <c r="E96" s="6">
        <f>(D96/C96)-1</f>
        <v>1.7052002323184667</v>
      </c>
    </row>
    <row r="97" spans="2:6" ht="14.25">
      <c r="B97" s="1" t="s">
        <v>91</v>
      </c>
      <c r="C97" s="6">
        <f>C96*15%</f>
        <v>1570.000049999998</v>
      </c>
      <c r="D97" s="6">
        <f>D96*15%</f>
        <v>4247.164499999999</v>
      </c>
      <c r="E97" s="6">
        <f>(D97/C97)-1</f>
        <v>1.7052002323184667</v>
      </c>
      <c r="F97" s="5"/>
    </row>
    <row r="98" spans="2:5" ht="14.25">
      <c r="B98" s="1" t="s">
        <v>92</v>
      </c>
      <c r="C98" s="6">
        <f>C96-C97</f>
        <v>8896.666949999988</v>
      </c>
      <c r="D98" s="6">
        <f>D96-D97</f>
        <v>24067.265499999994</v>
      </c>
      <c r="E98" s="6">
        <f>(D98/C98)-1</f>
        <v>1.7052002323184667</v>
      </c>
    </row>
    <row r="99" spans="2:5" ht="14.25">
      <c r="B99" s="1" t="s">
        <v>93</v>
      </c>
      <c r="C99" s="6">
        <f>C98*25%</f>
        <v>2224.166737499997</v>
      </c>
      <c r="D99" s="6">
        <f>D98*25%</f>
        <v>6016.8163749999985</v>
      </c>
      <c r="E99" s="6">
        <f>(D99/C99)-1</f>
        <v>1.7052002323184667</v>
      </c>
    </row>
    <row r="100" spans="2:5" ht="15">
      <c r="B100" s="10" t="s">
        <v>94</v>
      </c>
      <c r="C100" s="7">
        <f>C98-C99</f>
        <v>6672.500212499991</v>
      </c>
      <c r="D100" s="7">
        <f>D98-D99</f>
        <v>18050.449124999996</v>
      </c>
      <c r="E100" s="6">
        <f>(D100/C100)-1</f>
        <v>1.7052002323184667</v>
      </c>
    </row>
  </sheetData>
  <sheetProtection/>
  <mergeCells count="4"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  <ignoredErrors>
    <ignoredError sqref="C99:D9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E23"/>
  <sheetViews>
    <sheetView showGridLines="0" zoomScalePageLayoutView="0" workbookViewId="0" topLeftCell="A1">
      <selection activeCell="F16" sqref="F16"/>
    </sheetView>
  </sheetViews>
  <sheetFormatPr defaultColWidth="11.421875" defaultRowHeight="15"/>
  <cols>
    <col min="1" max="1" width="11.421875" style="1" customWidth="1"/>
    <col min="2" max="2" width="13.421875" style="2" bestFit="1" customWidth="1"/>
    <col min="3" max="3" width="38.00390625" style="2" bestFit="1" customWidth="1"/>
    <col min="4" max="4" width="18.140625" style="4" bestFit="1" customWidth="1"/>
    <col min="5" max="16384" width="11.421875" style="1" customWidth="1"/>
  </cols>
  <sheetData>
    <row r="2" ht="15.75">
      <c r="B2" s="22" t="s">
        <v>28</v>
      </c>
    </row>
    <row r="3" ht="15.75">
      <c r="B3" s="22" t="s">
        <v>29</v>
      </c>
    </row>
    <row r="4" ht="15.75">
      <c r="B4" s="22"/>
    </row>
    <row r="5" spans="2:4" ht="15.75">
      <c r="B5" s="22" t="s">
        <v>121</v>
      </c>
      <c r="D5" s="25" t="s">
        <v>122</v>
      </c>
    </row>
    <row r="7" spans="2:5" ht="29.25" customHeight="1">
      <c r="B7" s="26" t="s">
        <v>0</v>
      </c>
      <c r="C7" s="26" t="s">
        <v>1</v>
      </c>
      <c r="D7" s="27" t="s">
        <v>4</v>
      </c>
      <c r="E7" s="23"/>
    </row>
    <row r="8" spans="2:5" ht="15">
      <c r="B8" s="20">
        <v>1</v>
      </c>
      <c r="C8" s="21" t="s">
        <v>5</v>
      </c>
      <c r="D8" s="25" t="s">
        <v>95</v>
      </c>
      <c r="E8" s="23"/>
    </row>
    <row r="9" spans="2:5" ht="14.25">
      <c r="B9" s="16">
        <v>11</v>
      </c>
      <c r="C9" s="17" t="s">
        <v>6</v>
      </c>
      <c r="D9" s="24" t="s">
        <v>96</v>
      </c>
      <c r="E9" s="23"/>
    </row>
    <row r="10" spans="2:5" ht="14.25">
      <c r="B10" s="16">
        <v>1101</v>
      </c>
      <c r="C10" s="17" t="s">
        <v>7</v>
      </c>
      <c r="D10" s="24" t="s">
        <v>97</v>
      </c>
      <c r="E10" s="23"/>
    </row>
    <row r="11" spans="2:5" ht="14.25">
      <c r="B11" s="16">
        <v>13</v>
      </c>
      <c r="C11" s="17" t="s">
        <v>10</v>
      </c>
      <c r="D11" s="24" t="s">
        <v>98</v>
      </c>
      <c r="E11" s="23"/>
    </row>
    <row r="12" spans="2:5" ht="14.25">
      <c r="B12" s="16">
        <v>1301</v>
      </c>
      <c r="C12" s="17" t="s">
        <v>11</v>
      </c>
      <c r="D12" s="24" t="s">
        <v>98</v>
      </c>
      <c r="E12" s="23"/>
    </row>
    <row r="13" spans="2:5" ht="15">
      <c r="B13" s="20">
        <v>21</v>
      </c>
      <c r="C13" s="21" t="s">
        <v>12</v>
      </c>
      <c r="D13" s="25" t="s">
        <v>99</v>
      </c>
      <c r="E13" s="23"/>
    </row>
    <row r="14" spans="2:5" ht="14.25">
      <c r="B14" s="16">
        <v>2102</v>
      </c>
      <c r="C14" s="17" t="s">
        <v>13</v>
      </c>
      <c r="D14" s="24" t="s">
        <v>100</v>
      </c>
      <c r="E14" s="23"/>
    </row>
    <row r="15" spans="2:5" ht="14.25">
      <c r="B15" s="16">
        <v>2105</v>
      </c>
      <c r="C15" s="17" t="s">
        <v>15</v>
      </c>
      <c r="D15" s="24" t="s">
        <v>101</v>
      </c>
      <c r="E15" s="23"/>
    </row>
    <row r="16" spans="2:5" ht="14.25">
      <c r="B16" s="16">
        <v>2106</v>
      </c>
      <c r="C16" s="17" t="s">
        <v>16</v>
      </c>
      <c r="D16" s="24" t="s">
        <v>102</v>
      </c>
      <c r="E16" s="23"/>
    </row>
    <row r="17" spans="2:5" ht="14.25">
      <c r="B17" s="16">
        <v>2107</v>
      </c>
      <c r="C17" s="17" t="s">
        <v>17</v>
      </c>
      <c r="D17" s="24" t="s">
        <v>103</v>
      </c>
      <c r="E17" s="23"/>
    </row>
    <row r="18" spans="2:5" ht="15">
      <c r="B18" s="20">
        <v>3</v>
      </c>
      <c r="C18" s="21" t="s">
        <v>18</v>
      </c>
      <c r="D18" s="25" t="s">
        <v>104</v>
      </c>
      <c r="E18" s="23"/>
    </row>
    <row r="19" spans="2:5" ht="14.25">
      <c r="B19" s="16">
        <v>31</v>
      </c>
      <c r="C19" s="17" t="s">
        <v>18</v>
      </c>
      <c r="D19" s="24" t="s">
        <v>104</v>
      </c>
      <c r="E19" s="23"/>
    </row>
    <row r="20" spans="2:5" ht="14.25">
      <c r="B20" s="16">
        <v>3103</v>
      </c>
      <c r="C20" s="17" t="s">
        <v>24</v>
      </c>
      <c r="D20" s="24" t="s">
        <v>104</v>
      </c>
      <c r="E20" s="23"/>
    </row>
    <row r="21" spans="2:5" ht="14.25">
      <c r="B21" s="16">
        <v>310302</v>
      </c>
      <c r="C21" s="17" t="s">
        <v>25</v>
      </c>
      <c r="D21" s="24" t="s">
        <v>105</v>
      </c>
      <c r="E21" s="23"/>
    </row>
    <row r="22" spans="2:5" ht="14.25">
      <c r="B22" s="16">
        <v>310303</v>
      </c>
      <c r="C22" s="17" t="s">
        <v>26</v>
      </c>
      <c r="D22" s="24" t="s">
        <v>106</v>
      </c>
      <c r="E22" s="23"/>
    </row>
    <row r="23" spans="2:5" ht="15">
      <c r="B23" s="16"/>
      <c r="C23" s="21" t="s">
        <v>27</v>
      </c>
      <c r="D23" s="25" t="s">
        <v>95</v>
      </c>
      <c r="E23" s="2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1"/>
  <sheetViews>
    <sheetView showGridLines="0" zoomScalePageLayoutView="0" workbookViewId="0" topLeftCell="A1">
      <selection activeCell="B24" sqref="B24"/>
    </sheetView>
  </sheetViews>
  <sheetFormatPr defaultColWidth="11.421875" defaultRowHeight="15"/>
  <cols>
    <col min="1" max="1" width="11.421875" style="1" customWidth="1"/>
    <col min="2" max="2" width="33.8515625" style="1" bestFit="1" customWidth="1"/>
    <col min="3" max="3" width="18.28125" style="1" bestFit="1" customWidth="1"/>
    <col min="4" max="16384" width="11.421875" style="1" customWidth="1"/>
  </cols>
  <sheetData>
    <row r="2" ht="15">
      <c r="B2" s="8" t="s">
        <v>30</v>
      </c>
    </row>
    <row r="3" ht="15">
      <c r="B3" s="8" t="s">
        <v>32</v>
      </c>
    </row>
    <row r="4" ht="14.25" customHeight="1"/>
    <row r="5" spans="2:3" ht="14.25" customHeight="1">
      <c r="B5" s="22" t="s">
        <v>121</v>
      </c>
      <c r="C5" s="25" t="s">
        <v>122</v>
      </c>
    </row>
    <row r="6" spans="2:4" ht="14.25" customHeight="1">
      <c r="B6" s="22"/>
      <c r="C6" s="2"/>
      <c r="D6" s="25"/>
    </row>
    <row r="7" spans="2:3" ht="15">
      <c r="B7" s="30" t="s">
        <v>1</v>
      </c>
      <c r="C7" s="30" t="s">
        <v>4</v>
      </c>
    </row>
    <row r="8" spans="2:3" ht="15">
      <c r="B8" s="20" t="s">
        <v>36</v>
      </c>
      <c r="C8" s="29" t="s">
        <v>107</v>
      </c>
    </row>
    <row r="9" spans="2:3" ht="14.25">
      <c r="B9" s="16" t="s">
        <v>37</v>
      </c>
      <c r="C9" s="28" t="s">
        <v>108</v>
      </c>
    </row>
    <row r="10" spans="2:3" ht="14.25">
      <c r="B10" s="16" t="s">
        <v>31</v>
      </c>
      <c r="C10" s="28" t="s">
        <v>109</v>
      </c>
    </row>
    <row r="11" spans="2:3" ht="14.25">
      <c r="B11" s="17" t="s">
        <v>110</v>
      </c>
      <c r="C11" s="28" t="s">
        <v>111</v>
      </c>
    </row>
    <row r="12" spans="2:3" ht="15">
      <c r="B12" s="20" t="s">
        <v>39</v>
      </c>
      <c r="C12" s="29" t="s">
        <v>112</v>
      </c>
    </row>
    <row r="13" spans="2:3" ht="14.25">
      <c r="B13" s="16" t="s">
        <v>40</v>
      </c>
      <c r="C13" s="28" t="s">
        <v>113</v>
      </c>
    </row>
    <row r="14" spans="2:3" ht="14.25">
      <c r="B14" s="16" t="s">
        <v>86</v>
      </c>
      <c r="C14" s="28" t="s">
        <v>114</v>
      </c>
    </row>
    <row r="15" spans="2:3" ht="14.25">
      <c r="B15" s="16" t="s">
        <v>87</v>
      </c>
      <c r="C15" s="28" t="s">
        <v>114</v>
      </c>
    </row>
    <row r="16" spans="2:3" ht="14.25">
      <c r="B16" s="16" t="s">
        <v>89</v>
      </c>
      <c r="C16" s="28" t="s">
        <v>115</v>
      </c>
    </row>
    <row r="17" spans="2:3" ht="14.25">
      <c r="B17" s="16" t="s">
        <v>90</v>
      </c>
      <c r="C17" s="28" t="s">
        <v>116</v>
      </c>
    </row>
    <row r="18" spans="2:3" ht="14.25">
      <c r="B18" s="16" t="s">
        <v>91</v>
      </c>
      <c r="C18" s="28" t="s">
        <v>117</v>
      </c>
    </row>
    <row r="19" spans="2:3" ht="14.25">
      <c r="B19" s="16" t="s">
        <v>92</v>
      </c>
      <c r="C19" s="28" t="s">
        <v>118</v>
      </c>
    </row>
    <row r="20" spans="2:3" ht="14.25">
      <c r="B20" s="16" t="s">
        <v>93</v>
      </c>
      <c r="C20" s="28" t="s">
        <v>119</v>
      </c>
    </row>
    <row r="21" spans="2:3" ht="15">
      <c r="B21" s="20" t="s">
        <v>94</v>
      </c>
      <c r="C21" s="29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user</cp:lastModifiedBy>
  <dcterms:created xsi:type="dcterms:W3CDTF">2010-02-26T16:25:46Z</dcterms:created>
  <dcterms:modified xsi:type="dcterms:W3CDTF">2010-03-31T04:08:27Z</dcterms:modified>
  <cp:category/>
  <cp:version/>
  <cp:contentType/>
  <cp:contentStatus/>
</cp:coreProperties>
</file>