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 activeTab="1"/>
  </bookViews>
  <sheets>
    <sheet name="BNF" sheetId="1" r:id="rId1"/>
    <sheet name="banco pacifico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28" i="1"/>
  <c r="M28" s="1"/>
  <c r="K28"/>
  <c r="L29"/>
  <c r="L30" s="1"/>
  <c r="L28"/>
  <c r="K27"/>
  <c r="L27"/>
  <c r="M26"/>
  <c r="M20"/>
  <c r="M17"/>
  <c r="M18"/>
  <c r="M19"/>
  <c r="L17"/>
  <c r="L18"/>
  <c r="L19"/>
  <c r="L20"/>
  <c r="L21"/>
  <c r="J21"/>
  <c r="K21"/>
  <c r="M16"/>
  <c r="F41" i="2"/>
  <c r="E41"/>
  <c r="F5"/>
  <c r="F6" s="1"/>
  <c r="G4"/>
  <c r="K29" i="1" l="1"/>
  <c r="J29" s="1"/>
  <c r="M29" s="1"/>
  <c r="J27"/>
  <c r="M27" s="1"/>
  <c r="F7" i="2"/>
  <c r="E5"/>
  <c r="D5" s="1"/>
  <c r="G5" s="1"/>
  <c r="G4" i="1"/>
  <c r="F5"/>
  <c r="K30" l="1"/>
  <c r="J30" s="1"/>
  <c r="M30" s="1"/>
  <c r="E5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D5"/>
  <c r="E6" i="2"/>
  <c r="D6" s="1"/>
  <c r="G6" s="1"/>
  <c r="F8"/>
  <c r="F53" i="1" l="1"/>
  <c r="G5"/>
  <c r="E7" i="2"/>
  <c r="D7" s="1"/>
  <c r="G7" s="1"/>
  <c r="F9"/>
  <c r="E6" i="1" l="1"/>
  <c r="E8" i="2"/>
  <c r="D8" s="1"/>
  <c r="G8" s="1"/>
  <c r="F10"/>
  <c r="D6" i="1" l="1"/>
  <c r="E9" i="2"/>
  <c r="D9" s="1"/>
  <c r="G9" s="1"/>
  <c r="F11"/>
  <c r="G6" i="1" l="1"/>
  <c r="F12" i="2"/>
  <c r="E10"/>
  <c r="D10" s="1"/>
  <c r="G10" s="1"/>
  <c r="E7" i="1" l="1"/>
  <c r="E11" i="2"/>
  <c r="D11" s="1"/>
  <c r="G11" s="1"/>
  <c r="F13"/>
  <c r="D7" i="1" l="1"/>
  <c r="E12" i="2"/>
  <c r="D12" s="1"/>
  <c r="G12" s="1"/>
  <c r="F14"/>
  <c r="G7" i="1" l="1"/>
  <c r="E13" i="2"/>
  <c r="D13" s="1"/>
  <c r="G13" s="1"/>
  <c r="F15"/>
  <c r="E8" i="1" l="1"/>
  <c r="E14" i="2"/>
  <c r="D14" s="1"/>
  <c r="G14" s="1"/>
  <c r="F16"/>
  <c r="D8" i="1" l="1"/>
  <c r="E15" i="2"/>
  <c r="D15" s="1"/>
  <c r="G15" s="1"/>
  <c r="F17"/>
  <c r="G8" i="1" l="1"/>
  <c r="E9" s="1"/>
  <c r="E16" i="2"/>
  <c r="D16" s="1"/>
  <c r="G16" s="1"/>
  <c r="F18"/>
  <c r="D9" i="1" l="1"/>
  <c r="G9" s="1"/>
  <c r="E17" i="2"/>
  <c r="D17" s="1"/>
  <c r="G17" s="1"/>
  <c r="F19"/>
  <c r="E10" i="1" l="1"/>
  <c r="D10" s="1"/>
  <c r="G10" s="1"/>
  <c r="E18" i="2"/>
  <c r="D18" s="1"/>
  <c r="G18" s="1"/>
  <c r="F20"/>
  <c r="E11" i="1" l="1"/>
  <c r="D11" s="1"/>
  <c r="G11" s="1"/>
  <c r="E12" s="1"/>
  <c r="D12" s="1"/>
  <c r="G12" s="1"/>
  <c r="E19" i="2"/>
  <c r="D19" s="1"/>
  <c r="G19" s="1"/>
  <c r="F21"/>
  <c r="E13" i="1" l="1"/>
  <c r="D13" s="1"/>
  <c r="G13" s="1"/>
  <c r="E20" i="2"/>
  <c r="D20" s="1"/>
  <c r="G20" s="1"/>
  <c r="F22"/>
  <c r="E14" i="1" l="1"/>
  <c r="D14" s="1"/>
  <c r="G14" s="1"/>
  <c r="E15" s="1"/>
  <c r="D15" s="1"/>
  <c r="G15" s="1"/>
  <c r="E21" i="2"/>
  <c r="D21" s="1"/>
  <c r="G21" s="1"/>
  <c r="F23"/>
  <c r="E16" i="1" l="1"/>
  <c r="E22" i="2"/>
  <c r="D22" s="1"/>
  <c r="G22" s="1"/>
  <c r="F24"/>
  <c r="D16" i="1" l="1"/>
  <c r="K17"/>
  <c r="E23" i="2"/>
  <c r="D23" s="1"/>
  <c r="G23" s="1"/>
  <c r="F25"/>
  <c r="J17" i="1" l="1"/>
  <c r="G16"/>
  <c r="E17" s="1"/>
  <c r="F26" i="2"/>
  <c r="E24"/>
  <c r="D24" s="1"/>
  <c r="G24" s="1"/>
  <c r="D17" i="1" l="1"/>
  <c r="E25" i="2"/>
  <c r="D25" s="1"/>
  <c r="G25" s="1"/>
  <c r="F27"/>
  <c r="G17" i="1" l="1"/>
  <c r="E18" s="1"/>
  <c r="E26" i="2"/>
  <c r="D26" s="1"/>
  <c r="G26" s="1"/>
  <c r="F28"/>
  <c r="D18" i="1" l="1"/>
  <c r="F29" i="2"/>
  <c r="E27"/>
  <c r="D27" s="1"/>
  <c r="G27" s="1"/>
  <c r="G18" i="1" l="1"/>
  <c r="E19" s="1"/>
  <c r="E28" i="2"/>
  <c r="D28" s="1"/>
  <c r="G28" s="1"/>
  <c r="F30"/>
  <c r="D19" i="1" l="1"/>
  <c r="E29" i="2"/>
  <c r="D29" s="1"/>
  <c r="G29" s="1"/>
  <c r="F31"/>
  <c r="G19" i="1" l="1"/>
  <c r="E20" s="1"/>
  <c r="E30" i="2"/>
  <c r="D30" s="1"/>
  <c r="G30" s="1"/>
  <c r="F32"/>
  <c r="D20" i="1" l="1"/>
  <c r="E31" i="2"/>
  <c r="D31" s="1"/>
  <c r="G31" s="1"/>
  <c r="F33"/>
  <c r="G20" i="1" l="1"/>
  <c r="E21" s="1"/>
  <c r="E32" i="2"/>
  <c r="D32" s="1"/>
  <c r="G32" s="1"/>
  <c r="F34"/>
  <c r="D21" i="1" l="1"/>
  <c r="E33" i="2"/>
  <c r="D33" s="1"/>
  <c r="G33" s="1"/>
  <c r="F35"/>
  <c r="G21" i="1" l="1"/>
  <c r="E22" s="1"/>
  <c r="D22" s="1"/>
  <c r="G22" s="1"/>
  <c r="E23" s="1"/>
  <c r="D23" s="1"/>
  <c r="G23" s="1"/>
  <c r="E24" s="1"/>
  <c r="D24" s="1"/>
  <c r="G24" s="1"/>
  <c r="E25" s="1"/>
  <c r="D25" s="1"/>
  <c r="G25" s="1"/>
  <c r="E26" s="1"/>
  <c r="D26" s="1"/>
  <c r="G26" s="1"/>
  <c r="E27" s="1"/>
  <c r="D27" s="1"/>
  <c r="G27" s="1"/>
  <c r="E28" s="1"/>
  <c r="E34" i="2"/>
  <c r="D34" s="1"/>
  <c r="G34" s="1"/>
  <c r="F36"/>
  <c r="D28" i="1" l="1"/>
  <c r="K18"/>
  <c r="E35" i="2"/>
  <c r="D35" s="1"/>
  <c r="G35" s="1"/>
  <c r="F37"/>
  <c r="G28" i="1" l="1"/>
  <c r="E29" s="1"/>
  <c r="J18"/>
  <c r="E36" i="2"/>
  <c r="D36" s="1"/>
  <c r="G36" s="1"/>
  <c r="F38"/>
  <c r="D29" i="1" l="1"/>
  <c r="E37" i="2"/>
  <c r="D37" s="1"/>
  <c r="G37" s="1"/>
  <c r="F39"/>
  <c r="G29" i="1" l="1"/>
  <c r="E30" s="1"/>
  <c r="E38" i="2"/>
  <c r="D38" s="1"/>
  <c r="G38" s="1"/>
  <c r="F40"/>
  <c r="D30" i="1" l="1"/>
  <c r="E39" i="2"/>
  <c r="D39" s="1"/>
  <c r="G39" s="1"/>
  <c r="G30" i="1" l="1"/>
  <c r="E31" s="1"/>
  <c r="E40" i="2"/>
  <c r="D40" s="1"/>
  <c r="G40" s="1"/>
  <c r="D31" i="1" l="1"/>
  <c r="G31" l="1"/>
  <c r="E32" s="1"/>
  <c r="D32" l="1"/>
  <c r="G32" l="1"/>
  <c r="E33" s="1"/>
  <c r="D33" l="1"/>
  <c r="G33" l="1"/>
  <c r="E34" s="1"/>
  <c r="D34" s="1"/>
  <c r="G34" s="1"/>
  <c r="E35" s="1"/>
  <c r="D35" s="1"/>
  <c r="G35" s="1"/>
  <c r="E36" s="1"/>
  <c r="D36" s="1"/>
  <c r="G36" s="1"/>
  <c r="E37" s="1"/>
  <c r="D37" s="1"/>
  <c r="G37" s="1"/>
  <c r="E38" s="1"/>
  <c r="D38" s="1"/>
  <c r="G38" s="1"/>
  <c r="E39" s="1"/>
  <c r="D39" s="1"/>
  <c r="G39" s="1"/>
  <c r="E40" s="1"/>
  <c r="D40" l="1"/>
  <c r="K19"/>
  <c r="G40" l="1"/>
  <c r="E41" s="1"/>
  <c r="J19"/>
  <c r="D41" l="1"/>
  <c r="G41" l="1"/>
  <c r="E42" s="1"/>
  <c r="D42" l="1"/>
  <c r="G42" l="1"/>
  <c r="E43" s="1"/>
  <c r="D43" l="1"/>
  <c r="G43" l="1"/>
  <c r="E44" s="1"/>
  <c r="D44" l="1"/>
  <c r="G44" l="1"/>
  <c r="E45" s="1"/>
  <c r="D45" l="1"/>
  <c r="G45" l="1"/>
  <c r="E46" s="1"/>
  <c r="D46" s="1"/>
  <c r="G46" s="1"/>
  <c r="E47" s="1"/>
  <c r="D47" s="1"/>
  <c r="G47" s="1"/>
  <c r="E48" s="1"/>
  <c r="D48" s="1"/>
  <c r="G48" s="1"/>
  <c r="E49" s="1"/>
  <c r="D49" s="1"/>
  <c r="G49" s="1"/>
  <c r="E50" s="1"/>
  <c r="D50" s="1"/>
  <c r="G50" s="1"/>
  <c r="E51" s="1"/>
  <c r="D51" s="1"/>
  <c r="G51" s="1"/>
  <c r="E52" s="1"/>
  <c r="D52" l="1"/>
  <c r="E53"/>
  <c r="K20"/>
  <c r="G52" l="1"/>
  <c r="J20"/>
</calcChain>
</file>

<file path=xl/sharedStrings.xml><?xml version="1.0" encoding="utf-8"?>
<sst xmlns="http://schemas.openxmlformats.org/spreadsheetml/2006/main" count="34" uniqueCount="11">
  <si>
    <t>Amortizacion</t>
  </si>
  <si>
    <t>Interes</t>
  </si>
  <si>
    <t xml:space="preserve">Pago </t>
  </si>
  <si>
    <t>Mes</t>
  </si>
  <si>
    <t>Monto:</t>
  </si>
  <si>
    <t>Tasa de interes mensual</t>
  </si>
  <si>
    <t xml:space="preserve"> Tasa de interes anual</t>
  </si>
  <si>
    <t>Saldo de deuda</t>
  </si>
  <si>
    <t>Tabla de Amortización Banco Pacifico</t>
  </si>
  <si>
    <t xml:space="preserve">Tabla de Amortización Banco Nacional de Fomento </t>
  </si>
  <si>
    <t>Año</t>
  </si>
</sst>
</file>

<file path=xl/styles.xml><?xml version="1.0" encoding="utf-8"?>
<styleSheet xmlns="http://schemas.openxmlformats.org/spreadsheetml/2006/main">
  <numFmts count="2">
    <numFmt numFmtId="164" formatCode="0.0000%"/>
    <numFmt numFmtId="165" formatCode="0.0000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0" xfId="1" applyFont="1"/>
    <xf numFmtId="164" fontId="0" fillId="0" borderId="1" xfId="1" applyNumberFormat="1" applyFont="1" applyBorder="1" applyAlignment="1">
      <alignment horizontal="center"/>
    </xf>
    <xf numFmtId="165" fontId="0" fillId="0" borderId="0" xfId="1" applyNumberFormat="1" applyFont="1"/>
    <xf numFmtId="2" fontId="0" fillId="0" borderId="1" xfId="0" applyNumberForma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47625</xdr:rowOff>
    </xdr:from>
    <xdr:to>
      <xdr:col>10</xdr:col>
      <xdr:colOff>171450</xdr:colOff>
      <xdr:row>10</xdr:row>
      <xdr:rowOff>104775</xdr:rowOff>
    </xdr:to>
    <xdr:sp macro="" textlink="">
      <xdr:nvSpPr>
        <xdr:cNvPr id="2" name="1 CuadroTexto"/>
        <xdr:cNvSpPr txBox="1"/>
      </xdr:nvSpPr>
      <xdr:spPr>
        <a:xfrm>
          <a:off x="6867525" y="1000125"/>
          <a:ext cx="26955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_tradnl" sz="1100"/>
            <a:t>La</a:t>
          </a:r>
          <a:r>
            <a:rPr lang="es-ES_tradnl" sz="1100" baseline="0"/>
            <a:t> entidad financiera acreedora es el 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Banco Nacional de Fomento </a:t>
          </a:r>
          <a:r>
            <a:rPr lang="es-ES_tradnl" sz="1100" baseline="0"/>
            <a:t>. El monto del prestamo es de $50,000 a 4 años de plazo. Los pagos son constantes y mensuales. La tasa de interes anual es de 11.23%. </a:t>
          </a:r>
          <a:endParaRPr lang="es-ES_trad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6</xdr:row>
      <xdr:rowOff>38100</xdr:rowOff>
    </xdr:from>
    <xdr:to>
      <xdr:col>10</xdr:col>
      <xdr:colOff>66675</xdr:colOff>
      <xdr:row>11</xdr:row>
      <xdr:rowOff>95250</xdr:rowOff>
    </xdr:to>
    <xdr:sp macro="" textlink="">
      <xdr:nvSpPr>
        <xdr:cNvPr id="2" name="1 CuadroTexto"/>
        <xdr:cNvSpPr txBox="1"/>
      </xdr:nvSpPr>
      <xdr:spPr>
        <a:xfrm>
          <a:off x="6210300" y="1181100"/>
          <a:ext cx="26955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_tradnl" sz="1100"/>
            <a:t>La</a:t>
          </a:r>
          <a:r>
            <a:rPr lang="es-ES_tradnl" sz="1100" baseline="0"/>
            <a:t> entidad financiera acreedora es el Banco Pacifico. El monto del prestamo es de $50,000 a 3 años de plazo. Los pagos son constantes y mensuales. La tasa de interes anual es de 11.83%. </a:t>
          </a:r>
          <a:endParaRPr lang="es-ES_trad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53"/>
  <sheetViews>
    <sheetView topLeftCell="B4" zoomScale="90" zoomScaleNormal="90" workbookViewId="0">
      <selection activeCell="I14" sqref="I14:M20"/>
    </sheetView>
  </sheetViews>
  <sheetFormatPr baseColWidth="10" defaultRowHeight="15"/>
  <cols>
    <col min="4" max="4" width="15.7109375" customWidth="1"/>
    <col min="6" max="6" width="14.140625" customWidth="1"/>
    <col min="7" max="7" width="16" customWidth="1"/>
    <col min="9" max="9" width="24" customWidth="1"/>
    <col min="10" max="10" width="13.85546875" customWidth="1"/>
    <col min="13" max="13" width="17" customWidth="1"/>
  </cols>
  <sheetData>
    <row r="2" spans="3:13">
      <c r="C2" s="15" t="s">
        <v>9</v>
      </c>
      <c r="D2" s="15"/>
      <c r="E2" s="15"/>
      <c r="F2" s="15"/>
      <c r="G2" s="15"/>
      <c r="I2" s="3" t="s">
        <v>4</v>
      </c>
      <c r="J2" s="1">
        <v>50000</v>
      </c>
    </row>
    <row r="3" spans="3:13">
      <c r="C3" s="3" t="s">
        <v>3</v>
      </c>
      <c r="D3" s="3" t="s">
        <v>0</v>
      </c>
      <c r="E3" s="3" t="s">
        <v>1</v>
      </c>
      <c r="F3" s="3" t="s">
        <v>2</v>
      </c>
      <c r="G3" s="3" t="s">
        <v>7</v>
      </c>
      <c r="I3" s="4" t="s">
        <v>6</v>
      </c>
      <c r="J3" s="5">
        <v>0.1123</v>
      </c>
    </row>
    <row r="4" spans="3:13">
      <c r="C4" s="3">
        <v>0</v>
      </c>
      <c r="D4" s="1"/>
      <c r="E4" s="1"/>
      <c r="F4" s="2"/>
      <c r="G4" s="1">
        <f>J2</f>
        <v>50000</v>
      </c>
      <c r="I4" s="3" t="s">
        <v>5</v>
      </c>
      <c r="J4" s="7">
        <v>8.9090000000000003E-3</v>
      </c>
    </row>
    <row r="5" spans="3:13">
      <c r="C5" s="3">
        <v>1</v>
      </c>
      <c r="D5" s="9">
        <f>F5-E5</f>
        <v>839.33113771734543</v>
      </c>
      <c r="E5" s="9">
        <f>(G4*$J$4)</f>
        <v>445.45</v>
      </c>
      <c r="F5" s="9">
        <f>PMT(J4,48,-J2)</f>
        <v>1284.7811377173455</v>
      </c>
      <c r="G5" s="9">
        <f>G4-D5</f>
        <v>49160.668862282655</v>
      </c>
    </row>
    <row r="6" spans="3:13">
      <c r="C6" s="3">
        <v>2</v>
      </c>
      <c r="D6" s="9">
        <f>F6-E6</f>
        <v>846.80873882326932</v>
      </c>
      <c r="E6" s="9">
        <f>G5*$J$4</f>
        <v>437.97239889407621</v>
      </c>
      <c r="F6" s="9">
        <f>F5</f>
        <v>1284.7811377173455</v>
      </c>
      <c r="G6" s="9">
        <f>G5-D6</f>
        <v>48313.860123459388</v>
      </c>
      <c r="I6" s="10"/>
      <c r="J6" s="6"/>
    </row>
    <row r="7" spans="3:13">
      <c r="C7" s="3">
        <v>3</v>
      </c>
      <c r="D7" s="9">
        <f t="shared" ref="D7:D52" si="0">F7-E7</f>
        <v>854.35295787744576</v>
      </c>
      <c r="E7" s="9">
        <f>G6*$J$4</f>
        <v>430.42817983989971</v>
      </c>
      <c r="F7" s="9">
        <f t="shared" ref="F7:F52" si="1">F6</f>
        <v>1284.7811377173455</v>
      </c>
      <c r="G7" s="9">
        <f>G6-D7</f>
        <v>47459.507165581941</v>
      </c>
    </row>
    <row r="8" spans="3:13">
      <c r="C8" s="3">
        <v>4</v>
      </c>
      <c r="D8" s="9">
        <f t="shared" si="0"/>
        <v>861.96438837917594</v>
      </c>
      <c r="E8" s="9">
        <f t="shared" ref="E8:E18" si="2">G7*$J$4</f>
        <v>422.81674933816953</v>
      </c>
      <c r="F8" s="9">
        <f t="shared" si="1"/>
        <v>1284.7811377173455</v>
      </c>
      <c r="G8" s="9">
        <f>G7-D8</f>
        <v>46597.542777202761</v>
      </c>
    </row>
    <row r="9" spans="3:13">
      <c r="C9" s="3">
        <v>5</v>
      </c>
      <c r="D9" s="9">
        <f t="shared" si="0"/>
        <v>869.64362911524609</v>
      </c>
      <c r="E9" s="9">
        <f t="shared" si="2"/>
        <v>415.13750860209939</v>
      </c>
      <c r="F9" s="9">
        <f t="shared" si="1"/>
        <v>1284.7811377173455</v>
      </c>
      <c r="G9" s="9">
        <f t="shared" ref="G9:G52" si="3">G8-D9</f>
        <v>45727.899148087512</v>
      </c>
      <c r="J9" s="8"/>
    </row>
    <row r="10" spans="3:13">
      <c r="C10" s="3">
        <v>6</v>
      </c>
      <c r="D10" s="9">
        <f t="shared" si="0"/>
        <v>877.39128420703378</v>
      </c>
      <c r="E10" s="9">
        <f>G9*$J$4</f>
        <v>407.38985351031164</v>
      </c>
      <c r="F10" s="9">
        <f t="shared" si="1"/>
        <v>1284.7811377173455</v>
      </c>
      <c r="G10" s="9">
        <f>G9-D10</f>
        <v>44850.507863880477</v>
      </c>
    </row>
    <row r="11" spans="3:13">
      <c r="C11" s="3">
        <v>7</v>
      </c>
      <c r="D11" s="9">
        <f t="shared" si="0"/>
        <v>885.20796315803432</v>
      </c>
      <c r="E11" s="9">
        <f t="shared" si="2"/>
        <v>399.57317455931116</v>
      </c>
      <c r="F11" s="9">
        <f t="shared" si="1"/>
        <v>1284.7811377173455</v>
      </c>
      <c r="G11" s="9">
        <f>G10-D11</f>
        <v>43965.299900722443</v>
      </c>
    </row>
    <row r="12" spans="3:13">
      <c r="C12" s="3">
        <v>8</v>
      </c>
      <c r="D12" s="9">
        <f t="shared" si="0"/>
        <v>893.09428090180927</v>
      </c>
      <c r="E12" s="9">
        <f t="shared" si="2"/>
        <v>391.68685681553626</v>
      </c>
      <c r="F12" s="9">
        <f t="shared" si="1"/>
        <v>1284.7811377173455</v>
      </c>
      <c r="G12" s="9">
        <f t="shared" si="3"/>
        <v>43072.205619820634</v>
      </c>
    </row>
    <row r="13" spans="3:13">
      <c r="C13" s="3">
        <v>9</v>
      </c>
      <c r="D13" s="9">
        <f t="shared" si="0"/>
        <v>901.0508578503634</v>
      </c>
      <c r="E13" s="9">
        <f t="shared" si="2"/>
        <v>383.73027986698202</v>
      </c>
      <c r="F13" s="9">
        <f t="shared" si="1"/>
        <v>1284.7811377173455</v>
      </c>
      <c r="G13" s="9">
        <f>G12-D13</f>
        <v>42171.154761970269</v>
      </c>
    </row>
    <row r="14" spans="3:13">
      <c r="C14" s="3">
        <v>10</v>
      </c>
      <c r="D14" s="9">
        <f t="shared" si="0"/>
        <v>909.07831994295236</v>
      </c>
      <c r="E14" s="9">
        <f t="shared" si="2"/>
        <v>375.70281777439311</v>
      </c>
      <c r="F14" s="9">
        <f t="shared" si="1"/>
        <v>1284.7811377173455</v>
      </c>
      <c r="G14" s="9">
        <f>G13-D14</f>
        <v>41262.076442027319</v>
      </c>
      <c r="I14" s="15" t="s">
        <v>9</v>
      </c>
      <c r="J14" s="15"/>
      <c r="K14" s="15"/>
      <c r="L14" s="15"/>
      <c r="M14" s="15"/>
    </row>
    <row r="15" spans="3:13">
      <c r="C15" s="3">
        <v>11</v>
      </c>
      <c r="D15" s="9">
        <f t="shared" si="0"/>
        <v>917.177298695324</v>
      </c>
      <c r="E15" s="9">
        <f t="shared" si="2"/>
        <v>367.60383902202142</v>
      </c>
      <c r="F15" s="9">
        <f t="shared" si="1"/>
        <v>1284.7811377173455</v>
      </c>
      <c r="G15" s="9">
        <f t="shared" si="3"/>
        <v>40344.899143331997</v>
      </c>
      <c r="I15" s="12" t="s">
        <v>10</v>
      </c>
      <c r="J15" s="12" t="s">
        <v>0</v>
      </c>
      <c r="K15" s="12" t="s">
        <v>1</v>
      </c>
      <c r="L15" s="12" t="s">
        <v>2</v>
      </c>
      <c r="M15" s="12" t="s">
        <v>7</v>
      </c>
    </row>
    <row r="16" spans="3:13">
      <c r="C16" s="3">
        <v>12</v>
      </c>
      <c r="D16" s="9">
        <f t="shared" si="0"/>
        <v>925.34843124940062</v>
      </c>
      <c r="E16" s="9">
        <f t="shared" si="2"/>
        <v>359.4327064679448</v>
      </c>
      <c r="F16" s="9">
        <f t="shared" si="1"/>
        <v>1284.7811377173455</v>
      </c>
      <c r="G16" s="9">
        <f t="shared" si="3"/>
        <v>39419.550712082593</v>
      </c>
      <c r="I16" s="2">
        <v>0</v>
      </c>
      <c r="J16" s="2"/>
      <c r="K16" s="2"/>
      <c r="M16" s="1">
        <f>G4</f>
        <v>50000</v>
      </c>
    </row>
    <row r="17" spans="3:13">
      <c r="C17" s="3">
        <v>13</v>
      </c>
      <c r="D17" s="9">
        <f t="shared" si="0"/>
        <v>933.59236042340171</v>
      </c>
      <c r="E17" s="9">
        <f t="shared" si="2"/>
        <v>351.18877729394382</v>
      </c>
      <c r="F17" s="9">
        <f t="shared" si="1"/>
        <v>1284.7811377173455</v>
      </c>
      <c r="G17" s="9">
        <f t="shared" si="3"/>
        <v>38485.958351659188</v>
      </c>
      <c r="I17" s="2">
        <v>1</v>
      </c>
      <c r="J17" s="14">
        <f>SUM(D5:D16)</f>
        <v>10580.449287917399</v>
      </c>
      <c r="K17" s="14">
        <f>SUM(E5:E16)</f>
        <v>4836.9243646907453</v>
      </c>
      <c r="L17" s="14">
        <f>SUM(F5:F16)</f>
        <v>15417.373652608147</v>
      </c>
      <c r="M17" s="14">
        <f>SUM(G5:G16)</f>
        <v>532345.17252044997</v>
      </c>
    </row>
    <row r="18" spans="3:13">
      <c r="C18" s="3">
        <v>14</v>
      </c>
      <c r="D18" s="9">
        <f t="shared" si="0"/>
        <v>941.90973476241379</v>
      </c>
      <c r="E18" s="9">
        <f t="shared" si="2"/>
        <v>342.87140295493174</v>
      </c>
      <c r="F18" s="9">
        <f t="shared" si="1"/>
        <v>1284.7811377173455</v>
      </c>
      <c r="G18" s="9">
        <f t="shared" si="3"/>
        <v>37544.048616896776</v>
      </c>
      <c r="I18" s="2">
        <v>2</v>
      </c>
      <c r="J18" s="14">
        <f>SUM(D17:D28)</f>
        <v>11768.688400993626</v>
      </c>
      <c r="K18" s="14">
        <f>SUM(E17:E28)</f>
        <v>3648.6852516145223</v>
      </c>
      <c r="L18" s="14">
        <f>SUM(F17:F28)</f>
        <v>15417.373652608147</v>
      </c>
      <c r="M18" s="14">
        <f>SUM(G17:G28)</f>
        <v>397781.79443821643</v>
      </c>
    </row>
    <row r="19" spans="3:13">
      <c r="C19" s="3">
        <v>15</v>
      </c>
      <c r="D19" s="9">
        <f t="shared" si="0"/>
        <v>950.301208589412</v>
      </c>
      <c r="E19" s="9">
        <f t="shared" ref="E19" si="4">(G18*$J$4)</f>
        <v>334.47992912793342</v>
      </c>
      <c r="F19" s="9">
        <f t="shared" si="1"/>
        <v>1284.7811377173455</v>
      </c>
      <c r="G19" s="9">
        <f t="shared" si="3"/>
        <v>36593.747408307361</v>
      </c>
      <c r="I19" s="2">
        <v>3</v>
      </c>
      <c r="J19" s="14">
        <f>SUM(D29:D40)</f>
        <v>13090.372904848908</v>
      </c>
      <c r="K19" s="14">
        <f>SUM(E29:E40)</f>
        <v>2327.0007477592389</v>
      </c>
      <c r="L19" s="14">
        <f>SUM(F29:F40)</f>
        <v>15417.373652608147</v>
      </c>
      <c r="M19" s="14">
        <f>SUM(G29:G40)</f>
        <v>248106.25385003255</v>
      </c>
    </row>
    <row r="20" spans="3:13">
      <c r="C20" s="3">
        <v>16</v>
      </c>
      <c r="D20" s="9">
        <f t="shared" si="0"/>
        <v>958.76744205673526</v>
      </c>
      <c r="E20" s="9">
        <f t="shared" ref="E20:E52" si="5">G19*$J$4</f>
        <v>326.01369566061027</v>
      </c>
      <c r="F20" s="9">
        <f t="shared" si="1"/>
        <v>1284.7811377173455</v>
      </c>
      <c r="G20" s="9">
        <f t="shared" si="3"/>
        <v>35634.979966250627</v>
      </c>
      <c r="I20" s="2">
        <v>4</v>
      </c>
      <c r="J20" s="14">
        <f>SUM(D41:D52)</f>
        <v>14560.489406239587</v>
      </c>
      <c r="K20" s="14">
        <f>SUM(E41:E52)</f>
        <v>856.88424636855552</v>
      </c>
      <c r="L20" s="14">
        <f>SUM(F41:F52)</f>
        <v>15417.373652608147</v>
      </c>
      <c r="M20" s="14">
        <f>M19-J20</f>
        <v>233545.76444379296</v>
      </c>
    </row>
    <row r="21" spans="3:13">
      <c r="C21" s="3">
        <v>17</v>
      </c>
      <c r="D21" s="9">
        <f t="shared" si="0"/>
        <v>967.30910119801865</v>
      </c>
      <c r="E21" s="9">
        <f t="shared" si="5"/>
        <v>317.47203651932682</v>
      </c>
      <c r="F21" s="9">
        <f t="shared" si="1"/>
        <v>1284.7811377173455</v>
      </c>
      <c r="G21" s="9">
        <f t="shared" si="3"/>
        <v>34667.670865052605</v>
      </c>
      <c r="J21" s="13">
        <f>SUM(J17:J20)</f>
        <v>49999.99999999952</v>
      </c>
      <c r="K21" s="13">
        <f>SUM(K17:K20)</f>
        <v>11669.494610433063</v>
      </c>
      <c r="L21" s="13">
        <f>SUM(L17:L20)</f>
        <v>61669.494610432586</v>
      </c>
    </row>
    <row r="22" spans="3:13">
      <c r="C22" s="3">
        <v>18</v>
      </c>
      <c r="D22" s="9">
        <f t="shared" si="0"/>
        <v>975.92685798059188</v>
      </c>
      <c r="E22" s="9">
        <f t="shared" si="5"/>
        <v>308.85427973675365</v>
      </c>
      <c r="F22" s="9">
        <f t="shared" si="1"/>
        <v>1284.7811377173455</v>
      </c>
      <c r="G22" s="9">
        <f t="shared" si="3"/>
        <v>33691.744007072011</v>
      </c>
    </row>
    <row r="23" spans="3:13">
      <c r="C23" s="3">
        <v>19</v>
      </c>
      <c r="D23" s="9">
        <f t="shared" si="0"/>
        <v>984.62139035834093</v>
      </c>
      <c r="E23" s="9">
        <f t="shared" si="5"/>
        <v>300.15974735900454</v>
      </c>
      <c r="F23" s="9">
        <f t="shared" si="1"/>
        <v>1284.7811377173455</v>
      </c>
      <c r="G23" s="9">
        <f t="shared" si="3"/>
        <v>32707.12261671367</v>
      </c>
    </row>
    <row r="24" spans="3:13">
      <c r="C24" s="3">
        <v>20</v>
      </c>
      <c r="D24" s="9">
        <f t="shared" si="0"/>
        <v>993.39338232504338</v>
      </c>
      <c r="E24" s="9">
        <f t="shared" si="5"/>
        <v>291.3877553923021</v>
      </c>
      <c r="F24" s="9">
        <f t="shared" si="1"/>
        <v>1284.7811377173455</v>
      </c>
      <c r="G24" s="9">
        <f t="shared" si="3"/>
        <v>31713.729234388626</v>
      </c>
      <c r="I24" s="15" t="s">
        <v>9</v>
      </c>
      <c r="J24" s="15"/>
      <c r="K24" s="15"/>
      <c r="L24" s="15"/>
      <c r="M24" s="15"/>
    </row>
    <row r="25" spans="3:13">
      <c r="C25" s="3">
        <v>21</v>
      </c>
      <c r="D25" s="9">
        <f t="shared" si="0"/>
        <v>1002.2435239681772</v>
      </c>
      <c r="E25" s="9">
        <f t="shared" si="5"/>
        <v>282.53761374916826</v>
      </c>
      <c r="F25" s="9">
        <f t="shared" si="1"/>
        <v>1284.7811377173455</v>
      </c>
      <c r="G25" s="9">
        <f t="shared" si="3"/>
        <v>30711.485710420449</v>
      </c>
      <c r="I25" s="12" t="s">
        <v>10</v>
      </c>
      <c r="J25" s="12" t="s">
        <v>0</v>
      </c>
      <c r="K25" s="12" t="s">
        <v>1</v>
      </c>
      <c r="L25" s="12" t="s">
        <v>2</v>
      </c>
      <c r="M25" s="12" t="s">
        <v>7</v>
      </c>
    </row>
    <row r="26" spans="3:13">
      <c r="C26" s="3">
        <v>22</v>
      </c>
      <c r="D26" s="9">
        <f t="shared" si="0"/>
        <v>1011.1725115232097</v>
      </c>
      <c r="E26" s="9">
        <f t="shared" si="5"/>
        <v>273.60862619413581</v>
      </c>
      <c r="F26" s="9">
        <f t="shared" si="1"/>
        <v>1284.7811377173455</v>
      </c>
      <c r="G26" s="9">
        <f t="shared" si="3"/>
        <v>29700.313198897238</v>
      </c>
      <c r="I26" s="2">
        <v>0</v>
      </c>
      <c r="J26" s="2"/>
      <c r="K26" s="2"/>
      <c r="M26" s="1">
        <f>J2</f>
        <v>50000</v>
      </c>
    </row>
    <row r="27" spans="3:13">
      <c r="C27" s="3">
        <v>23</v>
      </c>
      <c r="D27" s="9">
        <f t="shared" si="0"/>
        <v>1020.18104742837</v>
      </c>
      <c r="E27" s="9">
        <f t="shared" si="5"/>
        <v>264.60009028897548</v>
      </c>
      <c r="F27" s="9">
        <f t="shared" si="1"/>
        <v>1284.7811377173455</v>
      </c>
      <c r="G27" s="9">
        <f t="shared" si="3"/>
        <v>28680.132151468868</v>
      </c>
      <c r="I27" s="2">
        <v>1</v>
      </c>
      <c r="J27" s="9">
        <f>L27-K27</f>
        <v>10580.52951418884</v>
      </c>
      <c r="K27" s="9">
        <f>(M26*$J$3)</f>
        <v>5615</v>
      </c>
      <c r="L27" s="9">
        <f>PMT(J3,4,-J2)</f>
        <v>16195.52951418884</v>
      </c>
      <c r="M27" s="9">
        <f>M26-J27</f>
        <v>39419.470485811158</v>
      </c>
    </row>
    <row r="28" spans="3:13">
      <c r="C28" s="3">
        <v>24</v>
      </c>
      <c r="D28" s="9">
        <f t="shared" si="0"/>
        <v>1029.2698403799093</v>
      </c>
      <c r="E28" s="9">
        <f t="shared" si="5"/>
        <v>255.51129733743616</v>
      </c>
      <c r="F28" s="9">
        <f t="shared" si="1"/>
        <v>1284.7811377173455</v>
      </c>
      <c r="G28" s="9">
        <f t="shared" si="3"/>
        <v>27650.86231108896</v>
      </c>
      <c r="I28" s="2">
        <v>2</v>
      </c>
      <c r="J28" s="9">
        <f t="shared" ref="J28:J30" si="6">L28-K28</f>
        <v>11768.722978632246</v>
      </c>
      <c r="K28" s="9">
        <f>(M27*$J$3)</f>
        <v>4426.8065355565932</v>
      </c>
      <c r="L28" s="9">
        <f>L27</f>
        <v>16195.52951418884</v>
      </c>
      <c r="M28" s="9">
        <f t="shared" ref="M28:M30" si="7">M27-J28</f>
        <v>27650.747507178912</v>
      </c>
    </row>
    <row r="29" spans="3:13">
      <c r="C29" s="3">
        <v>25</v>
      </c>
      <c r="D29" s="9">
        <f t="shared" si="0"/>
        <v>1038.439605387854</v>
      </c>
      <c r="E29" s="9">
        <f t="shared" si="5"/>
        <v>246.34153232949154</v>
      </c>
      <c r="F29" s="9">
        <f t="shared" si="1"/>
        <v>1284.7811377173455</v>
      </c>
      <c r="G29" s="9">
        <f t="shared" si="3"/>
        <v>26612.422705701105</v>
      </c>
      <c r="I29" s="2">
        <v>3</v>
      </c>
      <c r="J29" s="9">
        <f t="shared" si="6"/>
        <v>13090.350569132648</v>
      </c>
      <c r="K29" s="9">
        <f t="shared" ref="K29:K30" si="8">(M28*$J$3)</f>
        <v>3105.1789450561919</v>
      </c>
      <c r="L29" s="9">
        <f t="shared" ref="L29:L30" si="9">L28</f>
        <v>16195.52951418884</v>
      </c>
      <c r="M29" s="9">
        <f t="shared" si="7"/>
        <v>14560.396938046264</v>
      </c>
    </row>
    <row r="30" spans="3:13">
      <c r="C30" s="3">
        <v>26</v>
      </c>
      <c r="D30" s="9">
        <f t="shared" si="0"/>
        <v>1047.6910638322543</v>
      </c>
      <c r="E30" s="9">
        <f t="shared" si="5"/>
        <v>237.09007388509116</v>
      </c>
      <c r="F30" s="9">
        <f t="shared" si="1"/>
        <v>1284.7811377173455</v>
      </c>
      <c r="G30" s="9">
        <f t="shared" si="3"/>
        <v>25564.73164186885</v>
      </c>
      <c r="I30" s="2">
        <v>4</v>
      </c>
      <c r="J30" s="9">
        <f t="shared" si="6"/>
        <v>14560.396938046244</v>
      </c>
      <c r="K30" s="9">
        <f t="shared" si="8"/>
        <v>1635.1325761425953</v>
      </c>
      <c r="L30" s="9">
        <f t="shared" si="9"/>
        <v>16195.52951418884</v>
      </c>
      <c r="M30" s="9">
        <f t="shared" si="7"/>
        <v>2.0008883439004421E-11</v>
      </c>
    </row>
    <row r="31" spans="3:13">
      <c r="C31" s="3">
        <v>27</v>
      </c>
      <c r="D31" s="9">
        <f t="shared" si="0"/>
        <v>1057.024943519936</v>
      </c>
      <c r="E31" s="9">
        <f t="shared" si="5"/>
        <v>227.7561941974096</v>
      </c>
      <c r="F31" s="9">
        <f t="shared" si="1"/>
        <v>1284.7811377173455</v>
      </c>
      <c r="G31" s="9">
        <f t="shared" si="3"/>
        <v>24507.706698348913</v>
      </c>
    </row>
    <row r="32" spans="3:13">
      <c r="C32" s="3">
        <v>28</v>
      </c>
      <c r="D32" s="9">
        <f t="shared" si="0"/>
        <v>1066.4419787417551</v>
      </c>
      <c r="E32" s="9">
        <f t="shared" si="5"/>
        <v>218.33915897559046</v>
      </c>
      <c r="F32" s="9">
        <f t="shared" si="1"/>
        <v>1284.7811377173455</v>
      </c>
      <c r="G32" s="9">
        <f t="shared" si="3"/>
        <v>23441.264719607159</v>
      </c>
    </row>
    <row r="33" spans="3:7">
      <c r="C33" s="3">
        <v>29</v>
      </c>
      <c r="D33" s="9">
        <f t="shared" si="0"/>
        <v>1075.9429103303653</v>
      </c>
      <c r="E33" s="9">
        <f t="shared" ref="E33" si="10">(G32*$J$4)</f>
        <v>208.83822738698018</v>
      </c>
      <c r="F33" s="9">
        <f t="shared" si="1"/>
        <v>1284.7811377173455</v>
      </c>
      <c r="G33" s="9">
        <f t="shared" si="3"/>
        <v>22365.321809276793</v>
      </c>
    </row>
    <row r="34" spans="3:7">
      <c r="C34" s="3">
        <v>30</v>
      </c>
      <c r="D34" s="9">
        <f t="shared" si="0"/>
        <v>1085.5284857184986</v>
      </c>
      <c r="E34" s="9">
        <f t="shared" ref="E34:E35" si="11">G33*$J$4</f>
        <v>199.25265199884694</v>
      </c>
      <c r="F34" s="9">
        <f t="shared" si="1"/>
        <v>1284.7811377173455</v>
      </c>
      <c r="G34" s="9">
        <f t="shared" si="3"/>
        <v>21279.793323558293</v>
      </c>
    </row>
    <row r="35" spans="3:7">
      <c r="C35" s="3">
        <v>31</v>
      </c>
      <c r="D35" s="9">
        <f t="shared" si="0"/>
        <v>1095.1994589977646</v>
      </c>
      <c r="E35" s="9">
        <f t="shared" si="11"/>
        <v>189.58167871958085</v>
      </c>
      <c r="F35" s="9">
        <f t="shared" si="1"/>
        <v>1284.7811377173455</v>
      </c>
      <c r="G35" s="9">
        <f t="shared" si="3"/>
        <v>20184.593864560527</v>
      </c>
    </row>
    <row r="36" spans="3:7">
      <c r="C36" s="3">
        <v>32</v>
      </c>
      <c r="D36" s="9">
        <f t="shared" si="0"/>
        <v>1104.9565909779758</v>
      </c>
      <c r="E36" s="9">
        <f t="shared" si="5"/>
        <v>179.82454673936974</v>
      </c>
      <c r="F36" s="9">
        <f t="shared" si="1"/>
        <v>1284.7811377173455</v>
      </c>
      <c r="G36" s="9">
        <f t="shared" si="3"/>
        <v>19079.63727358255</v>
      </c>
    </row>
    <row r="37" spans="3:7">
      <c r="C37" s="3">
        <v>33</v>
      </c>
      <c r="D37" s="9">
        <f t="shared" si="0"/>
        <v>1114.8006492469985</v>
      </c>
      <c r="E37" s="9">
        <f t="shared" si="5"/>
        <v>169.98048847034693</v>
      </c>
      <c r="F37" s="9">
        <f t="shared" si="1"/>
        <v>1284.7811377173455</v>
      </c>
      <c r="G37" s="9">
        <f t="shared" si="3"/>
        <v>17964.836624335552</v>
      </c>
    </row>
    <row r="38" spans="3:7">
      <c r="C38" s="3">
        <v>34</v>
      </c>
      <c r="D38" s="9">
        <f t="shared" si="0"/>
        <v>1124.73240823114</v>
      </c>
      <c r="E38" s="9">
        <f t="shared" si="5"/>
        <v>160.04872948620545</v>
      </c>
      <c r="F38" s="9">
        <f t="shared" si="1"/>
        <v>1284.7811377173455</v>
      </c>
      <c r="G38" s="9">
        <f t="shared" si="3"/>
        <v>16840.104216104413</v>
      </c>
    </row>
    <row r="39" spans="3:7">
      <c r="C39" s="3">
        <v>35</v>
      </c>
      <c r="D39" s="9">
        <f t="shared" si="0"/>
        <v>1134.7526492560712</v>
      </c>
      <c r="E39" s="9">
        <f t="shared" si="5"/>
        <v>150.02848846127424</v>
      </c>
      <c r="F39" s="9">
        <f t="shared" si="1"/>
        <v>1284.7811377173455</v>
      </c>
      <c r="G39" s="9">
        <f t="shared" si="3"/>
        <v>15705.351566848341</v>
      </c>
    </row>
    <row r="40" spans="3:7">
      <c r="C40" s="3">
        <v>36</v>
      </c>
      <c r="D40" s="9">
        <f t="shared" si="0"/>
        <v>1144.8621606082936</v>
      </c>
      <c r="E40" s="9">
        <f t="shared" si="5"/>
        <v>139.91897710905187</v>
      </c>
      <c r="F40" s="9">
        <f t="shared" si="1"/>
        <v>1284.7811377173455</v>
      </c>
      <c r="G40" s="9">
        <f t="shared" si="3"/>
        <v>14560.489406240047</v>
      </c>
    </row>
    <row r="41" spans="3:7">
      <c r="C41" s="3">
        <v>37</v>
      </c>
      <c r="D41" s="9">
        <f t="shared" si="0"/>
        <v>1155.0617375971528</v>
      </c>
      <c r="E41" s="9">
        <f t="shared" si="5"/>
        <v>129.71940012019257</v>
      </c>
      <c r="F41" s="9">
        <f t="shared" si="1"/>
        <v>1284.7811377173455</v>
      </c>
      <c r="G41" s="9">
        <f t="shared" si="3"/>
        <v>13405.427668642895</v>
      </c>
    </row>
    <row r="42" spans="3:7">
      <c r="C42" s="3">
        <v>38</v>
      </c>
      <c r="D42" s="9">
        <f t="shared" si="0"/>
        <v>1165.352182617406</v>
      </c>
      <c r="E42" s="9">
        <f t="shared" si="5"/>
        <v>119.42895509993956</v>
      </c>
      <c r="F42" s="9">
        <f t="shared" si="1"/>
        <v>1284.7811377173455</v>
      </c>
      <c r="G42" s="9">
        <f t="shared" si="3"/>
        <v>12240.075486025489</v>
      </c>
    </row>
    <row r="43" spans="3:7">
      <c r="C43" s="3">
        <v>39</v>
      </c>
      <c r="D43" s="9">
        <f t="shared" si="0"/>
        <v>1175.7343052123445</v>
      </c>
      <c r="E43" s="9">
        <f t="shared" si="5"/>
        <v>109.04683250500109</v>
      </c>
      <c r="F43" s="9">
        <f t="shared" si="1"/>
        <v>1284.7811377173455</v>
      </c>
      <c r="G43" s="9">
        <f t="shared" si="3"/>
        <v>11064.341180813144</v>
      </c>
    </row>
    <row r="44" spans="3:7">
      <c r="C44" s="3">
        <v>40</v>
      </c>
      <c r="D44" s="9">
        <f t="shared" si="0"/>
        <v>1186.2089221374811</v>
      </c>
      <c r="E44" s="9">
        <f t="shared" si="5"/>
        <v>98.572215579864306</v>
      </c>
      <c r="F44" s="9">
        <f t="shared" si="1"/>
        <v>1284.7811377173455</v>
      </c>
      <c r="G44" s="9">
        <f t="shared" si="3"/>
        <v>9878.1322586756633</v>
      </c>
    </row>
    <row r="45" spans="3:7">
      <c r="C45" s="3">
        <v>41</v>
      </c>
      <c r="D45" s="9">
        <f t="shared" si="0"/>
        <v>1196.7768574248039</v>
      </c>
      <c r="E45" s="9">
        <f t="shared" si="5"/>
        <v>88.00428029254148</v>
      </c>
      <c r="F45" s="9">
        <f t="shared" si="1"/>
        <v>1284.7811377173455</v>
      </c>
      <c r="G45" s="9">
        <f t="shared" si="3"/>
        <v>8681.3554012508594</v>
      </c>
    </row>
    <row r="46" spans="3:7">
      <c r="C46" s="3">
        <v>42</v>
      </c>
      <c r="D46" s="9">
        <f t="shared" si="0"/>
        <v>1207.4389424476017</v>
      </c>
      <c r="E46" s="9">
        <f t="shared" si="5"/>
        <v>77.342195269743911</v>
      </c>
      <c r="F46" s="9">
        <f t="shared" si="1"/>
        <v>1284.7811377173455</v>
      </c>
      <c r="G46" s="9">
        <f t="shared" si="3"/>
        <v>7473.9164588032581</v>
      </c>
    </row>
    <row r="47" spans="3:7">
      <c r="C47" s="3">
        <v>43</v>
      </c>
      <c r="D47" s="9">
        <f t="shared" si="0"/>
        <v>1218.1960159858672</v>
      </c>
      <c r="E47" s="9">
        <f t="shared" ref="E47" si="12">(G46*$J$4)</f>
        <v>66.585121731478225</v>
      </c>
      <c r="F47" s="9">
        <f t="shared" si="1"/>
        <v>1284.7811377173455</v>
      </c>
      <c r="G47" s="9">
        <f t="shared" si="3"/>
        <v>6255.7204428173909</v>
      </c>
    </row>
    <row r="48" spans="3:7">
      <c r="C48" s="3">
        <v>44</v>
      </c>
      <c r="D48" s="9">
        <f t="shared" si="0"/>
        <v>1229.0489242922854</v>
      </c>
      <c r="E48" s="9">
        <f t="shared" ref="E48:E49" si="13">G47*$J$4</f>
        <v>55.732213425060138</v>
      </c>
      <c r="F48" s="9">
        <f t="shared" si="1"/>
        <v>1284.7811377173455</v>
      </c>
      <c r="G48" s="9">
        <f t="shared" si="3"/>
        <v>5026.6715185251051</v>
      </c>
    </row>
    <row r="49" spans="3:7">
      <c r="C49" s="3">
        <v>45</v>
      </c>
      <c r="D49" s="9">
        <f t="shared" si="0"/>
        <v>1239.9985211588053</v>
      </c>
      <c r="E49" s="9">
        <f t="shared" si="13"/>
        <v>44.782616558540163</v>
      </c>
      <c r="F49" s="9">
        <f t="shared" si="1"/>
        <v>1284.7811377173455</v>
      </c>
      <c r="G49" s="9">
        <f t="shared" si="3"/>
        <v>3786.6729973662996</v>
      </c>
    </row>
    <row r="50" spans="3:7">
      <c r="C50" s="3">
        <v>46</v>
      </c>
      <c r="D50" s="9">
        <f t="shared" si="0"/>
        <v>1251.0456679838092</v>
      </c>
      <c r="E50" s="9">
        <f t="shared" si="5"/>
        <v>33.735469733536362</v>
      </c>
      <c r="F50" s="9">
        <f t="shared" si="1"/>
        <v>1284.7811377173455</v>
      </c>
      <c r="G50" s="9">
        <f t="shared" si="3"/>
        <v>2535.6273293824906</v>
      </c>
    </row>
    <row r="51" spans="3:7">
      <c r="C51" s="3">
        <v>47</v>
      </c>
      <c r="D51" s="9">
        <f t="shared" si="0"/>
        <v>1262.1912338398768</v>
      </c>
      <c r="E51" s="9">
        <f t="shared" si="5"/>
        <v>22.589903877468611</v>
      </c>
      <c r="F51" s="9">
        <f t="shared" si="1"/>
        <v>1284.7811377173455</v>
      </c>
      <c r="G51" s="9">
        <f t="shared" si="3"/>
        <v>1273.4360955426139</v>
      </c>
    </row>
    <row r="52" spans="3:7">
      <c r="C52" s="3">
        <v>48</v>
      </c>
      <c r="D52" s="9">
        <f t="shared" si="0"/>
        <v>1273.4360955421564</v>
      </c>
      <c r="E52" s="9">
        <f t="shared" si="5"/>
        <v>11.345042175189148</v>
      </c>
      <c r="F52" s="9">
        <f t="shared" si="1"/>
        <v>1284.7811377173455</v>
      </c>
      <c r="G52" s="9">
        <f t="shared" si="3"/>
        <v>4.574758349917829E-10</v>
      </c>
    </row>
    <row r="53" spans="3:7">
      <c r="E53" s="13">
        <f>SUM(E5:E52)</f>
        <v>11669.494610433061</v>
      </c>
      <c r="F53" s="13">
        <f>SUM(F5:F52)</f>
        <v>61669.494610432506</v>
      </c>
    </row>
  </sheetData>
  <mergeCells count="3">
    <mergeCell ref="C2:G2"/>
    <mergeCell ref="I14:M14"/>
    <mergeCell ref="I24:M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J41"/>
  <sheetViews>
    <sheetView tabSelected="1" workbookViewId="0">
      <selection activeCell="B26" sqref="B26"/>
    </sheetView>
  </sheetViews>
  <sheetFormatPr baseColWidth="10" defaultRowHeight="15"/>
  <cols>
    <col min="4" max="4" width="14.42578125" customWidth="1"/>
    <col min="7" max="7" width="17.28515625" customWidth="1"/>
    <col min="9" max="9" width="23.85546875" customWidth="1"/>
  </cols>
  <sheetData>
    <row r="2" spans="3:10">
      <c r="C2" s="15" t="s">
        <v>8</v>
      </c>
      <c r="D2" s="15"/>
      <c r="E2" s="15"/>
      <c r="F2" s="15"/>
      <c r="G2" s="15"/>
      <c r="I2" s="11" t="s">
        <v>4</v>
      </c>
      <c r="J2" s="1">
        <v>50000</v>
      </c>
    </row>
    <row r="3" spans="3:10">
      <c r="C3" s="11" t="s">
        <v>3</v>
      </c>
      <c r="D3" s="11" t="s">
        <v>0</v>
      </c>
      <c r="E3" s="11" t="s">
        <v>1</v>
      </c>
      <c r="F3" s="11" t="s">
        <v>2</v>
      </c>
      <c r="G3" s="11" t="s">
        <v>7</v>
      </c>
      <c r="I3" s="4" t="s">
        <v>6</v>
      </c>
      <c r="J3" s="5">
        <v>0.1183</v>
      </c>
    </row>
    <row r="4" spans="3:10">
      <c r="C4" s="11">
        <v>0</v>
      </c>
      <c r="D4" s="1"/>
      <c r="E4" s="1"/>
      <c r="F4" s="2"/>
      <c r="G4" s="1">
        <f>J2</f>
        <v>50000</v>
      </c>
      <c r="I4" s="11" t="s">
        <v>5</v>
      </c>
      <c r="J4" s="7">
        <v>9.3609999999999995E-3</v>
      </c>
    </row>
    <row r="5" spans="3:10">
      <c r="C5" s="11">
        <v>1</v>
      </c>
      <c r="D5" s="9">
        <f>F5-E5</f>
        <v>1174.4131281528005</v>
      </c>
      <c r="E5" s="9">
        <f>(G4*$J$4)</f>
        <v>468.04999999999995</v>
      </c>
      <c r="F5" s="9">
        <f>PMT(J4,36,-J2)</f>
        <v>1642.4631281528004</v>
      </c>
      <c r="G5" s="9">
        <f>G4-D5</f>
        <v>48825.586871847197</v>
      </c>
    </row>
    <row r="6" spans="3:10">
      <c r="C6" s="11">
        <v>2</v>
      </c>
      <c r="D6" s="9">
        <f>F6-E6</f>
        <v>1185.4068094454387</v>
      </c>
      <c r="E6" s="9">
        <f>G5*$J$4</f>
        <v>457.05631870736158</v>
      </c>
      <c r="F6" s="9">
        <f>F5</f>
        <v>1642.4631281528004</v>
      </c>
      <c r="G6" s="9">
        <f>G5-D6</f>
        <v>47640.180062401756</v>
      </c>
      <c r="I6" s="10"/>
      <c r="J6" s="6"/>
    </row>
    <row r="7" spans="3:10">
      <c r="C7" s="11">
        <v>3</v>
      </c>
      <c r="D7" s="9">
        <f t="shared" ref="D7:D40" si="0">F7-E7</f>
        <v>1196.5034025886575</v>
      </c>
      <c r="E7" s="9">
        <f>G6*$J$4</f>
        <v>445.95972556414284</v>
      </c>
      <c r="F7" s="9">
        <f t="shared" ref="F7:F40" si="1">F6</f>
        <v>1642.4631281528004</v>
      </c>
      <c r="G7" s="9">
        <f>G6-D7</f>
        <v>46443.6766598131</v>
      </c>
    </row>
    <row r="8" spans="3:10">
      <c r="C8" s="11">
        <v>4</v>
      </c>
      <c r="D8" s="9">
        <f t="shared" si="0"/>
        <v>1207.70387094029</v>
      </c>
      <c r="E8" s="9">
        <f t="shared" ref="E8:E18" si="2">G7*$J$4</f>
        <v>434.75925721251042</v>
      </c>
      <c r="F8" s="9">
        <f t="shared" si="1"/>
        <v>1642.4631281528004</v>
      </c>
      <c r="G8" s="9">
        <f>G7-D8</f>
        <v>45235.972788872808</v>
      </c>
    </row>
    <row r="9" spans="3:10">
      <c r="C9" s="11">
        <v>5</v>
      </c>
      <c r="D9" s="9">
        <f t="shared" si="0"/>
        <v>1219.0091868761622</v>
      </c>
      <c r="E9" s="9">
        <f t="shared" si="2"/>
        <v>423.45394127663832</v>
      </c>
      <c r="F9" s="9">
        <f t="shared" si="1"/>
        <v>1642.4631281528004</v>
      </c>
      <c r="G9" s="9">
        <f t="shared" ref="G9:G40" si="3">G8-D9</f>
        <v>44016.963601996649</v>
      </c>
      <c r="J9" s="8"/>
    </row>
    <row r="10" spans="3:10">
      <c r="C10" s="11">
        <v>6</v>
      </c>
      <c r="D10" s="9">
        <f t="shared" si="0"/>
        <v>1230.4203318745099</v>
      </c>
      <c r="E10" s="9">
        <f>G9*$J$4</f>
        <v>412.04279627829061</v>
      </c>
      <c r="F10" s="9">
        <f t="shared" si="1"/>
        <v>1642.4631281528004</v>
      </c>
      <c r="G10" s="9">
        <f>G9-D10</f>
        <v>42786.543270122136</v>
      </c>
    </row>
    <row r="11" spans="3:10">
      <c r="C11" s="11">
        <v>7</v>
      </c>
      <c r="D11" s="9">
        <f t="shared" si="0"/>
        <v>1241.9382966011872</v>
      </c>
      <c r="E11" s="9">
        <f t="shared" si="2"/>
        <v>400.52483155161332</v>
      </c>
      <c r="F11" s="9">
        <f t="shared" si="1"/>
        <v>1642.4631281528004</v>
      </c>
      <c r="G11" s="9">
        <f>G10-D11</f>
        <v>41544.604973520953</v>
      </c>
    </row>
    <row r="12" spans="3:10">
      <c r="C12" s="11">
        <v>8</v>
      </c>
      <c r="D12" s="9">
        <f t="shared" si="0"/>
        <v>1253.5640809956708</v>
      </c>
      <c r="E12" s="9">
        <f t="shared" si="2"/>
        <v>388.89904715712964</v>
      </c>
      <c r="F12" s="9">
        <f t="shared" si="1"/>
        <v>1642.4631281528004</v>
      </c>
      <c r="G12" s="9">
        <f t="shared" si="3"/>
        <v>40291.040892525285</v>
      </c>
    </row>
    <row r="13" spans="3:10">
      <c r="C13" s="11">
        <v>9</v>
      </c>
      <c r="D13" s="9">
        <f t="shared" si="0"/>
        <v>1265.2986943578712</v>
      </c>
      <c r="E13" s="9">
        <f t="shared" si="2"/>
        <v>377.16443379492915</v>
      </c>
      <c r="F13" s="9">
        <f t="shared" si="1"/>
        <v>1642.4631281528004</v>
      </c>
      <c r="G13" s="9">
        <f>G12-D13</f>
        <v>39025.742198167412</v>
      </c>
    </row>
    <row r="14" spans="3:10">
      <c r="C14" s="11">
        <v>10</v>
      </c>
      <c r="D14" s="9">
        <f t="shared" si="0"/>
        <v>1277.1431554357553</v>
      </c>
      <c r="E14" s="9">
        <f t="shared" si="2"/>
        <v>365.31997271704512</v>
      </c>
      <c r="F14" s="9">
        <f t="shared" si="1"/>
        <v>1642.4631281528004</v>
      </c>
      <c r="G14" s="9">
        <f>G13-D14</f>
        <v>37748.599042731657</v>
      </c>
    </row>
    <row r="15" spans="3:10">
      <c r="C15" s="11">
        <v>11</v>
      </c>
      <c r="D15" s="9">
        <f t="shared" si="0"/>
        <v>1289.0984925137893</v>
      </c>
      <c r="E15" s="9">
        <f t="shared" si="2"/>
        <v>353.36463563901106</v>
      </c>
      <c r="F15" s="9">
        <f t="shared" si="1"/>
        <v>1642.4631281528004</v>
      </c>
      <c r="G15" s="9">
        <f t="shared" si="3"/>
        <v>36459.500550217868</v>
      </c>
    </row>
    <row r="16" spans="3:10">
      <c r="C16" s="11">
        <v>12</v>
      </c>
      <c r="D16" s="9">
        <f t="shared" si="0"/>
        <v>1301.1657435022109</v>
      </c>
      <c r="E16" s="9">
        <f t="shared" si="2"/>
        <v>341.29738465058944</v>
      </c>
      <c r="F16" s="9">
        <f t="shared" si="1"/>
        <v>1642.4631281528004</v>
      </c>
      <c r="G16" s="9">
        <f t="shared" si="3"/>
        <v>35158.334806715655</v>
      </c>
    </row>
    <row r="17" spans="3:7">
      <c r="C17" s="11">
        <v>13</v>
      </c>
      <c r="D17" s="9">
        <f t="shared" si="0"/>
        <v>1313.3459560271353</v>
      </c>
      <c r="E17" s="9">
        <f t="shared" si="2"/>
        <v>329.11717212566521</v>
      </c>
      <c r="F17" s="9">
        <f t="shared" si="1"/>
        <v>1642.4631281528004</v>
      </c>
      <c r="G17" s="9">
        <f t="shared" si="3"/>
        <v>33844.988850688518</v>
      </c>
    </row>
    <row r="18" spans="3:7">
      <c r="C18" s="11">
        <v>14</v>
      </c>
      <c r="D18" s="9">
        <f t="shared" si="0"/>
        <v>1325.6401875215051</v>
      </c>
      <c r="E18" s="9">
        <f t="shared" si="2"/>
        <v>316.82294063129518</v>
      </c>
      <c r="F18" s="9">
        <f t="shared" si="1"/>
        <v>1642.4631281528004</v>
      </c>
      <c r="G18" s="9">
        <f t="shared" si="3"/>
        <v>32519.348663167013</v>
      </c>
    </row>
    <row r="19" spans="3:7">
      <c r="C19" s="11">
        <v>15</v>
      </c>
      <c r="D19" s="9">
        <f t="shared" si="0"/>
        <v>1338.0495053168941</v>
      </c>
      <c r="E19" s="9">
        <f t="shared" ref="E19" si="4">(G18*$J$4)</f>
        <v>304.41362283590638</v>
      </c>
      <c r="F19" s="9">
        <f t="shared" si="1"/>
        <v>1642.4631281528004</v>
      </c>
      <c r="G19" s="9">
        <f t="shared" si="3"/>
        <v>31181.299157850121</v>
      </c>
    </row>
    <row r="20" spans="3:7">
      <c r="C20" s="11">
        <v>16</v>
      </c>
      <c r="D20" s="9">
        <f t="shared" si="0"/>
        <v>1350.5749867361656</v>
      </c>
      <c r="E20" s="9">
        <f t="shared" ref="E20:E40" si="5">G19*$J$4</f>
        <v>291.88814141663494</v>
      </c>
      <c r="F20" s="9">
        <f t="shared" si="1"/>
        <v>1642.4631281528004</v>
      </c>
      <c r="G20" s="9">
        <f t="shared" si="3"/>
        <v>29830.724171113954</v>
      </c>
    </row>
    <row r="21" spans="3:7">
      <c r="C21" s="11">
        <v>17</v>
      </c>
      <c r="D21" s="9">
        <f t="shared" si="0"/>
        <v>1363.2177191870028</v>
      </c>
      <c r="E21" s="9">
        <f t="shared" si="5"/>
        <v>279.24540896579771</v>
      </c>
      <c r="F21" s="9">
        <f t="shared" si="1"/>
        <v>1642.4631281528004</v>
      </c>
      <c r="G21" s="9">
        <f t="shared" si="3"/>
        <v>28467.506451926951</v>
      </c>
    </row>
    <row r="22" spans="3:7">
      <c r="C22" s="11">
        <v>18</v>
      </c>
      <c r="D22" s="9">
        <f t="shared" si="0"/>
        <v>1375.9788002563123</v>
      </c>
      <c r="E22" s="9">
        <f t="shared" si="5"/>
        <v>266.4843278964882</v>
      </c>
      <c r="F22" s="9">
        <f t="shared" si="1"/>
        <v>1642.4631281528004</v>
      </c>
      <c r="G22" s="9">
        <f t="shared" si="3"/>
        <v>27091.52765167064</v>
      </c>
    </row>
    <row r="23" spans="3:7">
      <c r="C23" s="11">
        <v>19</v>
      </c>
      <c r="D23" s="9">
        <f t="shared" si="0"/>
        <v>1388.8593378055116</v>
      </c>
      <c r="E23" s="9">
        <f t="shared" si="5"/>
        <v>253.60379034728885</v>
      </c>
      <c r="F23" s="9">
        <f t="shared" si="1"/>
        <v>1642.4631281528004</v>
      </c>
      <c r="G23" s="9">
        <f t="shared" si="3"/>
        <v>25702.668313865128</v>
      </c>
    </row>
    <row r="24" spans="3:7">
      <c r="C24" s="11">
        <v>20</v>
      </c>
      <c r="D24" s="9">
        <f t="shared" si="0"/>
        <v>1401.8604500667091</v>
      </c>
      <c r="E24" s="9">
        <f t="shared" si="5"/>
        <v>240.60267808609146</v>
      </c>
      <c r="F24" s="9">
        <f t="shared" si="1"/>
        <v>1642.4631281528004</v>
      </c>
      <c r="G24" s="9">
        <f t="shared" si="3"/>
        <v>24300.807863798418</v>
      </c>
    </row>
    <row r="25" spans="3:7">
      <c r="C25" s="11">
        <v>21</v>
      </c>
      <c r="D25" s="9">
        <f t="shared" si="0"/>
        <v>1414.9832657397835</v>
      </c>
      <c r="E25" s="9">
        <f t="shared" si="5"/>
        <v>227.47986241301697</v>
      </c>
      <c r="F25" s="9">
        <f t="shared" si="1"/>
        <v>1642.4631281528004</v>
      </c>
      <c r="G25" s="9">
        <f t="shared" si="3"/>
        <v>22885.824598058636</v>
      </c>
    </row>
    <row r="26" spans="3:7">
      <c r="C26" s="11">
        <v>22</v>
      </c>
      <c r="D26" s="9">
        <f t="shared" si="0"/>
        <v>1428.2289240903735</v>
      </c>
      <c r="E26" s="9">
        <f t="shared" si="5"/>
        <v>214.23420406242687</v>
      </c>
      <c r="F26" s="9">
        <f t="shared" si="1"/>
        <v>1642.4631281528004</v>
      </c>
      <c r="G26" s="9">
        <f t="shared" si="3"/>
        <v>21457.595673968262</v>
      </c>
    </row>
    <row r="27" spans="3:7">
      <c r="C27" s="11">
        <v>23</v>
      </c>
      <c r="D27" s="9">
        <f t="shared" si="0"/>
        <v>1441.5985750487835</v>
      </c>
      <c r="E27" s="9">
        <f t="shared" si="5"/>
        <v>200.86455310401689</v>
      </c>
      <c r="F27" s="9">
        <f t="shared" si="1"/>
        <v>1642.4631281528004</v>
      </c>
      <c r="G27" s="9">
        <f t="shared" si="3"/>
        <v>20015.997098919477</v>
      </c>
    </row>
    <row r="28" spans="3:7">
      <c r="C28" s="11">
        <v>24</v>
      </c>
      <c r="D28" s="9">
        <f t="shared" si="0"/>
        <v>1455.0933793098152</v>
      </c>
      <c r="E28" s="9">
        <f t="shared" si="5"/>
        <v>187.36974884298522</v>
      </c>
      <c r="F28" s="9">
        <f t="shared" si="1"/>
        <v>1642.4631281528004</v>
      </c>
      <c r="G28" s="9">
        <f t="shared" si="3"/>
        <v>18560.903719609661</v>
      </c>
    </row>
    <row r="29" spans="3:7">
      <c r="C29" s="11">
        <v>25</v>
      </c>
      <c r="D29" s="9">
        <f t="shared" si="0"/>
        <v>1468.7145084335343</v>
      </c>
      <c r="E29" s="9">
        <f t="shared" si="5"/>
        <v>173.74861971926603</v>
      </c>
      <c r="F29" s="9">
        <f t="shared" si="1"/>
        <v>1642.4631281528004</v>
      </c>
      <c r="G29" s="9">
        <f t="shared" si="3"/>
        <v>17092.189211176126</v>
      </c>
    </row>
    <row r="30" spans="3:7">
      <c r="C30" s="11">
        <v>26</v>
      </c>
      <c r="D30" s="9">
        <f t="shared" si="0"/>
        <v>1482.4631449469807</v>
      </c>
      <c r="E30" s="9">
        <f t="shared" si="5"/>
        <v>159.99998320581972</v>
      </c>
      <c r="F30" s="9">
        <f t="shared" si="1"/>
        <v>1642.4631281528004</v>
      </c>
      <c r="G30" s="9">
        <f t="shared" si="3"/>
        <v>15609.726066229145</v>
      </c>
    </row>
    <row r="31" spans="3:7">
      <c r="C31" s="11">
        <v>27</v>
      </c>
      <c r="D31" s="9">
        <f t="shared" si="0"/>
        <v>1496.3404824468294</v>
      </c>
      <c r="E31" s="9">
        <f t="shared" si="5"/>
        <v>146.12264570597102</v>
      </c>
      <c r="F31" s="9">
        <f t="shared" si="1"/>
        <v>1642.4631281528004</v>
      </c>
      <c r="G31" s="9">
        <f t="shared" si="3"/>
        <v>14113.385583782316</v>
      </c>
    </row>
    <row r="32" spans="3:7">
      <c r="C32" s="11">
        <v>28</v>
      </c>
      <c r="D32" s="9">
        <f t="shared" si="0"/>
        <v>1510.3477257030142</v>
      </c>
      <c r="E32" s="9">
        <f t="shared" si="5"/>
        <v>132.11540244978625</v>
      </c>
      <c r="F32" s="9">
        <f t="shared" si="1"/>
        <v>1642.4631281528004</v>
      </c>
      <c r="G32" s="9">
        <f t="shared" si="3"/>
        <v>12603.037858079302</v>
      </c>
    </row>
    <row r="33" spans="3:7">
      <c r="C33" s="11">
        <v>29</v>
      </c>
      <c r="D33" s="9">
        <f t="shared" si="0"/>
        <v>1524.4860907633201</v>
      </c>
      <c r="E33" s="9">
        <f t="shared" ref="E33" si="6">(G32*$J$4)</f>
        <v>117.97703738948034</v>
      </c>
      <c r="F33" s="9">
        <f t="shared" si="1"/>
        <v>1642.4631281528004</v>
      </c>
      <c r="G33" s="9">
        <f t="shared" si="3"/>
        <v>11078.551767315981</v>
      </c>
    </row>
    <row r="34" spans="3:7">
      <c r="C34" s="11">
        <v>30</v>
      </c>
      <c r="D34" s="9">
        <f t="shared" si="0"/>
        <v>1538.7568050589555</v>
      </c>
      <c r="E34" s="9">
        <f t="shared" ref="E34:E35" si="7">G33*$J$4</f>
        <v>103.7063230938449</v>
      </c>
      <c r="F34" s="9">
        <f t="shared" si="1"/>
        <v>1642.4631281528004</v>
      </c>
      <c r="G34" s="9">
        <f t="shared" si="3"/>
        <v>9539.794962257025</v>
      </c>
    </row>
    <row r="35" spans="3:7">
      <c r="C35" s="11">
        <v>31</v>
      </c>
      <c r="D35" s="9">
        <f t="shared" si="0"/>
        <v>1553.1611075111125</v>
      </c>
      <c r="E35" s="9">
        <f t="shared" si="7"/>
        <v>89.302020641688003</v>
      </c>
      <c r="F35" s="9">
        <f t="shared" si="1"/>
        <v>1642.4631281528004</v>
      </c>
      <c r="G35" s="9">
        <f t="shared" si="3"/>
        <v>7986.6338547459127</v>
      </c>
    </row>
    <row r="36" spans="3:7">
      <c r="C36" s="11">
        <v>32</v>
      </c>
      <c r="D36" s="9">
        <f t="shared" si="0"/>
        <v>1567.700248638524</v>
      </c>
      <c r="E36" s="9">
        <f t="shared" si="5"/>
        <v>74.762879514276491</v>
      </c>
      <c r="F36" s="9">
        <f t="shared" si="1"/>
        <v>1642.4631281528004</v>
      </c>
      <c r="G36" s="9">
        <f t="shared" si="3"/>
        <v>6418.9336061073882</v>
      </c>
    </row>
    <row r="37" spans="3:7">
      <c r="C37" s="11">
        <v>33</v>
      </c>
      <c r="D37" s="9">
        <f t="shared" si="0"/>
        <v>1582.3754906660292</v>
      </c>
      <c r="E37" s="9">
        <f t="shared" si="5"/>
        <v>60.087637486771257</v>
      </c>
      <c r="F37" s="9">
        <f t="shared" si="1"/>
        <v>1642.4631281528004</v>
      </c>
      <c r="G37" s="9">
        <f t="shared" si="3"/>
        <v>4836.5581154413594</v>
      </c>
    </row>
    <row r="38" spans="3:7">
      <c r="C38" s="11">
        <v>34</v>
      </c>
      <c r="D38" s="9">
        <f t="shared" si="0"/>
        <v>1597.1881076341538</v>
      </c>
      <c r="E38" s="9">
        <f t="shared" si="5"/>
        <v>45.275020518646564</v>
      </c>
      <c r="F38" s="9">
        <f t="shared" si="1"/>
        <v>1642.4631281528004</v>
      </c>
      <c r="G38" s="9">
        <f t="shared" si="3"/>
        <v>3239.3700078072056</v>
      </c>
    </row>
    <row r="39" spans="3:7">
      <c r="C39" s="11">
        <v>35</v>
      </c>
      <c r="D39" s="9">
        <f t="shared" si="0"/>
        <v>1612.1393855097172</v>
      </c>
      <c r="E39" s="9">
        <f t="shared" si="5"/>
        <v>30.32374264308325</v>
      </c>
      <c r="F39" s="9">
        <f t="shared" si="1"/>
        <v>1642.4631281528004</v>
      </c>
      <c r="G39" s="9">
        <f t="shared" si="3"/>
        <v>1627.2306222974885</v>
      </c>
    </row>
    <row r="40" spans="3:7">
      <c r="C40" s="11">
        <v>36</v>
      </c>
      <c r="D40" s="9">
        <f t="shared" si="0"/>
        <v>1627.2306222974737</v>
      </c>
      <c r="E40" s="9">
        <f t="shared" si="5"/>
        <v>15.232505855326789</v>
      </c>
      <c r="F40" s="9">
        <f t="shared" si="1"/>
        <v>1642.4631281528004</v>
      </c>
      <c r="G40" s="9">
        <f t="shared" si="3"/>
        <v>1.4779288903810084E-11</v>
      </c>
    </row>
    <row r="41" spans="3:7">
      <c r="E41" s="13">
        <f>SUM(E5:E40)</f>
        <v>9128.6726135008357</v>
      </c>
      <c r="F41" s="13">
        <f>SUM(F5:F40)</f>
        <v>59128.672613500792</v>
      </c>
    </row>
  </sheetData>
  <mergeCells count="1">
    <mergeCell ref="C2:G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E8"/>
  <sheetViews>
    <sheetView workbookViewId="0">
      <selection activeCell="J9" sqref="J9"/>
    </sheetView>
  </sheetViews>
  <sheetFormatPr baseColWidth="10" defaultRowHeight="15"/>
  <cols>
    <col min="4" max="4" width="12.7109375" bestFit="1" customWidth="1"/>
    <col min="5" max="5" width="12" bestFit="1" customWidth="1"/>
  </cols>
  <sheetData>
    <row r="3" spans="3:5" ht="33.75" customHeight="1">
      <c r="C3" s="16" t="s">
        <v>9</v>
      </c>
      <c r="D3" s="17"/>
      <c r="E3" s="18"/>
    </row>
    <row r="4" spans="3:5">
      <c r="C4" s="12" t="s">
        <v>10</v>
      </c>
      <c r="D4" s="12" t="s">
        <v>0</v>
      </c>
      <c r="E4" s="12" t="s">
        <v>1</v>
      </c>
    </row>
    <row r="5" spans="3:5">
      <c r="C5" s="1">
        <v>1</v>
      </c>
      <c r="D5" s="9">
        <v>10580.449287917399</v>
      </c>
      <c r="E5" s="9">
        <v>4836.9243646907453</v>
      </c>
    </row>
    <row r="6" spans="3:5">
      <c r="C6" s="1">
        <v>2</v>
      </c>
      <c r="D6" s="9">
        <v>11768.688400993626</v>
      </c>
      <c r="E6" s="9">
        <v>3648.6852516145223</v>
      </c>
    </row>
    <row r="7" spans="3:5">
      <c r="C7" s="1">
        <v>3</v>
      </c>
      <c r="D7" s="9">
        <v>13090.372904848908</v>
      </c>
      <c r="E7" s="9">
        <v>2327.0007477592389</v>
      </c>
    </row>
    <row r="8" spans="3:5">
      <c r="C8" s="1">
        <v>4</v>
      </c>
      <c r="D8" s="9">
        <v>14560.489406239587</v>
      </c>
      <c r="E8" s="9">
        <v>856.88424636855552</v>
      </c>
    </row>
  </sheetData>
  <mergeCells count="1">
    <mergeCell ref="C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BNF</vt:lpstr>
      <vt:lpstr>banco pacifico</vt:lpstr>
      <vt:lpstr>Hoja3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WinuE</cp:lastModifiedBy>
  <dcterms:created xsi:type="dcterms:W3CDTF">2012-04-16T00:59:25Z</dcterms:created>
  <dcterms:modified xsi:type="dcterms:W3CDTF">2012-05-03T22:10:08Z</dcterms:modified>
</cp:coreProperties>
</file>