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" yWindow="150" windowWidth="8280" windowHeight="5220" activeTab="0"/>
  </bookViews>
  <sheets>
    <sheet name="RR-M185" sheetId="1" r:id="rId1"/>
    <sheet name="RANGE" sheetId="2" r:id="rId2"/>
    <sheet name="JAN" sheetId="3" r:id="rId3"/>
    <sheet name="FEB" sheetId="4" r:id="rId4"/>
    <sheet name="MAR" sheetId="5" r:id="rId5"/>
    <sheet name="APR" sheetId="6" r:id="rId6"/>
    <sheet name="MAY" sheetId="7" r:id="rId7"/>
    <sheet name="JUN" sheetId="8" r:id="rId8"/>
    <sheet name="JUL" sheetId="9" r:id="rId9"/>
    <sheet name="AUG" sheetId="10" r:id="rId10"/>
    <sheet name="SEP" sheetId="11" r:id="rId11"/>
    <sheet name="OCT" sheetId="12" r:id="rId12"/>
    <sheet name="NOV" sheetId="13" r:id="rId13"/>
    <sheet name="DEC" sheetId="14" r:id="rId14"/>
  </sheets>
  <definedNames>
    <definedName name="_xlnm.Print_Area" localSheetId="0">'RR-M185'!$B$2:$Q$46</definedName>
  </definedNames>
  <calcPr fullCalcOnLoad="1"/>
</workbook>
</file>

<file path=xl/sharedStrings.xml><?xml version="1.0" encoding="utf-8"?>
<sst xmlns="http://schemas.openxmlformats.org/spreadsheetml/2006/main" count="63" uniqueCount="46">
  <si>
    <t>FEB</t>
  </si>
  <si>
    <t>MAR</t>
  </si>
  <si>
    <t>MAY</t>
  </si>
  <si>
    <t>JUN</t>
  </si>
  <si>
    <t>JUL</t>
  </si>
  <si>
    <t>SEP</t>
  </si>
  <si>
    <t>OCT</t>
  </si>
  <si>
    <t>NOV</t>
  </si>
  <si>
    <t>INSTITUTO NACIONAL DE METEOROLOGIA E HIDROLOGIA</t>
  </si>
  <si>
    <t>DIRECCION DE INFORMATICA</t>
  </si>
  <si>
    <t>SERIES DE DATOS METEOROLOGICOS</t>
  </si>
  <si>
    <t>1973-2000</t>
  </si>
  <si>
    <t>LATITUD:</t>
  </si>
  <si>
    <t>M185</t>
  </si>
  <si>
    <t>LONGITUD:</t>
  </si>
  <si>
    <t>ELEVACION:</t>
  </si>
  <si>
    <t>VALORES ANUALES</t>
  </si>
  <si>
    <t>JAN</t>
  </si>
  <si>
    <t>APR</t>
  </si>
  <si>
    <t>AUG</t>
  </si>
  <si>
    <t>DEC</t>
  </si>
  <si>
    <t>SUM</t>
  </si>
  <si>
    <t>MACHALA - UTM</t>
  </si>
  <si>
    <t>RECORD ORDER</t>
  </si>
  <si>
    <t>Monthly Precipitation (mm)</t>
  </si>
  <si>
    <t>Prob. to be &lt;</t>
  </si>
  <si>
    <t>Prob. to be &gt;</t>
  </si>
  <si>
    <t>MAX. 24 H</t>
  </si>
  <si>
    <t>_</t>
  </si>
  <si>
    <t>ESTACION:</t>
  </si>
  <si>
    <t>PERIODO:</t>
  </si>
  <si>
    <t>ENE</t>
  </si>
  <si>
    <t>ABR</t>
  </si>
  <si>
    <t>AGO</t>
  </si>
  <si>
    <t>DIC</t>
  </si>
  <si>
    <t>PROM</t>
  </si>
  <si>
    <t>CODIGO:</t>
  </si>
  <si>
    <t>AÑO</t>
  </si>
  <si>
    <t>PROMEDIO</t>
  </si>
  <si>
    <t>MEDIANA</t>
  </si>
  <si>
    <t>MINIMO</t>
  </si>
  <si>
    <t>MAXIMO</t>
  </si>
  <si>
    <t>AMPLITUD</t>
  </si>
  <si>
    <t>VALORES MENSUALES DE PRECIPITACION (mm)</t>
  </si>
  <si>
    <r>
      <t xml:space="preserve">T </t>
    </r>
    <r>
      <rPr>
        <vertAlign val="subscript"/>
        <sz val="10"/>
        <rFont val="Arial"/>
        <family val="2"/>
      </rPr>
      <t>RETORNO</t>
    </r>
  </si>
  <si>
    <t>ANEXO III-2      VALORES MENSUALES DE PRECIPITACIÓN -  MACHALA UTM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</si>
</sst>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&quot;S/&quot;#,##0;&quot;S/&quot;\-#,##0"/>
    <numFmt numFmtId="181" formatCode="&quot;S/&quot;#,##0;[Red]&quot;S/&quot;\-#,##0"/>
    <numFmt numFmtId="182" formatCode="&quot;S/&quot;#,##0.00;&quot;S/&quot;\-#,##0.00"/>
    <numFmt numFmtId="183" formatCode="&quot;S/&quot;#,##0.00;[Red]&quot;S/&quot;\-#,##0.00"/>
    <numFmt numFmtId="184" formatCode="_ &quot;S/&quot;* #,##0_ ;_ &quot;S/&quot;* \-#,##0_ ;_ &quot;S/&quot;* &quot;-&quot;_ ;_ @_ "/>
    <numFmt numFmtId="185" formatCode="_ &quot;S/&quot;* #,##0.00_ ;_ &quot;S/&quot;* \-#,##0.00_ ;_ &quot;S/&quot;* &quot;-&quot;??_ ;_ @_ "/>
    <numFmt numFmtId="186" formatCode="0.0"/>
    <numFmt numFmtId="187" formatCode="General&quot; S&quot;"/>
    <numFmt numFmtId="188" formatCode="General&quot; W&quot;"/>
  </numFmts>
  <fonts count="12">
    <font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187" fontId="0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2" fontId="0" fillId="0" borderId="2" xfId="0" applyNumberFormat="1" applyFont="1" applyBorder="1" applyAlignment="1">
      <alignment/>
    </xf>
    <xf numFmtId="2" fontId="0" fillId="0" borderId="2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2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vertical="center"/>
    </xf>
    <xf numFmtId="2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9" fillId="0" borderId="2" xfId="0" applyFont="1" applyBorder="1" applyAlignment="1">
      <alignment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/>
    </xf>
    <xf numFmtId="2" fontId="9" fillId="0" borderId="7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/>
    </xf>
    <xf numFmtId="0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Range of Precipitation in MACHALA STATION
(1973 - 1999)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6275"/>
          <c:w val="0.957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v>MIN (Tr = 1 YEAR)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'RR-M185'!$C$49:$N$49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'RR-M185'!$C$50:$N$50</c:f>
              <c:numCache>
                <c:ptCount val="12"/>
                <c:pt idx="0">
                  <c:v>15.3</c:v>
                </c:pt>
                <c:pt idx="1">
                  <c:v>33.5</c:v>
                </c:pt>
                <c:pt idx="2">
                  <c:v>12.1</c:v>
                </c:pt>
                <c:pt idx="3">
                  <c:v>0</c:v>
                </c:pt>
                <c:pt idx="4">
                  <c:v>0</c:v>
                </c:pt>
                <c:pt idx="5">
                  <c:v>11.8</c:v>
                </c:pt>
                <c:pt idx="6">
                  <c:v>3.9</c:v>
                </c:pt>
                <c:pt idx="7">
                  <c:v>9.1</c:v>
                </c:pt>
                <c:pt idx="8">
                  <c:v>3.5</c:v>
                </c:pt>
                <c:pt idx="9">
                  <c:v>4.3</c:v>
                </c:pt>
                <c:pt idx="10">
                  <c:v>6.6</c:v>
                </c:pt>
                <c:pt idx="11">
                  <c:v>8</c:v>
                </c:pt>
              </c:numCache>
            </c:numRef>
          </c:val>
        </c:ser>
        <c:ser>
          <c:idx val="2"/>
          <c:order val="1"/>
          <c:tx>
            <c:v>AVERAGE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'RR-M185'!$C$42:$N$42</c:f>
              <c:numCache>
                <c:ptCount val="12"/>
                <c:pt idx="0">
                  <c:v>193.6077037037037</c:v>
                </c:pt>
                <c:pt idx="1">
                  <c:v>253.01111111111112</c:v>
                </c:pt>
                <c:pt idx="2">
                  <c:v>226.48518518518514</c:v>
                </c:pt>
                <c:pt idx="3">
                  <c:v>153.25154320987656</c:v>
                </c:pt>
                <c:pt idx="4">
                  <c:v>91.03585185185185</c:v>
                </c:pt>
                <c:pt idx="5">
                  <c:v>72.73333333333332</c:v>
                </c:pt>
                <c:pt idx="6">
                  <c:v>56.5162037037037</c:v>
                </c:pt>
                <c:pt idx="7">
                  <c:v>43.588888888888896</c:v>
                </c:pt>
                <c:pt idx="8">
                  <c:v>45.10251851851852</c:v>
                </c:pt>
                <c:pt idx="9">
                  <c:v>70.53461538461538</c:v>
                </c:pt>
                <c:pt idx="10">
                  <c:v>75.08</c:v>
                </c:pt>
                <c:pt idx="11">
                  <c:v>95.78846153846153</c:v>
                </c:pt>
              </c:numCache>
            </c:numRef>
          </c:val>
        </c:ser>
        <c:ser>
          <c:idx val="1"/>
          <c:order val="2"/>
          <c:tx>
            <c:v>MAX (Tr = 28 YEARS)</c:v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'RR-M185'!$C$76:$N$76</c:f>
              <c:numCache>
                <c:ptCount val="12"/>
                <c:pt idx="0">
                  <c:v>906.5</c:v>
                </c:pt>
                <c:pt idx="1">
                  <c:v>739.3</c:v>
                </c:pt>
                <c:pt idx="2">
                  <c:v>584.5</c:v>
                </c:pt>
                <c:pt idx="3">
                  <c:v>466.8</c:v>
                </c:pt>
                <c:pt idx="4">
                  <c:v>479.7</c:v>
                </c:pt>
                <c:pt idx="5">
                  <c:v>452.6</c:v>
                </c:pt>
                <c:pt idx="6">
                  <c:v>261.5</c:v>
                </c:pt>
                <c:pt idx="7">
                  <c:v>148.1</c:v>
                </c:pt>
                <c:pt idx="8">
                  <c:v>150.8</c:v>
                </c:pt>
                <c:pt idx="9">
                  <c:v>182.1</c:v>
                </c:pt>
                <c:pt idx="10">
                  <c:v>497.4</c:v>
                </c:pt>
                <c:pt idx="11">
                  <c:v>613.9</c:v>
                </c:pt>
              </c:numCache>
            </c:numRef>
          </c:val>
        </c:ser>
        <c:gapWidth val="1"/>
        <c:axId val="27592787"/>
        <c:axId val="47008492"/>
      </c:barChart>
      <c:catAx>
        <c:axId val="27592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08492"/>
        <c:crosses val="autoZero"/>
        <c:auto val="1"/>
        <c:lblOffset val="100"/>
        <c:noMultiLvlLbl val="0"/>
      </c:catAx>
      <c:valAx>
        <c:axId val="47008492"/>
        <c:scaling>
          <c:orientation val="minMax"/>
          <c:max val="9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7592787"/>
        <c:crossesAt val="1"/>
        <c:crossBetween val="between"/>
        <c:dispUnits/>
        <c:minorUnit val="20"/>
      </c:valAx>
    </c:plotArea>
    <c:legend>
      <c:legendPos val="r"/>
      <c:layout>
        <c:manualLayout>
          <c:xMode val="edge"/>
          <c:yMode val="edge"/>
          <c:x val="0.38"/>
          <c:y val="0.06925"/>
          <c:w val="0.23275"/>
          <c:h val="0.135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Monthly Precipitation SEP - MACHALA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5325"/>
          <c:w val="0.9585"/>
          <c:h val="0.8945"/>
        </c:manualLayout>
      </c:layout>
      <c:scatterChart>
        <c:scatterStyle val="smoothMarker"/>
        <c:varyColors val="0"/>
        <c:ser>
          <c:idx val="8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'RR-M185'!$B$13:$B$39</c:f>
              <c:numCache>
                <c:ptCount val="27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</c:numCache>
            </c:numRef>
          </c:xVal>
          <c:yVal>
            <c:numRef>
              <c:f>'RR-M185'!$K$13:$K$39</c:f>
              <c:numCache>
                <c:ptCount val="27"/>
                <c:pt idx="0">
                  <c:v>81.7</c:v>
                </c:pt>
                <c:pt idx="1">
                  <c:v>27.7</c:v>
                </c:pt>
                <c:pt idx="2">
                  <c:v>14.1</c:v>
                </c:pt>
                <c:pt idx="3">
                  <c:v>4.4</c:v>
                </c:pt>
                <c:pt idx="4">
                  <c:v>3.5</c:v>
                </c:pt>
                <c:pt idx="5">
                  <c:v>20</c:v>
                </c:pt>
                <c:pt idx="6">
                  <c:v>46.06800000000001</c:v>
                </c:pt>
                <c:pt idx="7">
                  <c:v>45.2</c:v>
                </c:pt>
                <c:pt idx="8">
                  <c:v>39.2</c:v>
                </c:pt>
                <c:pt idx="9">
                  <c:v>34.5</c:v>
                </c:pt>
                <c:pt idx="10">
                  <c:v>58.3</c:v>
                </c:pt>
                <c:pt idx="11">
                  <c:v>66.3</c:v>
                </c:pt>
                <c:pt idx="12">
                  <c:v>28.6</c:v>
                </c:pt>
                <c:pt idx="13">
                  <c:v>23.5</c:v>
                </c:pt>
                <c:pt idx="14">
                  <c:v>69.5</c:v>
                </c:pt>
                <c:pt idx="15">
                  <c:v>43.3</c:v>
                </c:pt>
                <c:pt idx="16">
                  <c:v>56.9</c:v>
                </c:pt>
                <c:pt idx="17">
                  <c:v>35.5</c:v>
                </c:pt>
                <c:pt idx="18">
                  <c:v>52.2</c:v>
                </c:pt>
                <c:pt idx="19">
                  <c:v>70</c:v>
                </c:pt>
                <c:pt idx="20">
                  <c:v>33.7</c:v>
                </c:pt>
                <c:pt idx="21">
                  <c:v>24.3</c:v>
                </c:pt>
                <c:pt idx="22">
                  <c:v>42.4</c:v>
                </c:pt>
                <c:pt idx="23">
                  <c:v>29</c:v>
                </c:pt>
                <c:pt idx="24">
                  <c:v>150.8</c:v>
                </c:pt>
                <c:pt idx="25">
                  <c:v>66.7</c:v>
                </c:pt>
                <c:pt idx="26">
                  <c:v>50.4</c:v>
                </c:pt>
              </c:numCache>
            </c:numRef>
          </c:yVal>
          <c:smooth val="1"/>
        </c:ser>
        <c:axId val="27342493"/>
        <c:axId val="44755846"/>
      </c:scatterChart>
      <c:valAx>
        <c:axId val="27342493"/>
        <c:scaling>
          <c:orientation val="minMax"/>
          <c:max val="1999"/>
          <c:min val="19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4755846"/>
        <c:crosses val="autoZero"/>
        <c:crossBetween val="midCat"/>
        <c:dispUnits/>
        <c:majorUnit val="2"/>
        <c:minorUnit val="1"/>
      </c:valAx>
      <c:valAx>
        <c:axId val="44755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7342493"/>
        <c:crosses val="autoZero"/>
        <c:crossBetween val="midCat"/>
        <c:dispUnits/>
        <c:majorUnit val="10"/>
        <c:minorUnit val="2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Monthly Precipitation OCT - MACHALA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565"/>
          <c:w val="0.9585"/>
          <c:h val="0.891"/>
        </c:manualLayout>
      </c:layout>
      <c:scatterChart>
        <c:scatterStyle val="smoothMarker"/>
        <c:varyColors val="0"/>
        <c:ser>
          <c:idx val="9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'RR-M185'!$B$13:$B$39</c:f>
              <c:numCache>
                <c:ptCount val="27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</c:numCache>
            </c:numRef>
          </c:xVal>
          <c:yVal>
            <c:numRef>
              <c:f>'RR-M185'!$L$13:$L$39</c:f>
              <c:numCache>
                <c:ptCount val="27"/>
                <c:pt idx="0">
                  <c:v>135</c:v>
                </c:pt>
                <c:pt idx="1">
                  <c:v>16.5</c:v>
                </c:pt>
                <c:pt idx="2">
                  <c:v>27.3</c:v>
                </c:pt>
                <c:pt idx="3">
                  <c:v>4.3</c:v>
                </c:pt>
                <c:pt idx="4">
                  <c:v>70.53461538461538</c:v>
                </c:pt>
                <c:pt idx="5">
                  <c:v>48.8</c:v>
                </c:pt>
                <c:pt idx="6">
                  <c:v>99.3</c:v>
                </c:pt>
                <c:pt idx="7">
                  <c:v>79.3</c:v>
                </c:pt>
                <c:pt idx="8">
                  <c:v>71.9</c:v>
                </c:pt>
                <c:pt idx="9">
                  <c:v>80.3</c:v>
                </c:pt>
                <c:pt idx="10">
                  <c:v>99.2</c:v>
                </c:pt>
                <c:pt idx="11">
                  <c:v>67.4</c:v>
                </c:pt>
                <c:pt idx="12">
                  <c:v>51</c:v>
                </c:pt>
                <c:pt idx="13">
                  <c:v>71.8</c:v>
                </c:pt>
                <c:pt idx="14">
                  <c:v>63.4</c:v>
                </c:pt>
                <c:pt idx="15">
                  <c:v>91.5</c:v>
                </c:pt>
                <c:pt idx="16">
                  <c:v>59.2</c:v>
                </c:pt>
                <c:pt idx="17">
                  <c:v>75.5</c:v>
                </c:pt>
                <c:pt idx="18">
                  <c:v>73.3</c:v>
                </c:pt>
                <c:pt idx="19">
                  <c:v>58.3</c:v>
                </c:pt>
                <c:pt idx="20">
                  <c:v>46.7</c:v>
                </c:pt>
                <c:pt idx="21">
                  <c:v>60.6</c:v>
                </c:pt>
                <c:pt idx="22">
                  <c:v>76.5</c:v>
                </c:pt>
                <c:pt idx="23">
                  <c:v>49.4</c:v>
                </c:pt>
                <c:pt idx="24">
                  <c:v>182.1</c:v>
                </c:pt>
                <c:pt idx="25">
                  <c:v>60.8</c:v>
                </c:pt>
                <c:pt idx="26">
                  <c:v>84.5</c:v>
                </c:pt>
              </c:numCache>
            </c:numRef>
          </c:yVal>
          <c:smooth val="1"/>
        </c:ser>
        <c:axId val="149431"/>
        <c:axId val="1344880"/>
      </c:scatterChart>
      <c:valAx>
        <c:axId val="149431"/>
        <c:scaling>
          <c:orientation val="minMax"/>
          <c:max val="1999"/>
          <c:min val="19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344880"/>
        <c:crosses val="autoZero"/>
        <c:crossBetween val="midCat"/>
        <c:dispUnits/>
        <c:majorUnit val="2"/>
        <c:minorUnit val="1"/>
      </c:valAx>
      <c:valAx>
        <c:axId val="1344880"/>
        <c:scaling>
          <c:orientation val="minMax"/>
          <c:max val="1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149431"/>
        <c:crosses val="autoZero"/>
        <c:crossBetween val="midCat"/>
        <c:dispUnits/>
        <c:majorUnit val="10"/>
        <c:minorUnit val="5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Monthly Precipitation NOV - MACHALA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495"/>
          <c:w val="0.9585"/>
          <c:h val="0.898"/>
        </c:manualLayout>
      </c:layout>
      <c:scatterChart>
        <c:scatterStyle val="smoothMarker"/>
        <c:varyColors val="0"/>
        <c:ser>
          <c:idx val="1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'RR-M185'!$B$13:$B$39</c:f>
              <c:numCache>
                <c:ptCount val="27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</c:numCache>
            </c:numRef>
          </c:xVal>
          <c:yVal>
            <c:numRef>
              <c:f>'RR-M185'!$M$13:$M$39</c:f>
              <c:numCache>
                <c:ptCount val="27"/>
                <c:pt idx="0">
                  <c:v>115.9</c:v>
                </c:pt>
                <c:pt idx="1">
                  <c:v>6.6</c:v>
                </c:pt>
                <c:pt idx="2">
                  <c:v>18.6</c:v>
                </c:pt>
                <c:pt idx="3">
                  <c:v>9.9</c:v>
                </c:pt>
                <c:pt idx="4">
                  <c:v>75.08</c:v>
                </c:pt>
                <c:pt idx="5">
                  <c:v>31.6</c:v>
                </c:pt>
                <c:pt idx="6">
                  <c:v>25.5</c:v>
                </c:pt>
                <c:pt idx="7">
                  <c:v>44.6</c:v>
                </c:pt>
                <c:pt idx="8">
                  <c:v>80.7</c:v>
                </c:pt>
                <c:pt idx="9">
                  <c:v>255.8</c:v>
                </c:pt>
                <c:pt idx="10">
                  <c:v>62.9</c:v>
                </c:pt>
                <c:pt idx="11">
                  <c:v>30</c:v>
                </c:pt>
                <c:pt idx="12">
                  <c:v>25.7</c:v>
                </c:pt>
                <c:pt idx="13">
                  <c:v>57.4</c:v>
                </c:pt>
                <c:pt idx="14">
                  <c:v>21.9</c:v>
                </c:pt>
                <c:pt idx="15">
                  <c:v>77</c:v>
                </c:pt>
                <c:pt idx="16">
                  <c:v>30.7</c:v>
                </c:pt>
                <c:pt idx="17">
                  <c:v>57</c:v>
                </c:pt>
                <c:pt idx="18">
                  <c:v>32</c:v>
                </c:pt>
                <c:pt idx="19">
                  <c:v>82.8</c:v>
                </c:pt>
                <c:pt idx="20">
                  <c:v>78.6</c:v>
                </c:pt>
                <c:pt idx="21">
                  <c:v>38.7</c:v>
                </c:pt>
                <c:pt idx="22">
                  <c:v>123.3</c:v>
                </c:pt>
                <c:pt idx="23">
                  <c:v>41.7</c:v>
                </c:pt>
                <c:pt idx="24">
                  <c:v>497.4</c:v>
                </c:pt>
                <c:pt idx="25">
                  <c:v>30.7</c:v>
                </c:pt>
                <c:pt idx="26">
                  <c:v>75.08</c:v>
                </c:pt>
              </c:numCache>
            </c:numRef>
          </c:yVal>
          <c:smooth val="1"/>
        </c:ser>
        <c:axId val="12103921"/>
        <c:axId val="41826426"/>
      </c:scatterChart>
      <c:valAx>
        <c:axId val="12103921"/>
        <c:scaling>
          <c:orientation val="minMax"/>
          <c:max val="1999"/>
          <c:min val="19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1826426"/>
        <c:crosses val="autoZero"/>
        <c:crossBetween val="midCat"/>
        <c:dispUnits/>
        <c:majorUnit val="2"/>
        <c:minorUnit val="1"/>
      </c:valAx>
      <c:valAx>
        <c:axId val="41826426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12103921"/>
        <c:crosses val="autoZero"/>
        <c:crossBetween val="midCat"/>
        <c:dispUnits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Monthly Precipitation DEC - MACHALA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565"/>
          <c:w val="0.9585"/>
          <c:h val="0.891"/>
        </c:manualLayout>
      </c:layout>
      <c:scatterChart>
        <c:scatterStyle val="smoothMarker"/>
        <c:varyColors val="0"/>
        <c:ser>
          <c:idx val="1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'RR-M185'!$B$13:$B$39</c:f>
              <c:numCache>
                <c:ptCount val="27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</c:numCache>
            </c:numRef>
          </c:xVal>
          <c:yVal>
            <c:numRef>
              <c:f>'RR-M185'!$N$13:$N$39</c:f>
              <c:numCache>
                <c:ptCount val="27"/>
                <c:pt idx="0">
                  <c:v>130.7</c:v>
                </c:pt>
                <c:pt idx="1">
                  <c:v>16.6</c:v>
                </c:pt>
                <c:pt idx="2">
                  <c:v>14.2</c:v>
                </c:pt>
                <c:pt idx="3">
                  <c:v>19</c:v>
                </c:pt>
                <c:pt idx="4">
                  <c:v>8</c:v>
                </c:pt>
                <c:pt idx="5">
                  <c:v>79</c:v>
                </c:pt>
                <c:pt idx="6">
                  <c:v>31.1</c:v>
                </c:pt>
                <c:pt idx="7">
                  <c:v>56.1</c:v>
                </c:pt>
                <c:pt idx="8">
                  <c:v>58.8</c:v>
                </c:pt>
                <c:pt idx="9">
                  <c:v>587.1</c:v>
                </c:pt>
                <c:pt idx="10">
                  <c:v>218.5</c:v>
                </c:pt>
                <c:pt idx="11">
                  <c:v>29.4</c:v>
                </c:pt>
                <c:pt idx="12">
                  <c:v>76.2</c:v>
                </c:pt>
                <c:pt idx="13">
                  <c:v>36.2</c:v>
                </c:pt>
                <c:pt idx="14">
                  <c:v>14.6</c:v>
                </c:pt>
                <c:pt idx="15">
                  <c:v>52</c:v>
                </c:pt>
                <c:pt idx="16">
                  <c:v>24.4</c:v>
                </c:pt>
                <c:pt idx="17">
                  <c:v>13.6</c:v>
                </c:pt>
                <c:pt idx="18">
                  <c:v>44</c:v>
                </c:pt>
                <c:pt idx="19">
                  <c:v>11.2</c:v>
                </c:pt>
                <c:pt idx="20">
                  <c:v>81.6</c:v>
                </c:pt>
                <c:pt idx="21">
                  <c:v>162</c:v>
                </c:pt>
                <c:pt idx="22">
                  <c:v>66.2</c:v>
                </c:pt>
                <c:pt idx="23">
                  <c:v>29.9</c:v>
                </c:pt>
                <c:pt idx="24">
                  <c:v>613.9</c:v>
                </c:pt>
                <c:pt idx="25">
                  <c:v>16.2</c:v>
                </c:pt>
                <c:pt idx="26">
                  <c:v>95.78846153846153</c:v>
                </c:pt>
              </c:numCache>
            </c:numRef>
          </c:yVal>
          <c:smooth val="1"/>
        </c:ser>
        <c:axId val="40893515"/>
        <c:axId val="32497316"/>
      </c:scatterChart>
      <c:valAx>
        <c:axId val="40893515"/>
        <c:scaling>
          <c:orientation val="minMax"/>
          <c:max val="1999"/>
          <c:min val="19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2497316"/>
        <c:crosses val="autoZero"/>
        <c:crossBetween val="midCat"/>
        <c:dispUnits/>
        <c:majorUnit val="2"/>
        <c:minorUnit val="1"/>
      </c:valAx>
      <c:valAx>
        <c:axId val="32497316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0893515"/>
        <c:crosses val="autoZero"/>
        <c:crossBetween val="midCat"/>
        <c:dispUnits/>
        <c:minorUnit val="10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Monthly Precipitation JAN - MACHALA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5125"/>
          <c:w val="0.9585"/>
          <c:h val="0.896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'RR-M185'!$B$13:$B$39</c:f>
              <c:numCache>
                <c:ptCount val="27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</c:numCache>
            </c:numRef>
          </c:xVal>
          <c:yVal>
            <c:numRef>
              <c:f>'RR-M185'!$C$13:$C$39</c:f>
              <c:numCache>
                <c:ptCount val="27"/>
                <c:pt idx="0">
                  <c:v>197.20800000000003</c:v>
                </c:pt>
                <c:pt idx="1">
                  <c:v>91.4</c:v>
                </c:pt>
                <c:pt idx="2">
                  <c:v>56.8</c:v>
                </c:pt>
                <c:pt idx="3">
                  <c:v>100</c:v>
                </c:pt>
                <c:pt idx="4">
                  <c:v>83.7</c:v>
                </c:pt>
                <c:pt idx="5">
                  <c:v>70.6</c:v>
                </c:pt>
                <c:pt idx="6">
                  <c:v>97</c:v>
                </c:pt>
                <c:pt idx="7">
                  <c:v>92.4</c:v>
                </c:pt>
                <c:pt idx="8">
                  <c:v>15.3</c:v>
                </c:pt>
                <c:pt idx="9">
                  <c:v>95.4</c:v>
                </c:pt>
                <c:pt idx="10">
                  <c:v>835.6</c:v>
                </c:pt>
                <c:pt idx="11">
                  <c:v>29.1</c:v>
                </c:pt>
                <c:pt idx="12">
                  <c:v>46.6</c:v>
                </c:pt>
                <c:pt idx="13">
                  <c:v>238.2</c:v>
                </c:pt>
                <c:pt idx="14">
                  <c:v>304.4</c:v>
                </c:pt>
                <c:pt idx="15">
                  <c:v>313</c:v>
                </c:pt>
                <c:pt idx="16">
                  <c:v>377.6</c:v>
                </c:pt>
                <c:pt idx="17">
                  <c:v>28.3</c:v>
                </c:pt>
                <c:pt idx="18">
                  <c:v>35.3</c:v>
                </c:pt>
                <c:pt idx="19">
                  <c:v>116.2</c:v>
                </c:pt>
                <c:pt idx="20">
                  <c:v>177.9</c:v>
                </c:pt>
                <c:pt idx="21">
                  <c:v>402.5</c:v>
                </c:pt>
                <c:pt idx="22">
                  <c:v>192.6</c:v>
                </c:pt>
                <c:pt idx="23">
                  <c:v>189.4</c:v>
                </c:pt>
                <c:pt idx="24">
                  <c:v>100.9</c:v>
                </c:pt>
                <c:pt idx="25">
                  <c:v>906.5</c:v>
                </c:pt>
                <c:pt idx="26">
                  <c:v>33.5</c:v>
                </c:pt>
              </c:numCache>
            </c:numRef>
          </c:yVal>
          <c:smooth val="1"/>
        </c:ser>
        <c:axId val="20423245"/>
        <c:axId val="49591478"/>
      </c:scatterChart>
      <c:valAx>
        <c:axId val="20423245"/>
        <c:scaling>
          <c:orientation val="minMax"/>
          <c:max val="1999"/>
          <c:min val="19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9591478"/>
        <c:crosses val="autoZero"/>
        <c:crossBetween val="midCat"/>
        <c:dispUnits/>
        <c:majorUnit val="2"/>
        <c:minorUnit val="1"/>
      </c:valAx>
      <c:valAx>
        <c:axId val="49591478"/>
        <c:scaling>
          <c:orientation val="minMax"/>
          <c:max val="9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0423245"/>
        <c:crosses val="autoZero"/>
        <c:crossBetween val="midCat"/>
        <c:dispUnits/>
        <c:minorUnit val="20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Monthly Precipitation FEB - MACHALA STATION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'RR-M185'!$B$13:$B$39</c:f>
              <c:numCache>
                <c:ptCount val="27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</c:numCache>
            </c:numRef>
          </c:xVal>
          <c:yVal>
            <c:numRef>
              <c:f>'RR-M185'!$D$13:$D$39</c:f>
              <c:numCache>
                <c:ptCount val="27"/>
                <c:pt idx="0">
                  <c:v>100</c:v>
                </c:pt>
                <c:pt idx="1">
                  <c:v>143.6</c:v>
                </c:pt>
                <c:pt idx="2">
                  <c:v>225.3</c:v>
                </c:pt>
                <c:pt idx="3">
                  <c:v>222.2</c:v>
                </c:pt>
                <c:pt idx="4">
                  <c:v>210.2</c:v>
                </c:pt>
                <c:pt idx="5">
                  <c:v>112.8</c:v>
                </c:pt>
                <c:pt idx="6">
                  <c:v>49.6</c:v>
                </c:pt>
                <c:pt idx="7">
                  <c:v>101.3</c:v>
                </c:pt>
                <c:pt idx="8">
                  <c:v>199</c:v>
                </c:pt>
                <c:pt idx="9">
                  <c:v>38.4</c:v>
                </c:pt>
                <c:pt idx="10">
                  <c:v>274.3</c:v>
                </c:pt>
                <c:pt idx="11">
                  <c:v>423.6</c:v>
                </c:pt>
                <c:pt idx="12">
                  <c:v>33.5</c:v>
                </c:pt>
                <c:pt idx="13">
                  <c:v>229</c:v>
                </c:pt>
                <c:pt idx="14">
                  <c:v>598.8</c:v>
                </c:pt>
                <c:pt idx="15">
                  <c:v>233.5</c:v>
                </c:pt>
                <c:pt idx="16">
                  <c:v>280.9</c:v>
                </c:pt>
                <c:pt idx="17">
                  <c:v>114.1</c:v>
                </c:pt>
                <c:pt idx="18">
                  <c:v>610.2</c:v>
                </c:pt>
                <c:pt idx="19">
                  <c:v>370.6</c:v>
                </c:pt>
                <c:pt idx="20">
                  <c:v>221.6</c:v>
                </c:pt>
                <c:pt idx="21">
                  <c:v>161.5</c:v>
                </c:pt>
                <c:pt idx="22">
                  <c:v>170.2</c:v>
                </c:pt>
                <c:pt idx="23">
                  <c:v>439.1</c:v>
                </c:pt>
                <c:pt idx="24">
                  <c:v>217</c:v>
                </c:pt>
                <c:pt idx="25">
                  <c:v>739.3</c:v>
                </c:pt>
                <c:pt idx="26">
                  <c:v>311.7</c:v>
                </c:pt>
              </c:numCache>
            </c:numRef>
          </c:yVal>
          <c:smooth val="1"/>
        </c:ser>
        <c:axId val="43670119"/>
        <c:axId val="57486752"/>
      </c:scatterChart>
      <c:valAx>
        <c:axId val="43670119"/>
        <c:scaling>
          <c:orientation val="minMax"/>
          <c:max val="1999"/>
          <c:min val="19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7486752"/>
        <c:crosses val="autoZero"/>
        <c:crossBetween val="midCat"/>
        <c:dispUnits/>
        <c:majorUnit val="2"/>
        <c:minorUnit val="1"/>
      </c:valAx>
      <c:valAx>
        <c:axId val="57486752"/>
        <c:scaling>
          <c:orientation val="minMax"/>
          <c:max val="7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3670119"/>
        <c:crosses val="autoZero"/>
        <c:crossBetween val="midCat"/>
        <c:dispUnits/>
        <c:minorUnit val="50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Monthly Precipitation MAR - MACHALA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565"/>
          <c:w val="0.9585"/>
          <c:h val="0.891"/>
        </c:manualLayout>
      </c:layout>
      <c:scatterChart>
        <c:scatterStyle val="smoothMarker"/>
        <c:varyColors val="0"/>
        <c:ser>
          <c:idx val="2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'RR-M185'!$B$13:$B$39</c:f>
              <c:numCache>
                <c:ptCount val="27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</c:numCache>
            </c:numRef>
          </c:xVal>
          <c:yVal>
            <c:numRef>
              <c:f>'RR-M185'!$E$13:$E$39</c:f>
              <c:numCache>
                <c:ptCount val="27"/>
                <c:pt idx="0">
                  <c:v>280</c:v>
                </c:pt>
                <c:pt idx="1">
                  <c:v>235</c:v>
                </c:pt>
                <c:pt idx="2">
                  <c:v>196</c:v>
                </c:pt>
                <c:pt idx="3">
                  <c:v>150</c:v>
                </c:pt>
                <c:pt idx="4">
                  <c:v>110</c:v>
                </c:pt>
                <c:pt idx="5">
                  <c:v>68.5</c:v>
                </c:pt>
                <c:pt idx="6">
                  <c:v>44.9</c:v>
                </c:pt>
                <c:pt idx="7">
                  <c:v>147.5</c:v>
                </c:pt>
                <c:pt idx="8">
                  <c:v>144.7</c:v>
                </c:pt>
                <c:pt idx="9">
                  <c:v>12.1</c:v>
                </c:pt>
                <c:pt idx="10">
                  <c:v>584.5</c:v>
                </c:pt>
                <c:pt idx="11">
                  <c:v>311</c:v>
                </c:pt>
                <c:pt idx="12">
                  <c:v>268.7</c:v>
                </c:pt>
                <c:pt idx="13">
                  <c:v>64.9</c:v>
                </c:pt>
                <c:pt idx="14">
                  <c:v>249.4</c:v>
                </c:pt>
                <c:pt idx="15">
                  <c:v>18.2</c:v>
                </c:pt>
                <c:pt idx="16">
                  <c:v>441.1</c:v>
                </c:pt>
                <c:pt idx="17">
                  <c:v>55.7</c:v>
                </c:pt>
                <c:pt idx="18">
                  <c:v>113.6</c:v>
                </c:pt>
                <c:pt idx="19">
                  <c:v>505</c:v>
                </c:pt>
                <c:pt idx="20">
                  <c:v>174.2</c:v>
                </c:pt>
                <c:pt idx="21">
                  <c:v>85.7</c:v>
                </c:pt>
                <c:pt idx="22">
                  <c:v>306.7</c:v>
                </c:pt>
                <c:pt idx="23">
                  <c:v>162.2</c:v>
                </c:pt>
                <c:pt idx="24">
                  <c:v>584.2</c:v>
                </c:pt>
                <c:pt idx="25">
                  <c:v>463.1</c:v>
                </c:pt>
                <c:pt idx="26">
                  <c:v>338.2</c:v>
                </c:pt>
              </c:numCache>
            </c:numRef>
          </c:yVal>
          <c:smooth val="1"/>
        </c:ser>
        <c:axId val="47618721"/>
        <c:axId val="25915306"/>
      </c:scatterChart>
      <c:valAx>
        <c:axId val="47618721"/>
        <c:scaling>
          <c:orientation val="minMax"/>
          <c:max val="1999"/>
          <c:min val="19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5915306"/>
        <c:crosses val="autoZero"/>
        <c:crossBetween val="midCat"/>
        <c:dispUnits/>
        <c:majorUnit val="2"/>
        <c:minorUnit val="1"/>
      </c:valAx>
      <c:valAx>
        <c:axId val="25915306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7618721"/>
        <c:crosses val="autoZero"/>
        <c:crossBetween val="midCat"/>
        <c:dispUnits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Monthly Precipitation APR - MACHALA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5125"/>
          <c:w val="0.9585"/>
          <c:h val="0.89625"/>
        </c:manualLayout>
      </c:layout>
      <c:scatterChart>
        <c:scatterStyle val="smoothMarker"/>
        <c:varyColors val="0"/>
        <c:ser>
          <c:idx val="3"/>
          <c:order val="0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'RR-M185'!$B$13:$B$39</c:f>
              <c:numCache>
                <c:ptCount val="27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</c:numCache>
            </c:numRef>
          </c:xVal>
          <c:yVal>
            <c:numRef>
              <c:f>'RR-M185'!$F$13:$F$39</c:f>
              <c:numCache>
                <c:ptCount val="27"/>
                <c:pt idx="0">
                  <c:v>0</c:v>
                </c:pt>
                <c:pt idx="1">
                  <c:v>20.9</c:v>
                </c:pt>
                <c:pt idx="2">
                  <c:v>159.14583333333334</c:v>
                </c:pt>
                <c:pt idx="3">
                  <c:v>53.5</c:v>
                </c:pt>
                <c:pt idx="4">
                  <c:v>31.3</c:v>
                </c:pt>
                <c:pt idx="5">
                  <c:v>78.2</c:v>
                </c:pt>
                <c:pt idx="6">
                  <c:v>247.9</c:v>
                </c:pt>
                <c:pt idx="7">
                  <c:v>281.8</c:v>
                </c:pt>
                <c:pt idx="8">
                  <c:v>135.9</c:v>
                </c:pt>
                <c:pt idx="9">
                  <c:v>30.3</c:v>
                </c:pt>
                <c:pt idx="10">
                  <c:v>159.14583333333334</c:v>
                </c:pt>
                <c:pt idx="11">
                  <c:v>466.3</c:v>
                </c:pt>
                <c:pt idx="12">
                  <c:v>2.4</c:v>
                </c:pt>
                <c:pt idx="13">
                  <c:v>119.2</c:v>
                </c:pt>
                <c:pt idx="14">
                  <c:v>381.6</c:v>
                </c:pt>
                <c:pt idx="15">
                  <c:v>212.6</c:v>
                </c:pt>
                <c:pt idx="16">
                  <c:v>50.7</c:v>
                </c:pt>
                <c:pt idx="17">
                  <c:v>110.3</c:v>
                </c:pt>
                <c:pt idx="18">
                  <c:v>38.4</c:v>
                </c:pt>
                <c:pt idx="19">
                  <c:v>466.8</c:v>
                </c:pt>
                <c:pt idx="20">
                  <c:v>200.4</c:v>
                </c:pt>
                <c:pt idx="21">
                  <c:v>104.4</c:v>
                </c:pt>
                <c:pt idx="22">
                  <c:v>45.6</c:v>
                </c:pt>
                <c:pt idx="23">
                  <c:v>29.5</c:v>
                </c:pt>
                <c:pt idx="24">
                  <c:v>254.1</c:v>
                </c:pt>
                <c:pt idx="25">
                  <c:v>384.4</c:v>
                </c:pt>
                <c:pt idx="26">
                  <c:v>73</c:v>
                </c:pt>
              </c:numCache>
            </c:numRef>
          </c:yVal>
          <c:smooth val="1"/>
        </c:ser>
        <c:axId val="31911163"/>
        <c:axId val="18765012"/>
      </c:scatterChart>
      <c:valAx>
        <c:axId val="31911163"/>
        <c:scaling>
          <c:orientation val="minMax"/>
          <c:max val="1999"/>
          <c:min val="19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8765012"/>
        <c:crosses val="autoZero"/>
        <c:crossBetween val="midCat"/>
        <c:dispUnits/>
        <c:majorUnit val="2"/>
        <c:minorUnit val="1"/>
      </c:valAx>
      <c:valAx>
        <c:axId val="187650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31911163"/>
        <c:crosses val="autoZero"/>
        <c:crossBetween val="midCat"/>
        <c:dispUnits/>
        <c:minorUnit val="10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Monthly Precipitation MAY - MACHALA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5125"/>
          <c:w val="0.9585"/>
          <c:h val="0.89625"/>
        </c:manualLayout>
      </c:layout>
      <c:scatterChart>
        <c:scatterStyle val="smoothMarker"/>
        <c:varyColors val="0"/>
        <c:ser>
          <c:idx val="4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'RR-M185'!$B$13:$B$39</c:f>
              <c:numCache>
                <c:ptCount val="27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</c:numCache>
            </c:numRef>
          </c:xVal>
          <c:yVal>
            <c:numRef>
              <c:f>'RR-M185'!$G$13:$G$39</c:f>
              <c:numCache>
                <c:ptCount val="27"/>
                <c:pt idx="0">
                  <c:v>20</c:v>
                </c:pt>
                <c:pt idx="1">
                  <c:v>40.4</c:v>
                </c:pt>
                <c:pt idx="2">
                  <c:v>93.768</c:v>
                </c:pt>
                <c:pt idx="3">
                  <c:v>12</c:v>
                </c:pt>
                <c:pt idx="4">
                  <c:v>0</c:v>
                </c:pt>
                <c:pt idx="5">
                  <c:v>31.1</c:v>
                </c:pt>
                <c:pt idx="6">
                  <c:v>22</c:v>
                </c:pt>
                <c:pt idx="7">
                  <c:v>97.1</c:v>
                </c:pt>
                <c:pt idx="8">
                  <c:v>28.5</c:v>
                </c:pt>
                <c:pt idx="9">
                  <c:v>66.6</c:v>
                </c:pt>
                <c:pt idx="10">
                  <c:v>479.7</c:v>
                </c:pt>
                <c:pt idx="11">
                  <c:v>15.7</c:v>
                </c:pt>
                <c:pt idx="12">
                  <c:v>8.3</c:v>
                </c:pt>
                <c:pt idx="13">
                  <c:v>31.3</c:v>
                </c:pt>
                <c:pt idx="14">
                  <c:v>217</c:v>
                </c:pt>
                <c:pt idx="15">
                  <c:v>24.2</c:v>
                </c:pt>
                <c:pt idx="16">
                  <c:v>31.5</c:v>
                </c:pt>
                <c:pt idx="17">
                  <c:v>24.4</c:v>
                </c:pt>
                <c:pt idx="18">
                  <c:v>38.1</c:v>
                </c:pt>
                <c:pt idx="19">
                  <c:v>238.4</c:v>
                </c:pt>
                <c:pt idx="20">
                  <c:v>245.6</c:v>
                </c:pt>
                <c:pt idx="21">
                  <c:v>31.1</c:v>
                </c:pt>
                <c:pt idx="22">
                  <c:v>36.5</c:v>
                </c:pt>
                <c:pt idx="23">
                  <c:v>24.3</c:v>
                </c:pt>
                <c:pt idx="24">
                  <c:v>137.4</c:v>
                </c:pt>
                <c:pt idx="25">
                  <c:v>351</c:v>
                </c:pt>
                <c:pt idx="26">
                  <c:v>112</c:v>
                </c:pt>
              </c:numCache>
            </c:numRef>
          </c:yVal>
          <c:smooth val="1"/>
        </c:ser>
        <c:axId val="34667381"/>
        <c:axId val="43570974"/>
      </c:scatterChart>
      <c:valAx>
        <c:axId val="34667381"/>
        <c:scaling>
          <c:orientation val="minMax"/>
          <c:max val="1999"/>
          <c:min val="19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3570974"/>
        <c:crosses val="autoZero"/>
        <c:crossBetween val="midCat"/>
        <c:dispUnits/>
        <c:majorUnit val="2"/>
        <c:minorUnit val="1"/>
      </c:valAx>
      <c:valAx>
        <c:axId val="43570974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34667381"/>
        <c:crosses val="autoZero"/>
        <c:crossBetween val="midCat"/>
        <c:dispUnits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Monthly Precipitation JUN - MACHALA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58"/>
          <c:w val="0.9585"/>
          <c:h val="0.88975"/>
        </c:manualLayout>
      </c:layout>
      <c:scatterChart>
        <c:scatterStyle val="smoothMarker"/>
        <c:varyColors val="0"/>
        <c:ser>
          <c:idx val="5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'RR-M185'!$B$13:$B$39</c:f>
              <c:numCache>
                <c:ptCount val="27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</c:numCache>
            </c:numRef>
          </c:xVal>
          <c:yVal>
            <c:numRef>
              <c:f>'RR-M185'!$H$13:$H$39</c:f>
              <c:numCache>
                <c:ptCount val="27"/>
                <c:pt idx="0">
                  <c:v>72.73333333333332</c:v>
                </c:pt>
                <c:pt idx="1">
                  <c:v>11.8</c:v>
                </c:pt>
                <c:pt idx="2">
                  <c:v>23.5</c:v>
                </c:pt>
                <c:pt idx="3">
                  <c:v>12.7</c:v>
                </c:pt>
                <c:pt idx="4">
                  <c:v>72.73333333333332</c:v>
                </c:pt>
                <c:pt idx="5">
                  <c:v>72.73333333333332</c:v>
                </c:pt>
                <c:pt idx="6">
                  <c:v>37.2</c:v>
                </c:pt>
                <c:pt idx="7">
                  <c:v>108.2</c:v>
                </c:pt>
                <c:pt idx="8">
                  <c:v>49.1</c:v>
                </c:pt>
                <c:pt idx="9">
                  <c:v>45.9</c:v>
                </c:pt>
                <c:pt idx="10">
                  <c:v>452.6</c:v>
                </c:pt>
                <c:pt idx="11">
                  <c:v>108.7</c:v>
                </c:pt>
                <c:pt idx="12">
                  <c:v>66.6</c:v>
                </c:pt>
                <c:pt idx="13">
                  <c:v>41.5</c:v>
                </c:pt>
                <c:pt idx="14">
                  <c:v>37.9</c:v>
                </c:pt>
                <c:pt idx="15">
                  <c:v>32</c:v>
                </c:pt>
                <c:pt idx="16">
                  <c:v>64</c:v>
                </c:pt>
                <c:pt idx="17">
                  <c:v>45.6</c:v>
                </c:pt>
                <c:pt idx="18">
                  <c:v>38.2</c:v>
                </c:pt>
                <c:pt idx="19">
                  <c:v>53.2</c:v>
                </c:pt>
                <c:pt idx="20">
                  <c:v>36.1</c:v>
                </c:pt>
                <c:pt idx="21">
                  <c:v>36.6</c:v>
                </c:pt>
                <c:pt idx="22">
                  <c:v>20.3</c:v>
                </c:pt>
                <c:pt idx="23">
                  <c:v>45.8</c:v>
                </c:pt>
                <c:pt idx="24">
                  <c:v>75.8</c:v>
                </c:pt>
                <c:pt idx="25">
                  <c:v>255.5</c:v>
                </c:pt>
                <c:pt idx="26">
                  <c:v>46.8</c:v>
                </c:pt>
              </c:numCache>
            </c:numRef>
          </c:yVal>
          <c:smooth val="1"/>
        </c:ser>
        <c:axId val="56594447"/>
        <c:axId val="39587976"/>
      </c:scatterChart>
      <c:valAx>
        <c:axId val="56594447"/>
        <c:scaling>
          <c:orientation val="minMax"/>
          <c:max val="1999"/>
          <c:min val="19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9587976"/>
        <c:crosses val="autoZero"/>
        <c:crossBetween val="midCat"/>
        <c:dispUnits/>
        <c:majorUnit val="2"/>
        <c:minorUnit val="1"/>
      </c:valAx>
      <c:valAx>
        <c:axId val="39587976"/>
        <c:scaling>
          <c:orientation val="minMax"/>
          <c:max val="4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6594447"/>
        <c:crosses val="autoZero"/>
        <c:crossBetween val="midCat"/>
        <c:dispUnits/>
        <c:minorUnit val="10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Monthly Precipitation JUL - MACHALA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58"/>
          <c:w val="0.9585"/>
          <c:h val="0.88975"/>
        </c:manualLayout>
      </c:layout>
      <c:scatterChart>
        <c:scatterStyle val="smoothMarker"/>
        <c:varyColors val="0"/>
        <c:ser>
          <c:idx val="6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'RR-M185'!$B$13:$B$39</c:f>
              <c:numCache>
                <c:ptCount val="27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</c:numCache>
            </c:numRef>
          </c:xVal>
          <c:yVal>
            <c:numRef>
              <c:f>'RR-M185'!$I$13:$I$39</c:f>
              <c:numCache>
                <c:ptCount val="27"/>
                <c:pt idx="0">
                  <c:v>30</c:v>
                </c:pt>
                <c:pt idx="1">
                  <c:v>9.7</c:v>
                </c:pt>
                <c:pt idx="2">
                  <c:v>19.4</c:v>
                </c:pt>
                <c:pt idx="3">
                  <c:v>3.9</c:v>
                </c:pt>
                <c:pt idx="4">
                  <c:v>8.1</c:v>
                </c:pt>
                <c:pt idx="5">
                  <c:v>53.8375</c:v>
                </c:pt>
                <c:pt idx="6">
                  <c:v>37.8</c:v>
                </c:pt>
                <c:pt idx="7">
                  <c:v>30</c:v>
                </c:pt>
                <c:pt idx="8">
                  <c:v>70</c:v>
                </c:pt>
                <c:pt idx="9">
                  <c:v>150</c:v>
                </c:pt>
                <c:pt idx="10">
                  <c:v>261.5</c:v>
                </c:pt>
                <c:pt idx="11">
                  <c:v>42</c:v>
                </c:pt>
                <c:pt idx="12">
                  <c:v>29.8</c:v>
                </c:pt>
                <c:pt idx="13">
                  <c:v>39.9</c:v>
                </c:pt>
                <c:pt idx="14">
                  <c:v>42.7</c:v>
                </c:pt>
                <c:pt idx="15">
                  <c:v>55.9</c:v>
                </c:pt>
                <c:pt idx="16">
                  <c:v>44.1</c:v>
                </c:pt>
                <c:pt idx="17">
                  <c:v>33.7</c:v>
                </c:pt>
                <c:pt idx="18">
                  <c:v>36.6</c:v>
                </c:pt>
                <c:pt idx="19">
                  <c:v>41.2</c:v>
                </c:pt>
                <c:pt idx="20">
                  <c:v>55.5</c:v>
                </c:pt>
                <c:pt idx="21">
                  <c:v>24.3</c:v>
                </c:pt>
                <c:pt idx="22">
                  <c:v>68.7</c:v>
                </c:pt>
                <c:pt idx="23">
                  <c:v>34.8</c:v>
                </c:pt>
                <c:pt idx="24">
                  <c:v>95.1</c:v>
                </c:pt>
                <c:pt idx="25">
                  <c:v>143.4</c:v>
                </c:pt>
                <c:pt idx="26">
                  <c:v>64</c:v>
                </c:pt>
              </c:numCache>
            </c:numRef>
          </c:yVal>
          <c:smooth val="1"/>
        </c:ser>
        <c:axId val="20747465"/>
        <c:axId val="52509458"/>
      </c:scatterChart>
      <c:valAx>
        <c:axId val="20747465"/>
        <c:scaling>
          <c:orientation val="minMax"/>
          <c:max val="1999"/>
          <c:min val="19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2509458"/>
        <c:crosses val="autoZero"/>
        <c:crossBetween val="midCat"/>
        <c:dispUnits/>
        <c:majorUnit val="2"/>
        <c:minorUnit val="1"/>
      </c:valAx>
      <c:valAx>
        <c:axId val="52509458"/>
        <c:scaling>
          <c:orientation val="minMax"/>
          <c:max val="2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0747465"/>
        <c:crosses val="autoZero"/>
        <c:crossBetween val="midCat"/>
        <c:dispUnits/>
        <c:majorUnit val="10"/>
        <c:minorUnit val="5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Monthly Precipitation AUG - MACHALA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5125"/>
          <c:w val="0.9585"/>
          <c:h val="0.89625"/>
        </c:manualLayout>
      </c:layout>
      <c:scatterChart>
        <c:scatterStyle val="smoothMarker"/>
        <c:varyColors val="0"/>
        <c:ser>
          <c:idx val="7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'RR-M185'!$B$13:$B$39</c:f>
              <c:numCache>
                <c:ptCount val="27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</c:numCache>
            </c:numRef>
          </c:xVal>
          <c:yVal>
            <c:numRef>
              <c:f>'RR-M185'!$J$13:$J$39</c:f>
              <c:numCache>
                <c:ptCount val="27"/>
                <c:pt idx="0">
                  <c:v>20</c:v>
                </c:pt>
                <c:pt idx="1">
                  <c:v>9.1</c:v>
                </c:pt>
                <c:pt idx="2">
                  <c:v>16.2</c:v>
                </c:pt>
                <c:pt idx="3">
                  <c:v>16.1</c:v>
                </c:pt>
                <c:pt idx="4">
                  <c:v>12.7</c:v>
                </c:pt>
                <c:pt idx="5">
                  <c:v>38.9</c:v>
                </c:pt>
                <c:pt idx="6">
                  <c:v>148.1</c:v>
                </c:pt>
                <c:pt idx="7">
                  <c:v>39.7</c:v>
                </c:pt>
                <c:pt idx="8">
                  <c:v>44</c:v>
                </c:pt>
                <c:pt idx="9">
                  <c:v>25.2</c:v>
                </c:pt>
                <c:pt idx="10">
                  <c:v>93.9</c:v>
                </c:pt>
                <c:pt idx="11">
                  <c:v>45.7</c:v>
                </c:pt>
                <c:pt idx="12">
                  <c:v>36.5</c:v>
                </c:pt>
                <c:pt idx="13">
                  <c:v>25</c:v>
                </c:pt>
                <c:pt idx="14">
                  <c:v>58.2</c:v>
                </c:pt>
                <c:pt idx="15">
                  <c:v>27.4</c:v>
                </c:pt>
                <c:pt idx="16">
                  <c:v>44</c:v>
                </c:pt>
                <c:pt idx="17">
                  <c:v>39.5</c:v>
                </c:pt>
                <c:pt idx="18">
                  <c:v>49.5</c:v>
                </c:pt>
                <c:pt idx="19">
                  <c:v>68.8</c:v>
                </c:pt>
                <c:pt idx="20">
                  <c:v>32.6</c:v>
                </c:pt>
                <c:pt idx="21">
                  <c:v>30.5</c:v>
                </c:pt>
                <c:pt idx="22">
                  <c:v>24.7</c:v>
                </c:pt>
                <c:pt idx="23">
                  <c:v>35.1</c:v>
                </c:pt>
                <c:pt idx="24">
                  <c:v>100</c:v>
                </c:pt>
                <c:pt idx="25">
                  <c:v>63</c:v>
                </c:pt>
                <c:pt idx="26">
                  <c:v>32.5</c:v>
                </c:pt>
              </c:numCache>
            </c:numRef>
          </c:yVal>
          <c:smooth val="1"/>
        </c:ser>
        <c:axId val="2823075"/>
        <c:axId val="25407676"/>
      </c:scatterChart>
      <c:valAx>
        <c:axId val="2823075"/>
        <c:scaling>
          <c:orientation val="minMax"/>
          <c:max val="1999"/>
          <c:min val="19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5407676"/>
        <c:crosses val="autoZero"/>
        <c:crossBetween val="midCat"/>
        <c:dispUnits/>
        <c:majorUnit val="2"/>
        <c:minorUnit val="1"/>
      </c:valAx>
      <c:valAx>
        <c:axId val="25407676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823075"/>
        <c:crosses val="autoZero"/>
        <c:crossBetween val="midCat"/>
        <c:dispUnits/>
        <c:majorUnit val="10"/>
        <c:minorUnit val="2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76"/>
  <sheetViews>
    <sheetView tabSelected="1" zoomScale="75" zoomScaleNormal="75" workbookViewId="0" topLeftCell="A1">
      <selection activeCell="B2" sqref="B2:Q2"/>
    </sheetView>
  </sheetViews>
  <sheetFormatPr defaultColWidth="11.421875" defaultRowHeight="12.75"/>
  <cols>
    <col min="1" max="1" width="11.421875" style="1" customWidth="1"/>
    <col min="2" max="9" width="9.7109375" style="1" customWidth="1"/>
    <col min="10" max="10" width="10.8515625" style="1" customWidth="1"/>
    <col min="11" max="15" width="9.7109375" style="1" customWidth="1"/>
    <col min="16" max="16" width="10.7109375" style="1" customWidth="1"/>
    <col min="17" max="17" width="9.7109375" style="1" customWidth="1"/>
    <col min="18" max="16384" width="11.57421875" style="1" customWidth="1"/>
  </cols>
  <sheetData>
    <row r="2" spans="2:17" ht="12.75">
      <c r="B2" s="42" t="s">
        <v>45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4" spans="2:17" ht="18">
      <c r="B4" s="2" t="s">
        <v>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6" spans="2:17" ht="15.75">
      <c r="B6" s="3" t="s">
        <v>9</v>
      </c>
      <c r="P6" s="4" t="s">
        <v>10</v>
      </c>
      <c r="Q6" s="5">
        <v>90</v>
      </c>
    </row>
    <row r="8" spans="2:10" ht="12.75">
      <c r="B8" s="41" t="s">
        <v>29</v>
      </c>
      <c r="C8" s="1" t="s">
        <v>22</v>
      </c>
      <c r="I8" s="1" t="s">
        <v>36</v>
      </c>
      <c r="J8" s="1" t="s">
        <v>13</v>
      </c>
    </row>
    <row r="9" spans="2:17" ht="12.75">
      <c r="B9" s="5" t="s">
        <v>30</v>
      </c>
      <c r="C9" s="1" t="s">
        <v>11</v>
      </c>
      <c r="E9" s="1" t="s">
        <v>12</v>
      </c>
      <c r="F9" s="6">
        <v>3.26666666666666</v>
      </c>
      <c r="H9" s="7"/>
      <c r="I9" s="40" t="s">
        <v>14</v>
      </c>
      <c r="J9" s="7">
        <v>79.9586111111111</v>
      </c>
      <c r="P9" s="41" t="s">
        <v>15</v>
      </c>
      <c r="Q9" s="1">
        <v>25</v>
      </c>
    </row>
    <row r="10" spans="2:16" ht="12.75">
      <c r="B10" s="5"/>
      <c r="F10" s="6"/>
      <c r="H10" s="7"/>
      <c r="J10" s="7"/>
      <c r="P10" s="5"/>
    </row>
    <row r="11" spans="2:17" ht="12.75">
      <c r="B11" s="8" t="s">
        <v>37</v>
      </c>
      <c r="C11" s="9" t="s">
        <v>43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9" t="s">
        <v>16</v>
      </c>
      <c r="P11" s="9"/>
      <c r="Q11" s="11" t="s">
        <v>27</v>
      </c>
    </row>
    <row r="12" spans="2:17" ht="12.75">
      <c r="B12" s="12"/>
      <c r="C12" s="13" t="s">
        <v>31</v>
      </c>
      <c r="D12" s="13" t="s">
        <v>0</v>
      </c>
      <c r="E12" s="13" t="s">
        <v>1</v>
      </c>
      <c r="F12" s="13" t="s">
        <v>32</v>
      </c>
      <c r="G12" s="13" t="s">
        <v>2</v>
      </c>
      <c r="H12" s="13" t="s">
        <v>3</v>
      </c>
      <c r="I12" s="13" t="s">
        <v>4</v>
      </c>
      <c r="J12" s="13" t="s">
        <v>33</v>
      </c>
      <c r="K12" s="13" t="s">
        <v>5</v>
      </c>
      <c r="L12" s="13" t="s">
        <v>6</v>
      </c>
      <c r="M12" s="13" t="s">
        <v>7</v>
      </c>
      <c r="N12" s="13" t="s">
        <v>34</v>
      </c>
      <c r="O12" s="13" t="s">
        <v>21</v>
      </c>
      <c r="P12" s="13" t="s">
        <v>35</v>
      </c>
      <c r="Q12" s="11"/>
    </row>
    <row r="13" spans="2:17" ht="12.75">
      <c r="B13" s="13">
        <v>1973</v>
      </c>
      <c r="C13" s="14">
        <v>197.20800000000003</v>
      </c>
      <c r="D13" s="14">
        <v>100</v>
      </c>
      <c r="E13" s="14">
        <v>280</v>
      </c>
      <c r="F13" s="14">
        <v>0</v>
      </c>
      <c r="G13" s="14">
        <v>20</v>
      </c>
      <c r="H13" s="14">
        <v>72.73333333333332</v>
      </c>
      <c r="I13" s="14">
        <v>30</v>
      </c>
      <c r="J13" s="14">
        <v>20</v>
      </c>
      <c r="K13" s="14">
        <v>81.7</v>
      </c>
      <c r="L13" s="14">
        <v>135</v>
      </c>
      <c r="M13" s="14">
        <v>115.9</v>
      </c>
      <c r="N13" s="14">
        <v>130.7</v>
      </c>
      <c r="O13" s="15">
        <f>SUM(C13:N13)</f>
        <v>1183.2413333333336</v>
      </c>
      <c r="P13" s="15">
        <f>AVERAGE(C13:N13)</f>
        <v>98.60344444444446</v>
      </c>
      <c r="Q13" s="16" t="s">
        <v>28</v>
      </c>
    </row>
    <row r="14" spans="2:17" ht="12.75">
      <c r="B14" s="13">
        <v>1974</v>
      </c>
      <c r="C14" s="14">
        <v>91.4</v>
      </c>
      <c r="D14" s="14">
        <v>143.6</v>
      </c>
      <c r="E14" s="14">
        <v>235</v>
      </c>
      <c r="F14" s="14">
        <v>20.9</v>
      </c>
      <c r="G14" s="14">
        <v>40.4</v>
      </c>
      <c r="H14" s="14">
        <v>11.8</v>
      </c>
      <c r="I14" s="14">
        <v>9.7</v>
      </c>
      <c r="J14" s="14">
        <v>9.1</v>
      </c>
      <c r="K14" s="14">
        <v>27.7</v>
      </c>
      <c r="L14" s="14">
        <v>16.5</v>
      </c>
      <c r="M14" s="14">
        <v>6.6</v>
      </c>
      <c r="N14" s="14">
        <v>16.6</v>
      </c>
      <c r="O14" s="15">
        <f aca="true" t="shared" si="0" ref="O14:O39">SUM(C14:N14)</f>
        <v>629.3000000000001</v>
      </c>
      <c r="P14" s="15">
        <f aca="true" t="shared" si="1" ref="P14:P39">AVERAGE(C14:N14)</f>
        <v>52.44166666666667</v>
      </c>
      <c r="Q14" s="16" t="s">
        <v>28</v>
      </c>
    </row>
    <row r="15" spans="2:17" ht="12.75">
      <c r="B15" s="13">
        <v>1975</v>
      </c>
      <c r="C15" s="14">
        <v>56.8</v>
      </c>
      <c r="D15" s="14">
        <v>225.3</v>
      </c>
      <c r="E15" s="14">
        <v>196</v>
      </c>
      <c r="F15" s="14">
        <v>159.14583333333334</v>
      </c>
      <c r="G15" s="14">
        <v>93.768</v>
      </c>
      <c r="H15" s="14">
        <v>23.5</v>
      </c>
      <c r="I15" s="14">
        <v>19.4</v>
      </c>
      <c r="J15" s="14">
        <v>16.2</v>
      </c>
      <c r="K15" s="14">
        <v>14.1</v>
      </c>
      <c r="L15" s="14">
        <v>27.3</v>
      </c>
      <c r="M15" s="14">
        <v>18.6</v>
      </c>
      <c r="N15" s="14">
        <v>14.2</v>
      </c>
      <c r="O15" s="15">
        <f t="shared" si="0"/>
        <v>864.3138333333335</v>
      </c>
      <c r="P15" s="15">
        <f t="shared" si="1"/>
        <v>72.0261527777778</v>
      </c>
      <c r="Q15" s="16" t="s">
        <v>28</v>
      </c>
    </row>
    <row r="16" spans="2:17" ht="12.75">
      <c r="B16" s="13">
        <v>1976</v>
      </c>
      <c r="C16" s="14">
        <v>100</v>
      </c>
      <c r="D16" s="14">
        <v>222.2</v>
      </c>
      <c r="E16" s="14">
        <v>150</v>
      </c>
      <c r="F16" s="14">
        <v>53.5</v>
      </c>
      <c r="G16" s="14">
        <v>12</v>
      </c>
      <c r="H16" s="14">
        <v>12.7</v>
      </c>
      <c r="I16" s="14">
        <v>3.9</v>
      </c>
      <c r="J16" s="14">
        <v>16.1</v>
      </c>
      <c r="K16" s="14">
        <v>4.4</v>
      </c>
      <c r="L16" s="14">
        <v>4.3</v>
      </c>
      <c r="M16" s="14">
        <v>9.9</v>
      </c>
      <c r="N16" s="14">
        <v>19</v>
      </c>
      <c r="O16" s="15">
        <f t="shared" si="0"/>
        <v>608</v>
      </c>
      <c r="P16" s="15">
        <f t="shared" si="1"/>
        <v>50.666666666666664</v>
      </c>
      <c r="Q16" s="16" t="s">
        <v>28</v>
      </c>
    </row>
    <row r="17" spans="2:17" ht="12.75">
      <c r="B17" s="13">
        <v>1977</v>
      </c>
      <c r="C17" s="14">
        <v>83.7</v>
      </c>
      <c r="D17" s="14">
        <v>210.2</v>
      </c>
      <c r="E17" s="14">
        <v>110</v>
      </c>
      <c r="F17" s="14">
        <v>31.3</v>
      </c>
      <c r="G17" s="14">
        <v>0</v>
      </c>
      <c r="H17" s="14">
        <v>72.73333333333332</v>
      </c>
      <c r="I17" s="14">
        <v>8.1</v>
      </c>
      <c r="J17" s="14">
        <v>12.7</v>
      </c>
      <c r="K17" s="14">
        <v>3.5</v>
      </c>
      <c r="L17" s="14">
        <v>70.53461538461538</v>
      </c>
      <c r="M17" s="14">
        <v>75.08</v>
      </c>
      <c r="N17" s="14">
        <v>8</v>
      </c>
      <c r="O17" s="15">
        <f t="shared" si="0"/>
        <v>685.8479487179487</v>
      </c>
      <c r="P17" s="15">
        <f t="shared" si="1"/>
        <v>57.15399572649573</v>
      </c>
      <c r="Q17" s="16" t="s">
        <v>28</v>
      </c>
    </row>
    <row r="18" spans="2:17" ht="12.75">
      <c r="B18" s="13">
        <v>1978</v>
      </c>
      <c r="C18" s="14">
        <v>70.6</v>
      </c>
      <c r="D18" s="14">
        <v>112.8</v>
      </c>
      <c r="E18" s="14">
        <v>68.5</v>
      </c>
      <c r="F18" s="14">
        <v>78.2</v>
      </c>
      <c r="G18" s="14">
        <v>31.1</v>
      </c>
      <c r="H18" s="14">
        <v>72.73333333333332</v>
      </c>
      <c r="I18" s="14">
        <v>53.8375</v>
      </c>
      <c r="J18" s="14">
        <v>38.9</v>
      </c>
      <c r="K18" s="14">
        <v>20</v>
      </c>
      <c r="L18" s="14">
        <v>48.8</v>
      </c>
      <c r="M18" s="14">
        <v>31.6</v>
      </c>
      <c r="N18" s="14">
        <v>79</v>
      </c>
      <c r="O18" s="15">
        <f t="shared" si="0"/>
        <v>706.0708333333332</v>
      </c>
      <c r="P18" s="15">
        <f t="shared" si="1"/>
        <v>58.8392361111111</v>
      </c>
      <c r="Q18" s="16" t="s">
        <v>28</v>
      </c>
    </row>
    <row r="19" spans="2:17" ht="12.75">
      <c r="B19" s="13">
        <v>1979</v>
      </c>
      <c r="C19" s="14">
        <v>97</v>
      </c>
      <c r="D19" s="14">
        <v>49.6</v>
      </c>
      <c r="E19" s="14">
        <v>44.9</v>
      </c>
      <c r="F19" s="14">
        <v>247.9</v>
      </c>
      <c r="G19" s="14">
        <v>22</v>
      </c>
      <c r="H19" s="14">
        <v>37.2</v>
      </c>
      <c r="I19" s="14">
        <v>37.8</v>
      </c>
      <c r="J19" s="14">
        <v>148.1</v>
      </c>
      <c r="K19" s="14">
        <v>46.06800000000001</v>
      </c>
      <c r="L19" s="14">
        <v>99.3</v>
      </c>
      <c r="M19" s="14">
        <v>25.5</v>
      </c>
      <c r="N19" s="14">
        <v>31.1</v>
      </c>
      <c r="O19" s="15">
        <f t="shared" si="0"/>
        <v>886.468</v>
      </c>
      <c r="P19" s="15">
        <f t="shared" si="1"/>
        <v>73.87233333333333</v>
      </c>
      <c r="Q19" s="16" t="s">
        <v>28</v>
      </c>
    </row>
    <row r="20" spans="2:17" s="17" customFormat="1" ht="12.75">
      <c r="B20" s="18">
        <v>1980</v>
      </c>
      <c r="C20" s="19">
        <v>92.4</v>
      </c>
      <c r="D20" s="19">
        <v>101.3</v>
      </c>
      <c r="E20" s="19">
        <v>147.5</v>
      </c>
      <c r="F20" s="19">
        <v>281.8</v>
      </c>
      <c r="G20" s="19">
        <v>97.1</v>
      </c>
      <c r="H20" s="19">
        <v>108.2</v>
      </c>
      <c r="I20" s="19">
        <v>30</v>
      </c>
      <c r="J20" s="19">
        <v>39.7</v>
      </c>
      <c r="K20" s="19">
        <v>45.2</v>
      </c>
      <c r="L20" s="19">
        <v>79.3</v>
      </c>
      <c r="M20" s="19">
        <v>44.6</v>
      </c>
      <c r="N20" s="19">
        <v>56.1</v>
      </c>
      <c r="O20" s="20">
        <f t="shared" si="0"/>
        <v>1123.2</v>
      </c>
      <c r="P20" s="20">
        <f t="shared" si="1"/>
        <v>93.60000000000001</v>
      </c>
      <c r="Q20" s="20"/>
    </row>
    <row r="21" spans="2:17" s="17" customFormat="1" ht="12.75">
      <c r="B21" s="18">
        <v>1981</v>
      </c>
      <c r="C21" s="19">
        <v>15.3</v>
      </c>
      <c r="D21" s="19">
        <v>199</v>
      </c>
      <c r="E21" s="19">
        <v>144.7</v>
      </c>
      <c r="F21" s="19">
        <v>135.9</v>
      </c>
      <c r="G21" s="19">
        <v>28.5</v>
      </c>
      <c r="H21" s="19">
        <v>49.1</v>
      </c>
      <c r="I21" s="19">
        <v>70</v>
      </c>
      <c r="J21" s="19">
        <v>44</v>
      </c>
      <c r="K21" s="19">
        <v>39.2</v>
      </c>
      <c r="L21" s="19">
        <v>71.9</v>
      </c>
      <c r="M21" s="19">
        <v>80.7</v>
      </c>
      <c r="N21" s="19">
        <v>58.8</v>
      </c>
      <c r="O21" s="20">
        <f t="shared" si="0"/>
        <v>937.1</v>
      </c>
      <c r="P21" s="20">
        <f t="shared" si="1"/>
        <v>78.09166666666667</v>
      </c>
      <c r="Q21" s="20"/>
    </row>
    <row r="22" spans="2:17" ht="12.75">
      <c r="B22" s="13">
        <v>1982</v>
      </c>
      <c r="C22" s="14">
        <v>95.4</v>
      </c>
      <c r="D22" s="14">
        <v>38.4</v>
      </c>
      <c r="E22" s="14">
        <v>12.1</v>
      </c>
      <c r="F22" s="14">
        <v>30.3</v>
      </c>
      <c r="G22" s="14">
        <v>66.6</v>
      </c>
      <c r="H22" s="14">
        <v>45.9</v>
      </c>
      <c r="I22" s="14">
        <v>150</v>
      </c>
      <c r="J22" s="14">
        <v>25.2</v>
      </c>
      <c r="K22" s="14">
        <v>34.5</v>
      </c>
      <c r="L22" s="14">
        <v>80.3</v>
      </c>
      <c r="M22" s="14">
        <v>255.8</v>
      </c>
      <c r="N22" s="14">
        <v>587.1</v>
      </c>
      <c r="O22" s="15">
        <f t="shared" si="0"/>
        <v>1421.6</v>
      </c>
      <c r="P22" s="15">
        <f t="shared" si="1"/>
        <v>118.46666666666665</v>
      </c>
      <c r="Q22" s="16" t="s">
        <v>28</v>
      </c>
    </row>
    <row r="23" spans="2:17" ht="12.75">
      <c r="B23" s="13">
        <v>1983</v>
      </c>
      <c r="C23" s="14">
        <v>835.6</v>
      </c>
      <c r="D23" s="14">
        <v>274.3</v>
      </c>
      <c r="E23" s="14">
        <v>584.5</v>
      </c>
      <c r="F23" s="14">
        <v>159.14583333333334</v>
      </c>
      <c r="G23" s="14">
        <v>479.7</v>
      </c>
      <c r="H23" s="14">
        <v>452.6</v>
      </c>
      <c r="I23" s="14">
        <v>261.5</v>
      </c>
      <c r="J23" s="14">
        <v>93.9</v>
      </c>
      <c r="K23" s="14">
        <v>58.3</v>
      </c>
      <c r="L23" s="14">
        <v>99.2</v>
      </c>
      <c r="M23" s="14">
        <v>62.9</v>
      </c>
      <c r="N23" s="14">
        <v>218.5</v>
      </c>
      <c r="O23" s="15">
        <f t="shared" si="0"/>
        <v>3580.1458333333335</v>
      </c>
      <c r="P23" s="15">
        <f t="shared" si="1"/>
        <v>298.34548611111114</v>
      </c>
      <c r="Q23" s="16" t="s">
        <v>28</v>
      </c>
    </row>
    <row r="24" spans="2:17" s="17" customFormat="1" ht="12.75">
      <c r="B24" s="18">
        <v>1984</v>
      </c>
      <c r="C24" s="19">
        <v>29.1</v>
      </c>
      <c r="D24" s="19">
        <v>423.6</v>
      </c>
      <c r="E24" s="19">
        <v>311</v>
      </c>
      <c r="F24" s="19">
        <v>466.3</v>
      </c>
      <c r="G24" s="19">
        <v>15.7</v>
      </c>
      <c r="H24" s="19">
        <v>108.7</v>
      </c>
      <c r="I24" s="19">
        <v>42</v>
      </c>
      <c r="J24" s="19">
        <v>45.7</v>
      </c>
      <c r="K24" s="19">
        <v>66.3</v>
      </c>
      <c r="L24" s="19">
        <v>67.4</v>
      </c>
      <c r="M24" s="19">
        <v>30</v>
      </c>
      <c r="N24" s="19">
        <v>29.4</v>
      </c>
      <c r="O24" s="20">
        <f t="shared" si="0"/>
        <v>1635.2000000000003</v>
      </c>
      <c r="P24" s="20">
        <f t="shared" si="1"/>
        <v>136.26666666666668</v>
      </c>
      <c r="Q24" s="20"/>
    </row>
    <row r="25" spans="2:17" s="17" customFormat="1" ht="12.75">
      <c r="B25" s="18">
        <v>1985</v>
      </c>
      <c r="C25" s="19">
        <v>46.6</v>
      </c>
      <c r="D25" s="19">
        <v>33.5</v>
      </c>
      <c r="E25" s="19">
        <v>268.7</v>
      </c>
      <c r="F25" s="19">
        <v>2.4</v>
      </c>
      <c r="G25" s="19">
        <v>8.3</v>
      </c>
      <c r="H25" s="19">
        <v>66.6</v>
      </c>
      <c r="I25" s="19">
        <v>29.8</v>
      </c>
      <c r="J25" s="19">
        <v>36.5</v>
      </c>
      <c r="K25" s="19">
        <v>28.6</v>
      </c>
      <c r="L25" s="19">
        <v>51</v>
      </c>
      <c r="M25" s="19">
        <v>25.7</v>
      </c>
      <c r="N25" s="19">
        <v>76.2</v>
      </c>
      <c r="O25" s="20">
        <f t="shared" si="0"/>
        <v>673.9</v>
      </c>
      <c r="P25" s="20">
        <f t="shared" si="1"/>
        <v>56.15833333333333</v>
      </c>
      <c r="Q25" s="21"/>
    </row>
    <row r="26" spans="2:17" s="17" customFormat="1" ht="12.75">
      <c r="B26" s="18">
        <v>1986</v>
      </c>
      <c r="C26" s="19">
        <v>238.2</v>
      </c>
      <c r="D26" s="19">
        <v>229</v>
      </c>
      <c r="E26" s="19">
        <v>64.9</v>
      </c>
      <c r="F26" s="19">
        <v>119.2</v>
      </c>
      <c r="G26" s="19">
        <v>31.3</v>
      </c>
      <c r="H26" s="19">
        <v>41.5</v>
      </c>
      <c r="I26" s="19">
        <v>39.9</v>
      </c>
      <c r="J26" s="19">
        <v>25</v>
      </c>
      <c r="K26" s="19">
        <v>23.5</v>
      </c>
      <c r="L26" s="19">
        <v>71.8</v>
      </c>
      <c r="M26" s="19">
        <v>57.4</v>
      </c>
      <c r="N26" s="19">
        <v>36.2</v>
      </c>
      <c r="O26" s="20">
        <f t="shared" si="0"/>
        <v>977.9</v>
      </c>
      <c r="P26" s="20">
        <f t="shared" si="1"/>
        <v>81.49166666666666</v>
      </c>
      <c r="Q26" s="21"/>
    </row>
    <row r="27" spans="2:17" s="17" customFormat="1" ht="12.75">
      <c r="B27" s="18">
        <v>1987</v>
      </c>
      <c r="C27" s="19">
        <v>304.4</v>
      </c>
      <c r="D27" s="19">
        <v>598.8</v>
      </c>
      <c r="E27" s="19">
        <v>249.4</v>
      </c>
      <c r="F27" s="19">
        <v>381.6</v>
      </c>
      <c r="G27" s="19">
        <v>217</v>
      </c>
      <c r="H27" s="19">
        <v>37.9</v>
      </c>
      <c r="I27" s="19">
        <v>42.7</v>
      </c>
      <c r="J27" s="19">
        <v>58.2</v>
      </c>
      <c r="K27" s="19">
        <v>69.5</v>
      </c>
      <c r="L27" s="19">
        <v>63.4</v>
      </c>
      <c r="M27" s="19">
        <v>21.9</v>
      </c>
      <c r="N27" s="19">
        <v>14.6</v>
      </c>
      <c r="O27" s="20">
        <f t="shared" si="0"/>
        <v>2059.4</v>
      </c>
      <c r="P27" s="20">
        <f t="shared" si="1"/>
        <v>171.61666666666667</v>
      </c>
      <c r="Q27" s="20">
        <v>157.4</v>
      </c>
    </row>
    <row r="28" spans="2:17" s="17" customFormat="1" ht="12.75">
      <c r="B28" s="18">
        <v>1988</v>
      </c>
      <c r="C28" s="19">
        <v>313</v>
      </c>
      <c r="D28" s="19">
        <v>233.5</v>
      </c>
      <c r="E28" s="19">
        <v>18.2</v>
      </c>
      <c r="F28" s="19">
        <v>212.6</v>
      </c>
      <c r="G28" s="19">
        <v>24.2</v>
      </c>
      <c r="H28" s="19">
        <v>32</v>
      </c>
      <c r="I28" s="19">
        <v>55.9</v>
      </c>
      <c r="J28" s="19">
        <v>27.4</v>
      </c>
      <c r="K28" s="19">
        <v>43.3</v>
      </c>
      <c r="L28" s="19">
        <v>91.5</v>
      </c>
      <c r="M28" s="19">
        <v>77</v>
      </c>
      <c r="N28" s="19">
        <v>52</v>
      </c>
      <c r="O28" s="20">
        <f t="shared" si="0"/>
        <v>1180.6</v>
      </c>
      <c r="P28" s="20">
        <f t="shared" si="1"/>
        <v>98.38333333333333</v>
      </c>
      <c r="Q28" s="20">
        <v>93.1</v>
      </c>
    </row>
    <row r="29" spans="2:17" s="17" customFormat="1" ht="12.75">
      <c r="B29" s="18">
        <v>1989</v>
      </c>
      <c r="C29" s="19">
        <v>377.6</v>
      </c>
      <c r="D29" s="19">
        <v>280.9</v>
      </c>
      <c r="E29" s="19">
        <v>441.1</v>
      </c>
      <c r="F29" s="19">
        <v>50.7</v>
      </c>
      <c r="G29" s="19">
        <v>31.5</v>
      </c>
      <c r="H29" s="19">
        <v>64</v>
      </c>
      <c r="I29" s="19">
        <v>44.1</v>
      </c>
      <c r="J29" s="19">
        <v>44</v>
      </c>
      <c r="K29" s="19">
        <v>56.9</v>
      </c>
      <c r="L29" s="19">
        <v>59.2</v>
      </c>
      <c r="M29" s="19">
        <v>30.7</v>
      </c>
      <c r="N29" s="19">
        <v>24.4</v>
      </c>
      <c r="O29" s="20">
        <f t="shared" si="0"/>
        <v>1505.1000000000001</v>
      </c>
      <c r="P29" s="20">
        <f t="shared" si="1"/>
        <v>125.42500000000001</v>
      </c>
      <c r="Q29" s="20">
        <v>118.6</v>
      </c>
    </row>
    <row r="30" spans="2:17" s="17" customFormat="1" ht="12.75">
      <c r="B30" s="18">
        <v>1990</v>
      </c>
      <c r="C30" s="19">
        <v>28.3</v>
      </c>
      <c r="D30" s="19">
        <v>114.1</v>
      </c>
      <c r="E30" s="19">
        <v>55.7</v>
      </c>
      <c r="F30" s="19">
        <v>110.3</v>
      </c>
      <c r="G30" s="19">
        <v>24.4</v>
      </c>
      <c r="H30" s="19">
        <v>45.6</v>
      </c>
      <c r="I30" s="19">
        <v>33.7</v>
      </c>
      <c r="J30" s="19">
        <v>39.5</v>
      </c>
      <c r="K30" s="19">
        <v>35.5</v>
      </c>
      <c r="L30" s="19">
        <v>75.5</v>
      </c>
      <c r="M30" s="19">
        <v>57</v>
      </c>
      <c r="N30" s="19">
        <v>13.6</v>
      </c>
      <c r="O30" s="20">
        <f t="shared" si="0"/>
        <v>633.2</v>
      </c>
      <c r="P30" s="20">
        <f t="shared" si="1"/>
        <v>52.76666666666667</v>
      </c>
      <c r="Q30" s="20">
        <v>27.7</v>
      </c>
    </row>
    <row r="31" spans="2:17" s="17" customFormat="1" ht="12.75">
      <c r="B31" s="18">
        <v>1991</v>
      </c>
      <c r="C31" s="19">
        <v>35.3</v>
      </c>
      <c r="D31" s="19">
        <v>610.2</v>
      </c>
      <c r="E31" s="19">
        <v>113.6</v>
      </c>
      <c r="F31" s="19">
        <v>38.4</v>
      </c>
      <c r="G31" s="19">
        <v>38.1</v>
      </c>
      <c r="H31" s="19">
        <v>38.2</v>
      </c>
      <c r="I31" s="19">
        <v>36.6</v>
      </c>
      <c r="J31" s="19">
        <v>49.5</v>
      </c>
      <c r="K31" s="19">
        <v>52.2</v>
      </c>
      <c r="L31" s="19">
        <v>73.3</v>
      </c>
      <c r="M31" s="19">
        <v>32</v>
      </c>
      <c r="N31" s="19">
        <v>44</v>
      </c>
      <c r="O31" s="20">
        <f t="shared" si="0"/>
        <v>1161.4</v>
      </c>
      <c r="P31" s="20">
        <f t="shared" si="1"/>
        <v>96.78333333333335</v>
      </c>
      <c r="Q31" s="20">
        <v>187.9</v>
      </c>
    </row>
    <row r="32" spans="2:17" s="17" customFormat="1" ht="12.75">
      <c r="B32" s="18">
        <v>1992</v>
      </c>
      <c r="C32" s="19">
        <v>116.2</v>
      </c>
      <c r="D32" s="19">
        <v>370.6</v>
      </c>
      <c r="E32" s="19">
        <v>505</v>
      </c>
      <c r="F32" s="19">
        <v>466.8</v>
      </c>
      <c r="G32" s="19">
        <v>238.4</v>
      </c>
      <c r="H32" s="19">
        <v>53.2</v>
      </c>
      <c r="I32" s="19">
        <v>41.2</v>
      </c>
      <c r="J32" s="19">
        <v>68.8</v>
      </c>
      <c r="K32" s="19">
        <v>70</v>
      </c>
      <c r="L32" s="19">
        <v>58.3</v>
      </c>
      <c r="M32" s="19">
        <v>82.8</v>
      </c>
      <c r="N32" s="19">
        <v>11.2</v>
      </c>
      <c r="O32" s="20">
        <f t="shared" si="0"/>
        <v>2082.5</v>
      </c>
      <c r="P32" s="20">
        <f t="shared" si="1"/>
        <v>173.54166666666666</v>
      </c>
      <c r="Q32" s="20"/>
    </row>
    <row r="33" spans="2:17" s="17" customFormat="1" ht="12.75">
      <c r="B33" s="18">
        <v>1993</v>
      </c>
      <c r="C33" s="19">
        <v>177.9</v>
      </c>
      <c r="D33" s="19">
        <v>221.6</v>
      </c>
      <c r="E33" s="19">
        <v>174.2</v>
      </c>
      <c r="F33" s="19">
        <v>200.4</v>
      </c>
      <c r="G33" s="19">
        <v>245.6</v>
      </c>
      <c r="H33" s="19">
        <v>36.1</v>
      </c>
      <c r="I33" s="19">
        <v>55.5</v>
      </c>
      <c r="J33" s="19">
        <v>32.6</v>
      </c>
      <c r="K33" s="19">
        <v>33.7</v>
      </c>
      <c r="L33" s="19">
        <v>46.7</v>
      </c>
      <c r="M33" s="19">
        <v>78.6</v>
      </c>
      <c r="N33" s="19">
        <v>81.6</v>
      </c>
      <c r="O33" s="20">
        <f t="shared" si="0"/>
        <v>1384.4999999999998</v>
      </c>
      <c r="P33" s="20">
        <f t="shared" si="1"/>
        <v>115.37499999999999</v>
      </c>
      <c r="Q33" s="20">
        <v>87.3</v>
      </c>
    </row>
    <row r="34" spans="2:17" s="17" customFormat="1" ht="12.75">
      <c r="B34" s="18">
        <v>1994</v>
      </c>
      <c r="C34" s="19">
        <v>402.5</v>
      </c>
      <c r="D34" s="19">
        <v>161.5</v>
      </c>
      <c r="E34" s="19">
        <v>85.7</v>
      </c>
      <c r="F34" s="19">
        <v>104.4</v>
      </c>
      <c r="G34" s="19">
        <v>31.1</v>
      </c>
      <c r="H34" s="19">
        <v>36.6</v>
      </c>
      <c r="I34" s="19">
        <v>24.3</v>
      </c>
      <c r="J34" s="19">
        <v>30.5</v>
      </c>
      <c r="K34" s="19">
        <v>24.3</v>
      </c>
      <c r="L34" s="19">
        <v>60.6</v>
      </c>
      <c r="M34" s="19">
        <v>38.7</v>
      </c>
      <c r="N34" s="19">
        <v>162</v>
      </c>
      <c r="O34" s="20">
        <f t="shared" si="0"/>
        <v>1162.2</v>
      </c>
      <c r="P34" s="20">
        <f t="shared" si="1"/>
        <v>96.85000000000001</v>
      </c>
      <c r="Q34" s="20"/>
    </row>
    <row r="35" spans="2:17" s="17" customFormat="1" ht="12.75">
      <c r="B35" s="18">
        <v>1995</v>
      </c>
      <c r="C35" s="19">
        <v>192.6</v>
      </c>
      <c r="D35" s="19">
        <v>170.2</v>
      </c>
      <c r="E35" s="19">
        <v>306.7</v>
      </c>
      <c r="F35" s="19">
        <v>45.6</v>
      </c>
      <c r="G35" s="19">
        <v>36.5</v>
      </c>
      <c r="H35" s="19">
        <v>20.3</v>
      </c>
      <c r="I35" s="19">
        <v>68.7</v>
      </c>
      <c r="J35" s="19">
        <v>24.7</v>
      </c>
      <c r="K35" s="19">
        <v>42.4</v>
      </c>
      <c r="L35" s="19">
        <v>76.5</v>
      </c>
      <c r="M35" s="19">
        <v>123.3</v>
      </c>
      <c r="N35" s="19">
        <v>66.2</v>
      </c>
      <c r="O35" s="20">
        <f t="shared" si="0"/>
        <v>1173.7</v>
      </c>
      <c r="P35" s="20">
        <f t="shared" si="1"/>
        <v>97.80833333333334</v>
      </c>
      <c r="Q35" s="20"/>
    </row>
    <row r="36" spans="2:17" s="17" customFormat="1" ht="12.75">
      <c r="B36" s="18">
        <v>1996</v>
      </c>
      <c r="C36" s="19">
        <v>189.4</v>
      </c>
      <c r="D36" s="19">
        <v>439.1</v>
      </c>
      <c r="E36" s="19">
        <v>162.2</v>
      </c>
      <c r="F36" s="19">
        <v>29.5</v>
      </c>
      <c r="G36" s="19">
        <v>24.3</v>
      </c>
      <c r="H36" s="19">
        <v>45.8</v>
      </c>
      <c r="I36" s="19">
        <v>34.8</v>
      </c>
      <c r="J36" s="19">
        <v>35.1</v>
      </c>
      <c r="K36" s="19">
        <v>29</v>
      </c>
      <c r="L36" s="19">
        <v>49.4</v>
      </c>
      <c r="M36" s="19">
        <v>41.7</v>
      </c>
      <c r="N36" s="19">
        <v>29.9</v>
      </c>
      <c r="O36" s="20">
        <f t="shared" si="0"/>
        <v>1110.2</v>
      </c>
      <c r="P36" s="20">
        <f t="shared" si="1"/>
        <v>92.51666666666667</v>
      </c>
      <c r="Q36" s="20"/>
    </row>
    <row r="37" spans="2:17" s="17" customFormat="1" ht="12.75">
      <c r="B37" s="18">
        <v>1997</v>
      </c>
      <c r="C37" s="19">
        <v>100.9</v>
      </c>
      <c r="D37" s="19">
        <v>217</v>
      </c>
      <c r="E37" s="19">
        <v>584.2</v>
      </c>
      <c r="F37" s="19">
        <v>254.1</v>
      </c>
      <c r="G37" s="19">
        <v>137.4</v>
      </c>
      <c r="H37" s="19">
        <v>75.8</v>
      </c>
      <c r="I37" s="19">
        <v>95.1</v>
      </c>
      <c r="J37" s="19">
        <v>100</v>
      </c>
      <c r="K37" s="19">
        <v>150.8</v>
      </c>
      <c r="L37" s="19">
        <v>182.1</v>
      </c>
      <c r="M37" s="19">
        <v>497.4</v>
      </c>
      <c r="N37" s="19">
        <v>613.9</v>
      </c>
      <c r="O37" s="20">
        <f t="shared" si="0"/>
        <v>3008.7</v>
      </c>
      <c r="P37" s="20">
        <f t="shared" si="1"/>
        <v>250.725</v>
      </c>
      <c r="Q37" s="20"/>
    </row>
    <row r="38" spans="2:17" s="17" customFormat="1" ht="12.75">
      <c r="B38" s="18">
        <v>1998</v>
      </c>
      <c r="C38" s="19">
        <v>906.5</v>
      </c>
      <c r="D38" s="19">
        <v>739.3</v>
      </c>
      <c r="E38" s="19">
        <v>463.1</v>
      </c>
      <c r="F38" s="19">
        <v>384.4</v>
      </c>
      <c r="G38" s="19">
        <v>351</v>
      </c>
      <c r="H38" s="19">
        <v>255.5</v>
      </c>
      <c r="I38" s="19">
        <v>143.4</v>
      </c>
      <c r="J38" s="19">
        <v>63</v>
      </c>
      <c r="K38" s="19">
        <v>66.7</v>
      </c>
      <c r="L38" s="19">
        <v>60.8</v>
      </c>
      <c r="M38" s="19">
        <v>30.7</v>
      </c>
      <c r="N38" s="19">
        <v>16.2</v>
      </c>
      <c r="O38" s="20">
        <f t="shared" si="0"/>
        <v>3480.6</v>
      </c>
      <c r="P38" s="20">
        <f t="shared" si="1"/>
        <v>290.05</v>
      </c>
      <c r="Q38" s="20"/>
    </row>
    <row r="39" spans="2:17" s="17" customFormat="1" ht="12" customHeight="1">
      <c r="B39" s="18">
        <v>1999</v>
      </c>
      <c r="C39" s="19">
        <v>33.5</v>
      </c>
      <c r="D39" s="19">
        <v>311.7</v>
      </c>
      <c r="E39" s="19">
        <v>338.2</v>
      </c>
      <c r="F39" s="19">
        <v>73</v>
      </c>
      <c r="G39" s="19">
        <v>112</v>
      </c>
      <c r="H39" s="19">
        <v>46.8</v>
      </c>
      <c r="I39" s="19">
        <v>64</v>
      </c>
      <c r="J39" s="19">
        <v>32.5</v>
      </c>
      <c r="K39" s="19">
        <v>50.4</v>
      </c>
      <c r="L39" s="19">
        <v>84.5</v>
      </c>
      <c r="M39" s="19">
        <v>75.08</v>
      </c>
      <c r="N39" s="19">
        <v>95.78846153846153</v>
      </c>
      <c r="O39" s="20">
        <f t="shared" si="0"/>
        <v>1317.4684615384613</v>
      </c>
      <c r="P39" s="20">
        <f t="shared" si="1"/>
        <v>109.78903846153844</v>
      </c>
      <c r="Q39" s="20"/>
    </row>
    <row r="40" spans="2:16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2:16" ht="12.75">
      <c r="B41" s="23" t="s">
        <v>21</v>
      </c>
      <c r="C41" s="15">
        <f>SUM(C13:C39)</f>
        <v>5227.407999999999</v>
      </c>
      <c r="D41" s="15">
        <f aca="true" t="shared" si="2" ref="D41:N41">SUM(D13:D39)</f>
        <v>6831.3</v>
      </c>
      <c r="E41" s="15">
        <f t="shared" si="2"/>
        <v>6115.0999999999985</v>
      </c>
      <c r="F41" s="15">
        <f t="shared" si="2"/>
        <v>4137.791666666667</v>
      </c>
      <c r="G41" s="15">
        <f t="shared" si="2"/>
        <v>2457.968</v>
      </c>
      <c r="H41" s="15">
        <f t="shared" si="2"/>
        <v>1963.7999999999995</v>
      </c>
      <c r="I41" s="15">
        <f t="shared" si="2"/>
        <v>1525.9375</v>
      </c>
      <c r="J41" s="15">
        <f t="shared" si="2"/>
        <v>1176.9</v>
      </c>
      <c r="K41" s="15">
        <f t="shared" si="2"/>
        <v>1217.768</v>
      </c>
      <c r="L41" s="15">
        <f t="shared" si="2"/>
        <v>1904.4346153846152</v>
      </c>
      <c r="M41" s="15">
        <f t="shared" si="2"/>
        <v>2027.16</v>
      </c>
      <c r="N41" s="15">
        <f t="shared" si="2"/>
        <v>2586.2884615384614</v>
      </c>
      <c r="O41" s="15">
        <f>SUM(O13:O39)</f>
        <v>37171.85624358975</v>
      </c>
      <c r="P41" s="22">
        <v>2892.7</v>
      </c>
    </row>
    <row r="42" spans="2:16" ht="12.75">
      <c r="B42" s="23" t="s">
        <v>38</v>
      </c>
      <c r="C42" s="15">
        <f>AVERAGE(C13:C39)</f>
        <v>193.6077037037037</v>
      </c>
      <c r="D42" s="15">
        <f aca="true" t="shared" si="3" ref="D42:N42">AVERAGE(D13:D39)</f>
        <v>253.01111111111112</v>
      </c>
      <c r="E42" s="15">
        <f t="shared" si="3"/>
        <v>226.48518518518514</v>
      </c>
      <c r="F42" s="15">
        <f t="shared" si="3"/>
        <v>153.25154320987656</v>
      </c>
      <c r="G42" s="15">
        <f t="shared" si="3"/>
        <v>91.03585185185185</v>
      </c>
      <c r="H42" s="15">
        <f t="shared" si="3"/>
        <v>72.73333333333332</v>
      </c>
      <c r="I42" s="15">
        <f t="shared" si="3"/>
        <v>56.5162037037037</v>
      </c>
      <c r="J42" s="15">
        <f t="shared" si="3"/>
        <v>43.588888888888896</v>
      </c>
      <c r="K42" s="15">
        <f t="shared" si="3"/>
        <v>45.10251851851852</v>
      </c>
      <c r="L42" s="15">
        <f t="shared" si="3"/>
        <v>70.53461538461538</v>
      </c>
      <c r="M42" s="15">
        <f t="shared" si="3"/>
        <v>75.08</v>
      </c>
      <c r="N42" s="15">
        <f t="shared" si="3"/>
        <v>95.78846153846153</v>
      </c>
      <c r="O42" s="15">
        <f>AVERAGE(O13:O39)</f>
        <v>1376.7354164292499</v>
      </c>
      <c r="P42" s="22">
        <v>116.6</v>
      </c>
    </row>
    <row r="43" spans="2:16" ht="12.75">
      <c r="B43" s="23" t="s">
        <v>39</v>
      </c>
      <c r="C43" s="15">
        <f>+MEDIAN(C13:C39)</f>
        <v>100</v>
      </c>
      <c r="D43" s="15">
        <f aca="true" t="shared" si="4" ref="D43:N43">+MEDIAN(D13:D39)</f>
        <v>221.6</v>
      </c>
      <c r="E43" s="15">
        <f t="shared" si="4"/>
        <v>174.2</v>
      </c>
      <c r="F43" s="15">
        <f t="shared" si="4"/>
        <v>110.3</v>
      </c>
      <c r="G43" s="15">
        <f t="shared" si="4"/>
        <v>31.5</v>
      </c>
      <c r="H43" s="15">
        <f t="shared" si="4"/>
        <v>45.9</v>
      </c>
      <c r="I43" s="15">
        <f t="shared" si="4"/>
        <v>41.2</v>
      </c>
      <c r="J43" s="15">
        <f t="shared" si="4"/>
        <v>36.5</v>
      </c>
      <c r="K43" s="15">
        <f t="shared" si="4"/>
        <v>42.4</v>
      </c>
      <c r="L43" s="15">
        <f t="shared" si="4"/>
        <v>70.53461538461538</v>
      </c>
      <c r="M43" s="15">
        <f t="shared" si="4"/>
        <v>44.6</v>
      </c>
      <c r="N43" s="15">
        <f t="shared" si="4"/>
        <v>44</v>
      </c>
      <c r="O43" s="15"/>
      <c r="P43" s="22"/>
    </row>
    <row r="44" spans="2:16" ht="12.75">
      <c r="B44" s="23" t="s">
        <v>40</v>
      </c>
      <c r="C44" s="15">
        <f>MIN(C13:C39)</f>
        <v>15.3</v>
      </c>
      <c r="D44" s="15">
        <f aca="true" t="shared" si="5" ref="D44:N44">MIN(D13:D39)</f>
        <v>33.5</v>
      </c>
      <c r="E44" s="15">
        <f t="shared" si="5"/>
        <v>12.1</v>
      </c>
      <c r="F44" s="15">
        <f t="shared" si="5"/>
        <v>0</v>
      </c>
      <c r="G44" s="15">
        <f t="shared" si="5"/>
        <v>0</v>
      </c>
      <c r="H44" s="15">
        <f t="shared" si="5"/>
        <v>11.8</v>
      </c>
      <c r="I44" s="15">
        <f t="shared" si="5"/>
        <v>3.9</v>
      </c>
      <c r="J44" s="15">
        <f t="shared" si="5"/>
        <v>9.1</v>
      </c>
      <c r="K44" s="15">
        <f t="shared" si="5"/>
        <v>3.5</v>
      </c>
      <c r="L44" s="15">
        <f t="shared" si="5"/>
        <v>4.3</v>
      </c>
      <c r="M44" s="15">
        <f t="shared" si="5"/>
        <v>6.6</v>
      </c>
      <c r="N44" s="15">
        <f t="shared" si="5"/>
        <v>8</v>
      </c>
      <c r="O44" s="15">
        <f>MIN(O13:O39)</f>
        <v>608</v>
      </c>
      <c r="P44" s="22">
        <v>0</v>
      </c>
    </row>
    <row r="45" spans="2:16" ht="12.75">
      <c r="B45" s="23" t="s">
        <v>41</v>
      </c>
      <c r="C45" s="15">
        <f>MAX(C13:C39)</f>
        <v>906.5</v>
      </c>
      <c r="D45" s="15">
        <f aca="true" t="shared" si="6" ref="D45:N45">MAX(D13:D39)</f>
        <v>739.3</v>
      </c>
      <c r="E45" s="15">
        <f t="shared" si="6"/>
        <v>584.5</v>
      </c>
      <c r="F45" s="15">
        <f t="shared" si="6"/>
        <v>466.8</v>
      </c>
      <c r="G45" s="15">
        <f t="shared" si="6"/>
        <v>479.7</v>
      </c>
      <c r="H45" s="15">
        <f t="shared" si="6"/>
        <v>452.6</v>
      </c>
      <c r="I45" s="15">
        <f t="shared" si="6"/>
        <v>261.5</v>
      </c>
      <c r="J45" s="15">
        <f t="shared" si="6"/>
        <v>148.1</v>
      </c>
      <c r="K45" s="15">
        <f t="shared" si="6"/>
        <v>150.8</v>
      </c>
      <c r="L45" s="15">
        <f t="shared" si="6"/>
        <v>182.1</v>
      </c>
      <c r="M45" s="15">
        <f t="shared" si="6"/>
        <v>497.4</v>
      </c>
      <c r="N45" s="15">
        <f t="shared" si="6"/>
        <v>613.9</v>
      </c>
      <c r="O45" s="15">
        <f>MAX(O13:O39)</f>
        <v>3580.1458333333335</v>
      </c>
      <c r="P45" s="22">
        <v>906.5</v>
      </c>
    </row>
    <row r="46" spans="2:16" ht="12.75">
      <c r="B46" s="23" t="s">
        <v>42</v>
      </c>
      <c r="C46" s="15">
        <f>C45-C44</f>
        <v>891.2</v>
      </c>
      <c r="D46" s="15">
        <f aca="true" t="shared" si="7" ref="D46:N46">D45-D44</f>
        <v>705.8</v>
      </c>
      <c r="E46" s="15">
        <f t="shared" si="7"/>
        <v>572.4</v>
      </c>
      <c r="F46" s="15">
        <f t="shared" si="7"/>
        <v>466.8</v>
      </c>
      <c r="G46" s="15">
        <f t="shared" si="7"/>
        <v>479.7</v>
      </c>
      <c r="H46" s="15">
        <f t="shared" si="7"/>
        <v>440.8</v>
      </c>
      <c r="I46" s="15">
        <f t="shared" si="7"/>
        <v>257.6</v>
      </c>
      <c r="J46" s="15">
        <f t="shared" si="7"/>
        <v>139</v>
      </c>
      <c r="K46" s="15">
        <f t="shared" si="7"/>
        <v>147.3</v>
      </c>
      <c r="L46" s="15">
        <f t="shared" si="7"/>
        <v>177.79999999999998</v>
      </c>
      <c r="M46" s="15">
        <f t="shared" si="7"/>
        <v>490.79999999999995</v>
      </c>
      <c r="N46" s="15">
        <f t="shared" si="7"/>
        <v>605.9</v>
      </c>
      <c r="O46" s="22"/>
      <c r="P46" s="22">
        <v>906.5</v>
      </c>
    </row>
    <row r="47" ht="13.5" thickBot="1"/>
    <row r="48" spans="2:17" ht="13.5" thickTop="1">
      <c r="B48" s="24" t="s">
        <v>23</v>
      </c>
      <c r="C48" s="25" t="s">
        <v>24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6" t="s">
        <v>25</v>
      </c>
      <c r="P48" s="26" t="s">
        <v>26</v>
      </c>
      <c r="Q48" s="27"/>
    </row>
    <row r="49" spans="2:17" ht="15.75">
      <c r="B49" s="28"/>
      <c r="C49" s="29" t="s">
        <v>17</v>
      </c>
      <c r="D49" s="29" t="s">
        <v>0</v>
      </c>
      <c r="E49" s="29" t="s">
        <v>1</v>
      </c>
      <c r="F49" s="29" t="s">
        <v>18</v>
      </c>
      <c r="G49" s="29" t="s">
        <v>2</v>
      </c>
      <c r="H49" s="29" t="s">
        <v>3</v>
      </c>
      <c r="I49" s="29" t="s">
        <v>4</v>
      </c>
      <c r="J49" s="29" t="s">
        <v>19</v>
      </c>
      <c r="K49" s="29" t="s">
        <v>5</v>
      </c>
      <c r="L49" s="29" t="s">
        <v>6</v>
      </c>
      <c r="M49" s="29" t="s">
        <v>7</v>
      </c>
      <c r="N49" s="29" t="s">
        <v>20</v>
      </c>
      <c r="O49" s="30"/>
      <c r="P49" s="30"/>
      <c r="Q49" s="31" t="s">
        <v>44</v>
      </c>
    </row>
    <row r="50" spans="2:17" ht="12.75">
      <c r="B50" s="32">
        <v>1</v>
      </c>
      <c r="C50" s="33">
        <v>15.3</v>
      </c>
      <c r="D50" s="33">
        <v>33.5</v>
      </c>
      <c r="E50" s="33">
        <v>12.1</v>
      </c>
      <c r="F50" s="33">
        <v>0</v>
      </c>
      <c r="G50" s="33">
        <v>0</v>
      </c>
      <c r="H50" s="33">
        <v>11.8</v>
      </c>
      <c r="I50" s="33">
        <v>3.9</v>
      </c>
      <c r="J50" s="33">
        <v>9.1</v>
      </c>
      <c r="K50" s="33">
        <v>3.5</v>
      </c>
      <c r="L50" s="33">
        <v>4.3</v>
      </c>
      <c r="M50" s="33">
        <v>6.6</v>
      </c>
      <c r="N50" s="33">
        <v>8</v>
      </c>
      <c r="O50" s="34">
        <f>B50/($B$76+1)</f>
        <v>0.03571428571428571</v>
      </c>
      <c r="P50" s="34">
        <f>1-O50</f>
        <v>0.9642857142857143</v>
      </c>
      <c r="Q50" s="35">
        <f aca="true" t="shared" si="8" ref="Q50:Q76">1/P50</f>
        <v>1.037037037037037</v>
      </c>
    </row>
    <row r="51" spans="2:17" ht="12.75">
      <c r="B51" s="32">
        <v>2</v>
      </c>
      <c r="C51" s="33">
        <v>28.3</v>
      </c>
      <c r="D51" s="33">
        <v>38.4</v>
      </c>
      <c r="E51" s="33">
        <v>18.2</v>
      </c>
      <c r="F51" s="33">
        <v>2.4</v>
      </c>
      <c r="G51" s="33">
        <v>8.3</v>
      </c>
      <c r="H51" s="33">
        <v>12.7</v>
      </c>
      <c r="I51" s="33">
        <v>8.1</v>
      </c>
      <c r="J51" s="33">
        <v>12.7</v>
      </c>
      <c r="K51" s="33">
        <v>4.4</v>
      </c>
      <c r="L51" s="33">
        <v>16.5</v>
      </c>
      <c r="M51" s="33">
        <v>9.9</v>
      </c>
      <c r="N51" s="33">
        <v>11.2</v>
      </c>
      <c r="O51" s="34">
        <f aca="true" t="shared" si="9" ref="O51:O76">B51/($B$76+1)</f>
        <v>0.07142857142857142</v>
      </c>
      <c r="P51" s="34">
        <f aca="true" t="shared" si="10" ref="P51:P76">1-O51</f>
        <v>0.9285714285714286</v>
      </c>
      <c r="Q51" s="35">
        <f t="shared" si="8"/>
        <v>1.0769230769230769</v>
      </c>
    </row>
    <row r="52" spans="2:17" ht="12.75">
      <c r="B52" s="32">
        <v>3</v>
      </c>
      <c r="C52" s="33">
        <v>29.1</v>
      </c>
      <c r="D52" s="33">
        <v>49.6</v>
      </c>
      <c r="E52" s="33">
        <v>44.9</v>
      </c>
      <c r="F52" s="33">
        <v>20.9</v>
      </c>
      <c r="G52" s="33">
        <v>12</v>
      </c>
      <c r="H52" s="33">
        <v>20.3</v>
      </c>
      <c r="I52" s="33">
        <v>9.7</v>
      </c>
      <c r="J52" s="33">
        <v>16.1</v>
      </c>
      <c r="K52" s="33">
        <v>14.1</v>
      </c>
      <c r="L52" s="33">
        <v>27.3</v>
      </c>
      <c r="M52" s="33">
        <v>18.6</v>
      </c>
      <c r="N52" s="33">
        <v>13.6</v>
      </c>
      <c r="O52" s="34">
        <f t="shared" si="9"/>
        <v>0.10714285714285714</v>
      </c>
      <c r="P52" s="34">
        <f t="shared" si="10"/>
        <v>0.8928571428571429</v>
      </c>
      <c r="Q52" s="35">
        <f t="shared" si="8"/>
        <v>1.1199999999999999</v>
      </c>
    </row>
    <row r="53" spans="2:17" ht="12.75">
      <c r="B53" s="32">
        <v>4</v>
      </c>
      <c r="C53" s="33">
        <v>33.5</v>
      </c>
      <c r="D53" s="33">
        <v>100</v>
      </c>
      <c r="E53" s="33">
        <v>55.7</v>
      </c>
      <c r="F53" s="33">
        <v>29.5</v>
      </c>
      <c r="G53" s="33">
        <v>15.7</v>
      </c>
      <c r="H53" s="33">
        <v>23.5</v>
      </c>
      <c r="I53" s="33">
        <v>19.4</v>
      </c>
      <c r="J53" s="33">
        <v>16.2</v>
      </c>
      <c r="K53" s="33">
        <v>20</v>
      </c>
      <c r="L53" s="33">
        <v>46.7</v>
      </c>
      <c r="M53" s="33">
        <v>21.9</v>
      </c>
      <c r="N53" s="33">
        <v>14.2</v>
      </c>
      <c r="O53" s="34">
        <f t="shared" si="9"/>
        <v>0.14285714285714285</v>
      </c>
      <c r="P53" s="34">
        <f t="shared" si="10"/>
        <v>0.8571428571428572</v>
      </c>
      <c r="Q53" s="35">
        <f t="shared" si="8"/>
        <v>1.1666666666666665</v>
      </c>
    </row>
    <row r="54" spans="2:17" ht="12.75">
      <c r="B54" s="32">
        <v>5</v>
      </c>
      <c r="C54" s="33">
        <v>35.3</v>
      </c>
      <c r="D54" s="33">
        <v>101.3</v>
      </c>
      <c r="E54" s="33">
        <v>64.9</v>
      </c>
      <c r="F54" s="33">
        <v>30.3</v>
      </c>
      <c r="G54" s="33">
        <v>20</v>
      </c>
      <c r="H54" s="33">
        <v>32</v>
      </c>
      <c r="I54" s="33">
        <v>24.3</v>
      </c>
      <c r="J54" s="33">
        <v>20</v>
      </c>
      <c r="K54" s="33">
        <v>23.5</v>
      </c>
      <c r="L54" s="33">
        <v>48.8</v>
      </c>
      <c r="M54" s="33">
        <v>25.5</v>
      </c>
      <c r="N54" s="33">
        <v>14.6</v>
      </c>
      <c r="O54" s="34">
        <f t="shared" si="9"/>
        <v>0.17857142857142858</v>
      </c>
      <c r="P54" s="34">
        <f t="shared" si="10"/>
        <v>0.8214285714285714</v>
      </c>
      <c r="Q54" s="35">
        <f t="shared" si="8"/>
        <v>1.2173913043478262</v>
      </c>
    </row>
    <row r="55" spans="2:17" ht="12.75">
      <c r="B55" s="32">
        <v>6</v>
      </c>
      <c r="C55" s="33">
        <v>46.6</v>
      </c>
      <c r="D55" s="33">
        <v>112.8</v>
      </c>
      <c r="E55" s="33">
        <v>68.5</v>
      </c>
      <c r="F55" s="33">
        <v>31.3</v>
      </c>
      <c r="G55" s="33">
        <v>22</v>
      </c>
      <c r="H55" s="33">
        <v>36.1</v>
      </c>
      <c r="I55" s="33">
        <v>29.8</v>
      </c>
      <c r="J55" s="33">
        <v>24.7</v>
      </c>
      <c r="K55" s="33">
        <v>24.3</v>
      </c>
      <c r="L55" s="33">
        <v>49.4</v>
      </c>
      <c r="M55" s="33">
        <v>25.7</v>
      </c>
      <c r="N55" s="33">
        <v>16.2</v>
      </c>
      <c r="O55" s="34">
        <f t="shared" si="9"/>
        <v>0.21428571428571427</v>
      </c>
      <c r="P55" s="34">
        <f t="shared" si="10"/>
        <v>0.7857142857142857</v>
      </c>
      <c r="Q55" s="35">
        <f t="shared" si="8"/>
        <v>1.2727272727272727</v>
      </c>
    </row>
    <row r="56" spans="2:17" ht="12.75">
      <c r="B56" s="32">
        <v>7</v>
      </c>
      <c r="C56" s="33">
        <v>56.8</v>
      </c>
      <c r="D56" s="33">
        <v>114.1</v>
      </c>
      <c r="E56" s="33">
        <v>85.7</v>
      </c>
      <c r="F56" s="33">
        <v>38.4</v>
      </c>
      <c r="G56" s="33">
        <v>24.2</v>
      </c>
      <c r="H56" s="33">
        <v>36.6</v>
      </c>
      <c r="I56" s="33">
        <v>30</v>
      </c>
      <c r="J56" s="33">
        <v>25</v>
      </c>
      <c r="K56" s="33">
        <v>27.7</v>
      </c>
      <c r="L56" s="33">
        <v>51</v>
      </c>
      <c r="M56" s="33">
        <v>30</v>
      </c>
      <c r="N56" s="33">
        <v>16.6</v>
      </c>
      <c r="O56" s="34">
        <f t="shared" si="9"/>
        <v>0.25</v>
      </c>
      <c r="P56" s="34">
        <f t="shared" si="10"/>
        <v>0.75</v>
      </c>
      <c r="Q56" s="35">
        <f t="shared" si="8"/>
        <v>1.3333333333333333</v>
      </c>
    </row>
    <row r="57" spans="2:17" ht="12.75">
      <c r="B57" s="32">
        <v>8</v>
      </c>
      <c r="C57" s="33">
        <v>70.6</v>
      </c>
      <c r="D57" s="33">
        <v>143.6</v>
      </c>
      <c r="E57" s="33">
        <v>110</v>
      </c>
      <c r="F57" s="33">
        <v>45.6</v>
      </c>
      <c r="G57" s="33">
        <v>24.3</v>
      </c>
      <c r="H57" s="33">
        <v>37.2</v>
      </c>
      <c r="I57" s="33">
        <v>30</v>
      </c>
      <c r="J57" s="33">
        <v>25.2</v>
      </c>
      <c r="K57" s="33">
        <v>28.6</v>
      </c>
      <c r="L57" s="33">
        <v>58.3</v>
      </c>
      <c r="M57" s="33">
        <v>30.7</v>
      </c>
      <c r="N57" s="33">
        <v>19</v>
      </c>
      <c r="O57" s="34">
        <f t="shared" si="9"/>
        <v>0.2857142857142857</v>
      </c>
      <c r="P57" s="34">
        <f t="shared" si="10"/>
        <v>0.7142857142857143</v>
      </c>
      <c r="Q57" s="35">
        <f t="shared" si="8"/>
        <v>1.4</v>
      </c>
    </row>
    <row r="58" spans="2:17" ht="12.75">
      <c r="B58" s="32">
        <v>9</v>
      </c>
      <c r="C58" s="33">
        <v>83.7</v>
      </c>
      <c r="D58" s="33">
        <v>161.5</v>
      </c>
      <c r="E58" s="33">
        <v>113.6</v>
      </c>
      <c r="F58" s="33">
        <v>50.7</v>
      </c>
      <c r="G58" s="33">
        <v>24.4</v>
      </c>
      <c r="H58" s="33">
        <v>37.9</v>
      </c>
      <c r="I58" s="33">
        <v>33.7</v>
      </c>
      <c r="J58" s="33">
        <v>27.4</v>
      </c>
      <c r="K58" s="33">
        <v>29</v>
      </c>
      <c r="L58" s="33">
        <v>59.2</v>
      </c>
      <c r="M58" s="33">
        <v>30.7</v>
      </c>
      <c r="N58" s="33">
        <v>24.4</v>
      </c>
      <c r="O58" s="34">
        <f t="shared" si="9"/>
        <v>0.32142857142857145</v>
      </c>
      <c r="P58" s="34">
        <f t="shared" si="10"/>
        <v>0.6785714285714286</v>
      </c>
      <c r="Q58" s="35">
        <f t="shared" si="8"/>
        <v>1.4736842105263157</v>
      </c>
    </row>
    <row r="59" spans="2:17" ht="12.75">
      <c r="B59" s="32">
        <v>10</v>
      </c>
      <c r="C59" s="33">
        <v>91.4</v>
      </c>
      <c r="D59" s="33">
        <v>170.2</v>
      </c>
      <c r="E59" s="33">
        <v>144.7</v>
      </c>
      <c r="F59" s="33">
        <v>53.5</v>
      </c>
      <c r="G59" s="33">
        <v>28.5</v>
      </c>
      <c r="H59" s="33">
        <v>38.2</v>
      </c>
      <c r="I59" s="33">
        <v>34.8</v>
      </c>
      <c r="J59" s="33">
        <v>30.5</v>
      </c>
      <c r="K59" s="33">
        <v>33.7</v>
      </c>
      <c r="L59" s="33">
        <v>60.6</v>
      </c>
      <c r="M59" s="33">
        <v>31.6</v>
      </c>
      <c r="N59" s="33">
        <v>29.4</v>
      </c>
      <c r="O59" s="34">
        <f t="shared" si="9"/>
        <v>0.35714285714285715</v>
      </c>
      <c r="P59" s="34">
        <f t="shared" si="10"/>
        <v>0.6428571428571428</v>
      </c>
      <c r="Q59" s="35">
        <f t="shared" si="8"/>
        <v>1.5555555555555558</v>
      </c>
    </row>
    <row r="60" spans="2:17" ht="12.75">
      <c r="B60" s="32">
        <v>11</v>
      </c>
      <c r="C60" s="33">
        <v>92.4</v>
      </c>
      <c r="D60" s="33">
        <v>199</v>
      </c>
      <c r="E60" s="33">
        <v>147.5</v>
      </c>
      <c r="F60" s="33">
        <v>73</v>
      </c>
      <c r="G60" s="33">
        <v>31.1</v>
      </c>
      <c r="H60" s="33">
        <v>41.5</v>
      </c>
      <c r="I60" s="33">
        <v>36.6</v>
      </c>
      <c r="J60" s="33">
        <v>32.5</v>
      </c>
      <c r="K60" s="33">
        <v>34.5</v>
      </c>
      <c r="L60" s="33">
        <v>60.8</v>
      </c>
      <c r="M60" s="33">
        <v>32</v>
      </c>
      <c r="N60" s="33">
        <v>29.9</v>
      </c>
      <c r="O60" s="34">
        <f t="shared" si="9"/>
        <v>0.39285714285714285</v>
      </c>
      <c r="P60" s="34">
        <f t="shared" si="10"/>
        <v>0.6071428571428572</v>
      </c>
      <c r="Q60" s="35">
        <f t="shared" si="8"/>
        <v>1.6470588235294117</v>
      </c>
    </row>
    <row r="61" spans="2:17" ht="12.75">
      <c r="B61" s="32">
        <v>12</v>
      </c>
      <c r="C61" s="33">
        <v>95.4</v>
      </c>
      <c r="D61" s="33">
        <v>210.2</v>
      </c>
      <c r="E61" s="33">
        <v>150</v>
      </c>
      <c r="F61" s="33">
        <v>78.2</v>
      </c>
      <c r="G61" s="33">
        <v>31.1</v>
      </c>
      <c r="H61" s="33">
        <v>45.6</v>
      </c>
      <c r="I61" s="33">
        <v>37.8</v>
      </c>
      <c r="J61" s="33">
        <v>32.6</v>
      </c>
      <c r="K61" s="33">
        <v>35.5</v>
      </c>
      <c r="L61" s="33">
        <v>63.4</v>
      </c>
      <c r="M61" s="33">
        <v>38.7</v>
      </c>
      <c r="N61" s="33">
        <v>31.1</v>
      </c>
      <c r="O61" s="34">
        <f t="shared" si="9"/>
        <v>0.42857142857142855</v>
      </c>
      <c r="P61" s="34">
        <f t="shared" si="10"/>
        <v>0.5714285714285714</v>
      </c>
      <c r="Q61" s="35">
        <f t="shared" si="8"/>
        <v>1.75</v>
      </c>
    </row>
    <row r="62" spans="2:17" ht="12.75">
      <c r="B62" s="32">
        <v>13</v>
      </c>
      <c r="C62" s="33">
        <v>97</v>
      </c>
      <c r="D62" s="33">
        <v>217</v>
      </c>
      <c r="E62" s="33">
        <v>162.2</v>
      </c>
      <c r="F62" s="33">
        <v>104.4</v>
      </c>
      <c r="G62" s="33">
        <v>31.3</v>
      </c>
      <c r="H62" s="33">
        <v>45.8</v>
      </c>
      <c r="I62" s="33">
        <v>39.9</v>
      </c>
      <c r="J62" s="33">
        <v>35.1</v>
      </c>
      <c r="K62" s="33">
        <v>39.2</v>
      </c>
      <c r="L62" s="33">
        <v>67.4</v>
      </c>
      <c r="M62" s="33">
        <v>41.7</v>
      </c>
      <c r="N62" s="33">
        <v>36.2</v>
      </c>
      <c r="O62" s="34">
        <f t="shared" si="9"/>
        <v>0.4642857142857143</v>
      </c>
      <c r="P62" s="34">
        <f t="shared" si="10"/>
        <v>0.5357142857142857</v>
      </c>
      <c r="Q62" s="35">
        <f t="shared" si="8"/>
        <v>1.8666666666666667</v>
      </c>
    </row>
    <row r="63" spans="2:17" ht="12.75">
      <c r="B63" s="32">
        <v>14</v>
      </c>
      <c r="C63" s="33">
        <v>100</v>
      </c>
      <c r="D63" s="33">
        <v>221.6</v>
      </c>
      <c r="E63" s="33">
        <v>174.2</v>
      </c>
      <c r="F63" s="33">
        <v>110.3</v>
      </c>
      <c r="G63" s="33">
        <v>31.5</v>
      </c>
      <c r="H63" s="33">
        <v>45.9</v>
      </c>
      <c r="I63" s="33">
        <v>41.2</v>
      </c>
      <c r="J63" s="33">
        <v>36.5</v>
      </c>
      <c r="K63" s="33">
        <v>42.4</v>
      </c>
      <c r="L63" s="33">
        <v>70.53461538461538</v>
      </c>
      <c r="M63" s="33">
        <v>44.6</v>
      </c>
      <c r="N63" s="33">
        <v>44</v>
      </c>
      <c r="O63" s="34">
        <f t="shared" si="9"/>
        <v>0.5</v>
      </c>
      <c r="P63" s="34">
        <f t="shared" si="10"/>
        <v>0.5</v>
      </c>
      <c r="Q63" s="35">
        <f t="shared" si="8"/>
        <v>2</v>
      </c>
    </row>
    <row r="64" spans="2:17" ht="12.75">
      <c r="B64" s="32">
        <v>15</v>
      </c>
      <c r="C64" s="33">
        <v>100.9</v>
      </c>
      <c r="D64" s="33">
        <v>222.2</v>
      </c>
      <c r="E64" s="33">
        <v>196</v>
      </c>
      <c r="F64" s="33">
        <v>119.2</v>
      </c>
      <c r="G64" s="33">
        <v>36.5</v>
      </c>
      <c r="H64" s="33">
        <v>46.8</v>
      </c>
      <c r="I64" s="33">
        <v>42</v>
      </c>
      <c r="J64" s="33">
        <v>38.9</v>
      </c>
      <c r="K64" s="33">
        <v>43.3</v>
      </c>
      <c r="L64" s="33">
        <v>71.8</v>
      </c>
      <c r="M64" s="33">
        <v>57</v>
      </c>
      <c r="N64" s="33">
        <v>52</v>
      </c>
      <c r="O64" s="34">
        <f t="shared" si="9"/>
        <v>0.5357142857142857</v>
      </c>
      <c r="P64" s="34">
        <f t="shared" si="10"/>
        <v>0.4642857142857143</v>
      </c>
      <c r="Q64" s="35">
        <f t="shared" si="8"/>
        <v>2.1538461538461537</v>
      </c>
    </row>
    <row r="65" spans="2:17" ht="12.75">
      <c r="B65" s="32">
        <v>16</v>
      </c>
      <c r="C65" s="33">
        <v>116.2</v>
      </c>
      <c r="D65" s="33">
        <v>225.3</v>
      </c>
      <c r="E65" s="33">
        <v>235</v>
      </c>
      <c r="F65" s="33">
        <v>135.9</v>
      </c>
      <c r="G65" s="33">
        <v>38.1</v>
      </c>
      <c r="H65" s="33">
        <v>49.1</v>
      </c>
      <c r="I65" s="33">
        <v>42.7</v>
      </c>
      <c r="J65" s="33">
        <v>39.5</v>
      </c>
      <c r="K65" s="33">
        <v>45.2</v>
      </c>
      <c r="L65" s="33">
        <v>71.9</v>
      </c>
      <c r="M65" s="33">
        <v>57.4</v>
      </c>
      <c r="N65" s="33">
        <v>56.1</v>
      </c>
      <c r="O65" s="34">
        <f t="shared" si="9"/>
        <v>0.5714285714285714</v>
      </c>
      <c r="P65" s="34">
        <f t="shared" si="10"/>
        <v>0.4285714285714286</v>
      </c>
      <c r="Q65" s="35">
        <f t="shared" si="8"/>
        <v>2.333333333333333</v>
      </c>
    </row>
    <row r="66" spans="2:17" ht="12.75">
      <c r="B66" s="32">
        <v>17</v>
      </c>
      <c r="C66" s="33">
        <v>177.9</v>
      </c>
      <c r="D66" s="33">
        <v>229</v>
      </c>
      <c r="E66" s="33">
        <v>249.4</v>
      </c>
      <c r="F66" s="33">
        <v>159.14583333333334</v>
      </c>
      <c r="G66" s="33">
        <v>40.4</v>
      </c>
      <c r="H66" s="33">
        <v>53.2</v>
      </c>
      <c r="I66" s="33">
        <v>44.1</v>
      </c>
      <c r="J66" s="33">
        <v>39.7</v>
      </c>
      <c r="K66" s="33">
        <v>46.06800000000001</v>
      </c>
      <c r="L66" s="33">
        <v>73.3</v>
      </c>
      <c r="M66" s="33">
        <v>62.9</v>
      </c>
      <c r="N66" s="33">
        <v>58.8</v>
      </c>
      <c r="O66" s="34">
        <f t="shared" si="9"/>
        <v>0.6071428571428571</v>
      </c>
      <c r="P66" s="34">
        <f>1-O66</f>
        <v>0.3928571428571429</v>
      </c>
      <c r="Q66" s="35">
        <f t="shared" si="8"/>
        <v>2.545454545454545</v>
      </c>
    </row>
    <row r="67" spans="2:17" ht="12.75">
      <c r="B67" s="32">
        <v>18</v>
      </c>
      <c r="C67" s="33">
        <v>189.4</v>
      </c>
      <c r="D67" s="33">
        <v>233.5</v>
      </c>
      <c r="E67" s="33">
        <v>268.7</v>
      </c>
      <c r="F67" s="33">
        <v>159.14583333333334</v>
      </c>
      <c r="G67" s="33">
        <v>66.6</v>
      </c>
      <c r="H67" s="33">
        <v>64</v>
      </c>
      <c r="I67" s="33">
        <v>53.8375</v>
      </c>
      <c r="J67" s="33">
        <v>44</v>
      </c>
      <c r="K67" s="33">
        <v>50.4</v>
      </c>
      <c r="L67" s="33">
        <v>75.5</v>
      </c>
      <c r="M67" s="33">
        <v>75.08</v>
      </c>
      <c r="N67" s="33">
        <v>66.2</v>
      </c>
      <c r="O67" s="34">
        <f t="shared" si="9"/>
        <v>0.6428571428571429</v>
      </c>
      <c r="P67" s="34">
        <f t="shared" si="10"/>
        <v>0.3571428571428571</v>
      </c>
      <c r="Q67" s="35">
        <f t="shared" si="8"/>
        <v>2.8000000000000003</v>
      </c>
    </row>
    <row r="68" spans="2:17" ht="12.75">
      <c r="B68" s="32">
        <v>19</v>
      </c>
      <c r="C68" s="33">
        <v>192.6</v>
      </c>
      <c r="D68" s="33">
        <v>274.3</v>
      </c>
      <c r="E68" s="33">
        <v>280</v>
      </c>
      <c r="F68" s="33">
        <v>200.4</v>
      </c>
      <c r="G68" s="33">
        <v>93.768</v>
      </c>
      <c r="H68" s="33">
        <v>66.6</v>
      </c>
      <c r="I68" s="33">
        <v>55.5</v>
      </c>
      <c r="J68" s="33">
        <v>44</v>
      </c>
      <c r="K68" s="33">
        <v>52.2</v>
      </c>
      <c r="L68" s="33">
        <v>76.5</v>
      </c>
      <c r="M68" s="33">
        <v>75.08</v>
      </c>
      <c r="N68" s="33">
        <v>76.2</v>
      </c>
      <c r="O68" s="34">
        <f t="shared" si="9"/>
        <v>0.6785714285714286</v>
      </c>
      <c r="P68" s="34">
        <f t="shared" si="10"/>
        <v>0.3214285714285714</v>
      </c>
      <c r="Q68" s="35">
        <f t="shared" si="8"/>
        <v>3.1111111111111116</v>
      </c>
    </row>
    <row r="69" spans="2:17" ht="12.75">
      <c r="B69" s="32">
        <v>20</v>
      </c>
      <c r="C69" s="33">
        <v>197.20800000000003</v>
      </c>
      <c r="D69" s="33">
        <v>280.9</v>
      </c>
      <c r="E69" s="33">
        <v>306.7</v>
      </c>
      <c r="F69" s="33">
        <v>212.6</v>
      </c>
      <c r="G69" s="33">
        <v>97.1</v>
      </c>
      <c r="H69" s="33">
        <v>72.73333333333332</v>
      </c>
      <c r="I69" s="33">
        <v>55.9</v>
      </c>
      <c r="J69" s="33">
        <v>45.7</v>
      </c>
      <c r="K69" s="33">
        <v>56.9</v>
      </c>
      <c r="L69" s="33">
        <v>79.3</v>
      </c>
      <c r="M69" s="33">
        <v>77</v>
      </c>
      <c r="N69" s="33">
        <v>79</v>
      </c>
      <c r="O69" s="34">
        <f t="shared" si="9"/>
        <v>0.7142857142857143</v>
      </c>
      <c r="P69" s="34">
        <f t="shared" si="10"/>
        <v>0.2857142857142857</v>
      </c>
      <c r="Q69" s="35">
        <f t="shared" si="8"/>
        <v>3.5</v>
      </c>
    </row>
    <row r="70" spans="2:17" ht="12.75">
      <c r="B70" s="32">
        <v>21</v>
      </c>
      <c r="C70" s="33">
        <v>238.2</v>
      </c>
      <c r="D70" s="33">
        <v>311.7</v>
      </c>
      <c r="E70" s="33">
        <v>311</v>
      </c>
      <c r="F70" s="33">
        <v>247.9</v>
      </c>
      <c r="G70" s="33">
        <v>112</v>
      </c>
      <c r="H70" s="33">
        <v>72.73333333333332</v>
      </c>
      <c r="I70" s="33">
        <v>64</v>
      </c>
      <c r="J70" s="33">
        <v>49.5</v>
      </c>
      <c r="K70" s="33">
        <v>58.3</v>
      </c>
      <c r="L70" s="33">
        <v>80.3</v>
      </c>
      <c r="M70" s="33">
        <v>78.6</v>
      </c>
      <c r="N70" s="33">
        <v>81.6</v>
      </c>
      <c r="O70" s="34">
        <f t="shared" si="9"/>
        <v>0.75</v>
      </c>
      <c r="P70" s="34">
        <f t="shared" si="10"/>
        <v>0.25</v>
      </c>
      <c r="Q70" s="35">
        <f t="shared" si="8"/>
        <v>4</v>
      </c>
    </row>
    <row r="71" spans="2:17" ht="12.75">
      <c r="B71" s="32">
        <v>22</v>
      </c>
      <c r="C71" s="33">
        <v>304.4</v>
      </c>
      <c r="D71" s="33">
        <v>370.6</v>
      </c>
      <c r="E71" s="33">
        <v>338.2</v>
      </c>
      <c r="F71" s="33">
        <v>254.1</v>
      </c>
      <c r="G71" s="33">
        <v>137.4</v>
      </c>
      <c r="H71" s="33">
        <v>72.73333333333332</v>
      </c>
      <c r="I71" s="33">
        <v>68.7</v>
      </c>
      <c r="J71" s="33">
        <v>58.2</v>
      </c>
      <c r="K71" s="33">
        <v>66.3</v>
      </c>
      <c r="L71" s="33">
        <v>84.5</v>
      </c>
      <c r="M71" s="33">
        <v>80.7</v>
      </c>
      <c r="N71" s="33">
        <v>95.78846153846153</v>
      </c>
      <c r="O71" s="34">
        <f t="shared" si="9"/>
        <v>0.7857142857142857</v>
      </c>
      <c r="P71" s="34">
        <f t="shared" si="10"/>
        <v>0.2142857142857143</v>
      </c>
      <c r="Q71" s="35">
        <f t="shared" si="8"/>
        <v>4.666666666666666</v>
      </c>
    </row>
    <row r="72" spans="2:17" ht="12.75">
      <c r="B72" s="32">
        <v>23</v>
      </c>
      <c r="C72" s="33">
        <v>313</v>
      </c>
      <c r="D72" s="33">
        <v>423.6</v>
      </c>
      <c r="E72" s="33">
        <v>441.1</v>
      </c>
      <c r="F72" s="33">
        <v>281.8</v>
      </c>
      <c r="G72" s="33">
        <v>217</v>
      </c>
      <c r="H72" s="33">
        <v>75.8</v>
      </c>
      <c r="I72" s="33">
        <v>70</v>
      </c>
      <c r="J72" s="33">
        <v>63</v>
      </c>
      <c r="K72" s="33">
        <v>66.7</v>
      </c>
      <c r="L72" s="33">
        <v>91.5</v>
      </c>
      <c r="M72" s="33">
        <v>82.8</v>
      </c>
      <c r="N72" s="33">
        <v>130.7</v>
      </c>
      <c r="O72" s="34">
        <f t="shared" si="9"/>
        <v>0.8214285714285714</v>
      </c>
      <c r="P72" s="34">
        <f t="shared" si="10"/>
        <v>0.1785714285714286</v>
      </c>
      <c r="Q72" s="35">
        <f t="shared" si="8"/>
        <v>5.599999999999999</v>
      </c>
    </row>
    <row r="73" spans="2:17" ht="12.75">
      <c r="B73" s="32">
        <v>24</v>
      </c>
      <c r="C73" s="33">
        <v>377.6</v>
      </c>
      <c r="D73" s="33">
        <v>439.1</v>
      </c>
      <c r="E73" s="33">
        <v>463.1</v>
      </c>
      <c r="F73" s="33">
        <v>381.6</v>
      </c>
      <c r="G73" s="33">
        <v>238.4</v>
      </c>
      <c r="H73" s="33">
        <v>108.2</v>
      </c>
      <c r="I73" s="33">
        <v>95.1</v>
      </c>
      <c r="J73" s="33">
        <v>68.8</v>
      </c>
      <c r="K73" s="33">
        <v>69.5</v>
      </c>
      <c r="L73" s="33">
        <v>99.2</v>
      </c>
      <c r="M73" s="33">
        <v>115.9</v>
      </c>
      <c r="N73" s="33">
        <v>162</v>
      </c>
      <c r="O73" s="34">
        <f t="shared" si="9"/>
        <v>0.8571428571428571</v>
      </c>
      <c r="P73" s="34">
        <f t="shared" si="10"/>
        <v>0.1428571428571429</v>
      </c>
      <c r="Q73" s="35">
        <f t="shared" si="8"/>
        <v>6.999999999999997</v>
      </c>
    </row>
    <row r="74" spans="2:17" ht="12.75">
      <c r="B74" s="32">
        <v>25</v>
      </c>
      <c r="C74" s="33">
        <v>402.5</v>
      </c>
      <c r="D74" s="33">
        <v>598.8</v>
      </c>
      <c r="E74" s="33">
        <v>505</v>
      </c>
      <c r="F74" s="33">
        <v>384.4</v>
      </c>
      <c r="G74" s="33">
        <v>245.6</v>
      </c>
      <c r="H74" s="33">
        <v>108.7</v>
      </c>
      <c r="I74" s="33">
        <v>143.4</v>
      </c>
      <c r="J74" s="33">
        <v>93.9</v>
      </c>
      <c r="K74" s="33">
        <v>70</v>
      </c>
      <c r="L74" s="33">
        <v>99.3</v>
      </c>
      <c r="M74" s="33">
        <v>123.3</v>
      </c>
      <c r="N74" s="33">
        <v>218.5</v>
      </c>
      <c r="O74" s="34">
        <f t="shared" si="9"/>
        <v>0.8928571428571429</v>
      </c>
      <c r="P74" s="34">
        <f t="shared" si="10"/>
        <v>0.1071428571428571</v>
      </c>
      <c r="Q74" s="35">
        <f t="shared" si="8"/>
        <v>9.333333333333337</v>
      </c>
    </row>
    <row r="75" spans="2:17" ht="12.75">
      <c r="B75" s="32">
        <v>26</v>
      </c>
      <c r="C75" s="33">
        <v>835.6</v>
      </c>
      <c r="D75" s="33">
        <v>610.2</v>
      </c>
      <c r="E75" s="33">
        <v>584.2</v>
      </c>
      <c r="F75" s="33">
        <v>466.3</v>
      </c>
      <c r="G75" s="33">
        <v>351</v>
      </c>
      <c r="H75" s="33">
        <v>255.5</v>
      </c>
      <c r="I75" s="33">
        <v>150</v>
      </c>
      <c r="J75" s="33">
        <v>100</v>
      </c>
      <c r="K75" s="33">
        <v>81.7</v>
      </c>
      <c r="L75" s="33">
        <v>135</v>
      </c>
      <c r="M75" s="33">
        <v>255.8</v>
      </c>
      <c r="N75" s="33">
        <v>587.1</v>
      </c>
      <c r="O75" s="34">
        <f t="shared" si="9"/>
        <v>0.9285714285714286</v>
      </c>
      <c r="P75" s="34">
        <f t="shared" si="10"/>
        <v>0.0714285714285714</v>
      </c>
      <c r="Q75" s="35">
        <f t="shared" si="8"/>
        <v>14.000000000000007</v>
      </c>
    </row>
    <row r="76" spans="2:17" ht="13.5" thickBot="1">
      <c r="B76" s="36">
        <v>27</v>
      </c>
      <c r="C76" s="37">
        <v>906.5</v>
      </c>
      <c r="D76" s="37">
        <v>739.3</v>
      </c>
      <c r="E76" s="37">
        <v>584.5</v>
      </c>
      <c r="F76" s="37">
        <v>466.8</v>
      </c>
      <c r="G76" s="37">
        <v>479.7</v>
      </c>
      <c r="H76" s="37">
        <v>452.6</v>
      </c>
      <c r="I76" s="37">
        <v>261.5</v>
      </c>
      <c r="J76" s="37">
        <v>148.1</v>
      </c>
      <c r="K76" s="37">
        <v>150.8</v>
      </c>
      <c r="L76" s="37">
        <v>182.1</v>
      </c>
      <c r="M76" s="37">
        <v>497.4</v>
      </c>
      <c r="N76" s="37">
        <v>613.9</v>
      </c>
      <c r="O76" s="38">
        <f t="shared" si="9"/>
        <v>0.9642857142857143</v>
      </c>
      <c r="P76" s="38">
        <f t="shared" si="10"/>
        <v>0.0357142857142857</v>
      </c>
      <c r="Q76" s="39">
        <f t="shared" si="8"/>
        <v>28.000000000000014</v>
      </c>
    </row>
    <row r="77" ht="13.5" thickTop="1"/>
  </sheetData>
  <mergeCells count="10">
    <mergeCell ref="B2:Q2"/>
    <mergeCell ref="B4:Q4"/>
    <mergeCell ref="B48:B49"/>
    <mergeCell ref="C48:N48"/>
    <mergeCell ref="O48:O49"/>
    <mergeCell ref="P48:P49"/>
    <mergeCell ref="Q11:Q12"/>
    <mergeCell ref="C11:N11"/>
    <mergeCell ref="O11:P11"/>
    <mergeCell ref="B11:B12"/>
  </mergeCells>
  <printOptions/>
  <pageMargins left="1.5748031496062993" right="1.5748031496062993" top="1.5748031496062993" bottom="0.984251968503937" header="0" footer="0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DTK Computer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 NOLIVOS</dc:creator>
  <cp:keywords/>
  <dc:description/>
  <cp:lastModifiedBy>JIMMY BONINI</cp:lastModifiedBy>
  <cp:lastPrinted>2003-12-12T19:57:57Z</cp:lastPrinted>
  <dcterms:created xsi:type="dcterms:W3CDTF">2001-04-30T18:39:15Z</dcterms:created>
  <dcterms:modified xsi:type="dcterms:W3CDTF">2003-12-12T20:03:43Z</dcterms:modified>
  <cp:category/>
  <cp:version/>
  <cp:contentType/>
  <cp:contentStatus/>
</cp:coreProperties>
</file>