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35" windowWidth="5325" windowHeight="8820" activeTab="0"/>
  </bookViews>
  <sheets>
    <sheet name="RRM425" sheetId="1" r:id="rId1"/>
    <sheet name="RANGE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_xlnm.Print_Area" localSheetId="0">'RRM425'!$B$2:$Q$29</definedName>
  </definedNames>
  <calcPr fullCalcOnLoad="1"/>
</workbook>
</file>

<file path=xl/sharedStrings.xml><?xml version="1.0" encoding="utf-8"?>
<sst xmlns="http://schemas.openxmlformats.org/spreadsheetml/2006/main" count="82" uniqueCount="45">
  <si>
    <t>INSTITUTO NACIONAL DE METEOROLOGIA E HIDROLOGIA</t>
  </si>
  <si>
    <t>DIRECCION DE INFORMATICA</t>
  </si>
  <si>
    <t>SERIES DE DATOS METEOROLOGICOS</t>
  </si>
  <si>
    <t>LATITUD:</t>
  </si>
  <si>
    <t>LONGITUD:</t>
  </si>
  <si>
    <t>ELEVACION:</t>
  </si>
  <si>
    <t>FEB</t>
  </si>
  <si>
    <t>MAR</t>
  </si>
  <si>
    <t>MAY</t>
  </si>
  <si>
    <t>JUN</t>
  </si>
  <si>
    <t>JUL</t>
  </si>
  <si>
    <t>SEP</t>
  </si>
  <si>
    <t>OCT</t>
  </si>
  <si>
    <t>NOV</t>
  </si>
  <si>
    <t>SUM</t>
  </si>
  <si>
    <t>RECORD ORDER</t>
  </si>
  <si>
    <t>Prob. to be &lt;</t>
  </si>
  <si>
    <t>Prob. to be &gt;</t>
  </si>
  <si>
    <t>JAN</t>
  </si>
  <si>
    <t>APR</t>
  </si>
  <si>
    <t>AUG</t>
  </si>
  <si>
    <t>DEC</t>
  </si>
  <si>
    <t>Monthly Precipitation (mm)</t>
  </si>
  <si>
    <t>TENDALES</t>
  </si>
  <si>
    <t>M425</t>
  </si>
  <si>
    <t>MAX. 24 H</t>
  </si>
  <si>
    <t>_</t>
  </si>
  <si>
    <t>1973-1983</t>
  </si>
  <si>
    <t>ESTACION:</t>
  </si>
  <si>
    <t>PERIODO:</t>
  </si>
  <si>
    <t>CODIGO:</t>
  </si>
  <si>
    <t>VALORES MENSUALES DE PRECIPITACION (mm)</t>
  </si>
  <si>
    <t>AÑO</t>
  </si>
  <si>
    <t>ENE</t>
  </si>
  <si>
    <t>ABR</t>
  </si>
  <si>
    <t>AGO</t>
  </si>
  <si>
    <t>DIC</t>
  </si>
  <si>
    <t>PROM</t>
  </si>
  <si>
    <t>VALORES ANUALES</t>
  </si>
  <si>
    <t>ANEXO III-3      VALORES MENSUALES DE PRECIPITACIÓN -  TENDALES</t>
  </si>
  <si>
    <r>
      <t xml:space="preserve">T </t>
    </r>
    <r>
      <rPr>
        <vertAlign val="subscript"/>
        <sz val="10"/>
        <rFont val="Arial"/>
        <family val="2"/>
      </rPr>
      <t>RETORNO</t>
    </r>
  </si>
  <si>
    <t>PROMEDIO</t>
  </si>
  <si>
    <t>MINIMO</t>
  </si>
  <si>
    <t>MAXIMO</t>
  </si>
  <si>
    <t>AMPLITUD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</si>
</sst>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000"/>
    <numFmt numFmtId="183" formatCode="mmmmm"/>
    <numFmt numFmtId="184" formatCode="General&quot; S&quot;"/>
    <numFmt numFmtId="185" formatCode="General\ \N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25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85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RANGE OF PRECIPITATION IN HUERTAS STATION
(1971 - 1991)</a:t>
            </a:r>
          </a:p>
        </c:rich>
      </c:tx>
      <c:layout>
        <c:manualLayout>
          <c:xMode val="factor"/>
          <c:yMode val="factor"/>
          <c:x val="0.03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075"/>
          <c:w val="0.955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v>MIN Tr = 1 YEAR</c:v>
          </c:tx>
          <c:spPr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RRM425!$C$32:$N$32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RRM425!$C$33:$N$33</c:f>
              <c:numCache>
                <c:ptCount val="12"/>
                <c:pt idx="0">
                  <c:v>34</c:v>
                </c:pt>
                <c:pt idx="1">
                  <c:v>69.3</c:v>
                </c:pt>
                <c:pt idx="2">
                  <c:v>5.2</c:v>
                </c:pt>
                <c:pt idx="3">
                  <c:v>175.4</c:v>
                </c:pt>
                <c:pt idx="4">
                  <c:v>17.1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</c:v>
                </c:pt>
                <c:pt idx="10">
                  <c:v>18</c:v>
                </c:pt>
                <c:pt idx="11">
                  <c:v>54.5</c:v>
                </c:pt>
              </c:numCache>
            </c:numRef>
          </c:val>
        </c:ser>
        <c:ser>
          <c:idx val="2"/>
          <c:order val="1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RRM425!$C$26:$N$26</c:f>
              <c:numCache>
                <c:ptCount val="12"/>
                <c:pt idx="0">
                  <c:v>87.67777777777778</c:v>
                </c:pt>
                <c:pt idx="1">
                  <c:v>112.13636363636364</c:v>
                </c:pt>
                <c:pt idx="2">
                  <c:v>148.95454545454547</c:v>
                </c:pt>
                <c:pt idx="3">
                  <c:v>97.38999999999999</c:v>
                </c:pt>
                <c:pt idx="4">
                  <c:v>82.76</c:v>
                </c:pt>
                <c:pt idx="5">
                  <c:v>61.20909090909092</c:v>
                </c:pt>
                <c:pt idx="6">
                  <c:v>44.93333333333333</c:v>
                </c:pt>
                <c:pt idx="7">
                  <c:v>19.2</c:v>
                </c:pt>
                <c:pt idx="8">
                  <c:v>41.57</c:v>
                </c:pt>
                <c:pt idx="9">
                  <c:v>59.64545454545455</c:v>
                </c:pt>
                <c:pt idx="10">
                  <c:v>105.85</c:v>
                </c:pt>
                <c:pt idx="11">
                  <c:v>164.44444444444446</c:v>
                </c:pt>
              </c:numCache>
            </c:numRef>
          </c:val>
        </c:ser>
        <c:ser>
          <c:idx val="1"/>
          <c:order val="2"/>
          <c:tx>
            <c:v>MAX Tr = 22 YEARS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RRM425!$C$32:$N$32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RRM425!$C$53:$N$53</c:f>
              <c:numCache>
                <c:ptCount val="12"/>
                <c:pt idx="0">
                  <c:v>817.7</c:v>
                </c:pt>
                <c:pt idx="1">
                  <c:v>919.3</c:v>
                </c:pt>
                <c:pt idx="2">
                  <c:v>1031</c:v>
                </c:pt>
                <c:pt idx="3">
                  <c:v>1004.6</c:v>
                </c:pt>
                <c:pt idx="4">
                  <c:v>805.6</c:v>
                </c:pt>
                <c:pt idx="5">
                  <c:v>220</c:v>
                </c:pt>
                <c:pt idx="6">
                  <c:v>196.9</c:v>
                </c:pt>
                <c:pt idx="7">
                  <c:v>35.1</c:v>
                </c:pt>
                <c:pt idx="8">
                  <c:v>149.4</c:v>
                </c:pt>
                <c:pt idx="9">
                  <c:v>1055.8</c:v>
                </c:pt>
                <c:pt idx="10">
                  <c:v>741.4</c:v>
                </c:pt>
                <c:pt idx="11">
                  <c:v>747</c:v>
                </c:pt>
              </c:numCache>
            </c:numRef>
          </c:val>
        </c:ser>
        <c:gapWidth val="1"/>
        <c:axId val="55104710"/>
        <c:axId val="26180343"/>
      </c:barChart>
      <c:catAx>
        <c:axId val="5510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  <c:max val="10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5104710"/>
        <c:crossesAt val="1"/>
        <c:crossBetween val="between"/>
        <c:dispUnits/>
        <c:majorUnit val="100"/>
        <c:minorUnit val="20"/>
      </c:valAx>
    </c:plotArea>
    <c:legend>
      <c:legendPos val="r"/>
      <c:layout>
        <c:manualLayout>
          <c:xMode val="edge"/>
          <c:yMode val="edge"/>
          <c:x val="0.4655"/>
          <c:y val="0.06025"/>
          <c:w val="0.216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SEP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6"/>
          <c:w val="0.9585"/>
          <c:h val="0.9015"/>
        </c:manualLayout>
      </c:layout>
      <c:scatterChart>
        <c:scatterStyle val="smooth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RRM425!$K$15:$K$23</c:f>
              <c:numCache>
                <c:ptCount val="9"/>
                <c:pt idx="0">
                  <c:v>7.2</c:v>
                </c:pt>
                <c:pt idx="1">
                  <c:v>4</c:v>
                </c:pt>
                <c:pt idx="2">
                  <c:v>0.7</c:v>
                </c:pt>
                <c:pt idx="3">
                  <c:v>8.8</c:v>
                </c:pt>
                <c:pt idx="4">
                  <c:v>13.9</c:v>
                </c:pt>
                <c:pt idx="5">
                  <c:v>20.5</c:v>
                </c:pt>
                <c:pt idx="6">
                  <c:v>7</c:v>
                </c:pt>
                <c:pt idx="7">
                  <c:v>288</c:v>
                </c:pt>
                <c:pt idx="8">
                  <c:v>0</c:v>
                </c:pt>
              </c:numCache>
            </c:numRef>
          </c:yVal>
          <c:smooth val="1"/>
        </c:ser>
        <c:axId val="43979392"/>
        <c:axId val="60270209"/>
      </c:scatterChart>
      <c:valAx>
        <c:axId val="43979392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270209"/>
        <c:crosses val="autoZero"/>
        <c:crossBetween val="midCat"/>
        <c:dispUnits/>
        <c:majorUnit val="2"/>
        <c:minorUnit val="1"/>
      </c:valAx>
      <c:valAx>
        <c:axId val="602702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3979392"/>
        <c:crosses val="autoZero"/>
        <c:crossBetween val="midCat"/>
        <c:dispUnits/>
        <c:majorUnit val="10"/>
        <c:minorUnit val="2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OCT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8"/>
          <c:w val="0.9585"/>
          <c:h val="0.89975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RRM425!$L$15:$L$23</c:f>
              <c:numCache>
                <c:ptCount val="9"/>
                <c:pt idx="0">
                  <c:v>17</c:v>
                </c:pt>
                <c:pt idx="1">
                  <c:v>3.1</c:v>
                </c:pt>
                <c:pt idx="2">
                  <c:v>1.3</c:v>
                </c:pt>
                <c:pt idx="3">
                  <c:v>25</c:v>
                </c:pt>
                <c:pt idx="4">
                  <c:v>8</c:v>
                </c:pt>
                <c:pt idx="5">
                  <c:v>191.8</c:v>
                </c:pt>
                <c:pt idx="6">
                  <c:v>36.8</c:v>
                </c:pt>
                <c:pt idx="7">
                  <c:v>275.8</c:v>
                </c:pt>
                <c:pt idx="8">
                  <c:v>64</c:v>
                </c:pt>
              </c:numCache>
            </c:numRef>
          </c:yVal>
          <c:smooth val="1"/>
        </c:ser>
        <c:axId val="5560970"/>
        <c:axId val="50048731"/>
      </c:scatterChart>
      <c:valAx>
        <c:axId val="5560970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crossBetween val="midCat"/>
        <c:dispUnits/>
        <c:majorUnit val="2"/>
        <c:minorUnit val="1"/>
      </c:valAx>
      <c:valAx>
        <c:axId val="5004873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60970"/>
        <c:crosses val="autoZero"/>
        <c:crossBetween val="midCat"/>
        <c:dispUnits/>
        <c:majorUnit val="100"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NOV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15"/>
          <c:w val="0.9585"/>
          <c:h val="0.886"/>
        </c:manualLayout>
      </c:layout>
      <c:scatterChart>
        <c:scatterStyle val="smoothMarker"/>
        <c:varyColors val="0"/>
        <c:ser>
          <c:idx val="1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RRM425!$M$15:$M$23</c:f>
              <c:numCache>
                <c:ptCount val="9"/>
                <c:pt idx="0">
                  <c:v>7.5</c:v>
                </c:pt>
                <c:pt idx="1">
                  <c:v>21.3</c:v>
                </c:pt>
                <c:pt idx="2">
                  <c:v>3.4</c:v>
                </c:pt>
                <c:pt idx="3">
                  <c:v>0</c:v>
                </c:pt>
                <c:pt idx="4">
                  <c:v>6</c:v>
                </c:pt>
                <c:pt idx="5">
                  <c:v>397</c:v>
                </c:pt>
                <c:pt idx="6">
                  <c:v>63</c:v>
                </c:pt>
                <c:pt idx="7">
                  <c:v>426.8</c:v>
                </c:pt>
                <c:pt idx="8">
                  <c:v>100.7</c:v>
                </c:pt>
              </c:numCache>
            </c:numRef>
          </c:yVal>
          <c:smooth val="1"/>
        </c:ser>
        <c:axId val="47785396"/>
        <c:axId val="27415381"/>
      </c:scatterChart>
      <c:valAx>
        <c:axId val="47785396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crossBetween val="midCat"/>
        <c:dispUnits/>
        <c:majorUnit val="2"/>
        <c:minorUnit val="1"/>
      </c:valAx>
      <c:valAx>
        <c:axId val="27415381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7785396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DEC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8"/>
          <c:w val="0.9585"/>
          <c:h val="0.89975"/>
        </c:manualLayout>
      </c:layout>
      <c:scatterChart>
        <c:scatterStyle val="smoothMarker"/>
        <c:varyColors val="0"/>
        <c:ser>
          <c:idx val="1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RRM425!$N$15:$N$23</c:f>
              <c:numCache>
                <c:ptCount val="9"/>
                <c:pt idx="0">
                  <c:v>33.6</c:v>
                </c:pt>
                <c:pt idx="1">
                  <c:v>17.5</c:v>
                </c:pt>
                <c:pt idx="2">
                  <c:v>14.8</c:v>
                </c:pt>
                <c:pt idx="3">
                  <c:v>0</c:v>
                </c:pt>
                <c:pt idx="4">
                  <c:v>24.3</c:v>
                </c:pt>
                <c:pt idx="5">
                  <c:v>104.3</c:v>
                </c:pt>
                <c:pt idx="6">
                  <c:v>0.5</c:v>
                </c:pt>
                <c:pt idx="7">
                  <c:v>1172.4</c:v>
                </c:pt>
                <c:pt idx="8">
                  <c:v>0</c:v>
                </c:pt>
              </c:numCache>
            </c:numRef>
          </c:yVal>
          <c:smooth val="1"/>
        </c:ser>
        <c:axId val="45411838"/>
        <c:axId val="6053359"/>
      </c:scatterChart>
      <c:valAx>
        <c:axId val="45411838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crossBetween val="midCat"/>
        <c:dispUnits/>
        <c:majorUnit val="2"/>
        <c:minorUnit val="1"/>
      </c:valAx>
      <c:valAx>
        <c:axId val="6053359"/>
        <c:scaling>
          <c:orientation val="minMax"/>
          <c:max val="7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5411838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JANUARY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95"/>
          <c:w val="0.9585"/>
          <c:h val="0.89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RRM425!$C$15:$C$23</c:f>
              <c:numCache>
                <c:ptCount val="9"/>
                <c:pt idx="0">
                  <c:v>65.6</c:v>
                </c:pt>
                <c:pt idx="1">
                  <c:v>98.6</c:v>
                </c:pt>
                <c:pt idx="2">
                  <c:v>83.4</c:v>
                </c:pt>
                <c:pt idx="3">
                  <c:v>22.7</c:v>
                </c:pt>
                <c:pt idx="4">
                  <c:v>66.2</c:v>
                </c:pt>
                <c:pt idx="5">
                  <c:v>164.8</c:v>
                </c:pt>
                <c:pt idx="6">
                  <c:v>102.2</c:v>
                </c:pt>
                <c:pt idx="7">
                  <c:v>74.9</c:v>
                </c:pt>
                <c:pt idx="8">
                  <c:v>110.7</c:v>
                </c:pt>
              </c:numCache>
            </c:numRef>
          </c:yVal>
          <c:smooth val="1"/>
        </c:ser>
        <c:axId val="34296496"/>
        <c:axId val="40233009"/>
      </c:scatterChart>
      <c:valAx>
        <c:axId val="34296496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33009"/>
        <c:crosses val="autoZero"/>
        <c:crossBetween val="midCat"/>
        <c:dispUnits/>
        <c:majorUnit val="1"/>
      </c:valAx>
      <c:valAx>
        <c:axId val="40233009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4296496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FEBRUARY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6"/>
          <c:w val="0.9585"/>
          <c:h val="0.9015"/>
        </c:manualLayout>
      </c:layout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RRM425!$D$15:$D$23</c:f>
              <c:numCache>
                <c:ptCount val="9"/>
                <c:pt idx="0">
                  <c:v>143.8</c:v>
                </c:pt>
                <c:pt idx="1">
                  <c:v>168</c:v>
                </c:pt>
                <c:pt idx="2">
                  <c:v>55.8</c:v>
                </c:pt>
                <c:pt idx="3">
                  <c:v>23.2</c:v>
                </c:pt>
                <c:pt idx="4">
                  <c:v>54.8</c:v>
                </c:pt>
                <c:pt idx="5">
                  <c:v>145.4</c:v>
                </c:pt>
                <c:pt idx="6">
                  <c:v>138.5</c:v>
                </c:pt>
                <c:pt idx="7">
                  <c:v>64.8</c:v>
                </c:pt>
                <c:pt idx="8">
                  <c:v>83.9</c:v>
                </c:pt>
              </c:numCache>
            </c:numRef>
          </c:yVal>
          <c:smooth val="1"/>
        </c:ser>
        <c:axId val="26552762"/>
        <c:axId val="37648267"/>
      </c:scatterChart>
      <c:valAx>
        <c:axId val="26552762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648267"/>
        <c:crosses val="autoZero"/>
        <c:crossBetween val="midCat"/>
        <c:dispUnits/>
        <c:majorUnit val="2"/>
        <c:minorUnit val="1"/>
      </c:valAx>
      <c:valAx>
        <c:axId val="37648267"/>
        <c:scaling>
          <c:orientation val="minMax"/>
          <c:max val="9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552762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MARCH - HUERTAS STATION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RRM425!$E$15:$E$23</c:f>
              <c:numCache>
                <c:ptCount val="9"/>
                <c:pt idx="0">
                  <c:v>144.9</c:v>
                </c:pt>
                <c:pt idx="1">
                  <c:v>130.8</c:v>
                </c:pt>
                <c:pt idx="2">
                  <c:v>19.5</c:v>
                </c:pt>
                <c:pt idx="3">
                  <c:v>41.5</c:v>
                </c:pt>
                <c:pt idx="4">
                  <c:v>261</c:v>
                </c:pt>
                <c:pt idx="5">
                  <c:v>351.4</c:v>
                </c:pt>
                <c:pt idx="6">
                  <c:v>197.9</c:v>
                </c:pt>
                <c:pt idx="7">
                  <c:v>177.3</c:v>
                </c:pt>
                <c:pt idx="8">
                  <c:v>52.9</c:v>
                </c:pt>
              </c:numCache>
            </c:numRef>
          </c:yVal>
          <c:smooth val="1"/>
        </c:ser>
        <c:axId val="3290084"/>
        <c:axId val="29610757"/>
      </c:scatterChart>
      <c:valAx>
        <c:axId val="3290084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crossBetween val="midCat"/>
        <c:dispUnits/>
        <c:majorUnit val="2"/>
        <c:minorUnit val="1"/>
      </c:valAx>
      <c:valAx>
        <c:axId val="29610757"/>
        <c:scaling>
          <c:orientation val="minMax"/>
          <c:max val="10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290084"/>
        <c:crosses val="autoZero"/>
        <c:crossBetween val="midCat"/>
        <c:dispUnits/>
        <c:majorUnit val="100"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APRIL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8"/>
          <c:w val="0.9585"/>
          <c:h val="0.8997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RRM425!$F$15:$F$23</c:f>
              <c:numCache>
                <c:ptCount val="9"/>
                <c:pt idx="0">
                  <c:v>83.7</c:v>
                </c:pt>
                <c:pt idx="1">
                  <c:v>35.1</c:v>
                </c:pt>
                <c:pt idx="2">
                  <c:v>58.4</c:v>
                </c:pt>
                <c:pt idx="3">
                  <c:v>24.4</c:v>
                </c:pt>
                <c:pt idx="4">
                  <c:v>261.9</c:v>
                </c:pt>
                <c:pt idx="5">
                  <c:v>57</c:v>
                </c:pt>
                <c:pt idx="6">
                  <c:v>79.5</c:v>
                </c:pt>
                <c:pt idx="7">
                  <c:v>200.8</c:v>
                </c:pt>
                <c:pt idx="8">
                  <c:v>94</c:v>
                </c:pt>
              </c:numCache>
            </c:numRef>
          </c:yVal>
          <c:smooth val="1"/>
        </c:ser>
        <c:axId val="65170222"/>
        <c:axId val="49661087"/>
      </c:scatterChart>
      <c:valAx>
        <c:axId val="65170222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crossBetween val="midCat"/>
        <c:dispUnits/>
        <c:majorUnit val="2"/>
        <c:minorUnit val="1"/>
      </c:valAx>
      <c:valAx>
        <c:axId val="49661087"/>
        <c:scaling>
          <c:orientation val="minMax"/>
          <c:max val="10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170222"/>
        <c:crosses val="autoZero"/>
        <c:crossBetween val="midCat"/>
        <c:dispUnits/>
        <c:majorUnit val="100"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MAY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RRM425!$G$15:$G$23</c:f>
              <c:numCache>
                <c:ptCount val="9"/>
                <c:pt idx="0">
                  <c:v>62</c:v>
                </c:pt>
                <c:pt idx="1">
                  <c:v>25.2</c:v>
                </c:pt>
                <c:pt idx="2">
                  <c:v>0.6</c:v>
                </c:pt>
                <c:pt idx="3">
                  <c:v>0</c:v>
                </c:pt>
                <c:pt idx="4">
                  <c:v>21.2</c:v>
                </c:pt>
                <c:pt idx="5">
                  <c:v>249.5</c:v>
                </c:pt>
                <c:pt idx="6">
                  <c:v>63.1</c:v>
                </c:pt>
                <c:pt idx="7">
                  <c:v>204.7</c:v>
                </c:pt>
                <c:pt idx="8">
                  <c:v>83.9</c:v>
                </c:pt>
              </c:numCache>
            </c:numRef>
          </c:yVal>
          <c:smooth val="1"/>
        </c:ser>
        <c:axId val="44296600"/>
        <c:axId val="63125081"/>
      </c:scatterChart>
      <c:valAx>
        <c:axId val="44296600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crossBetween val="midCat"/>
        <c:dispUnits/>
        <c:majorUnit val="2"/>
        <c:minorUnit val="1"/>
      </c:valAx>
      <c:valAx>
        <c:axId val="63125081"/>
        <c:scaling>
          <c:orientation val="minMax"/>
          <c:max val="8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296600"/>
        <c:crosses val="autoZero"/>
        <c:crossBetween val="midCat"/>
        <c:dispUnits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JUNE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65"/>
          <c:w val="0.9585"/>
          <c:h val="0.891"/>
        </c:manualLayout>
      </c:layout>
      <c:scatterChart>
        <c:scatterStyle val="smoothMarker"/>
        <c:varyColors val="0"/>
        <c:ser>
          <c:idx val="5"/>
          <c:order val="0"/>
          <c:tx>
            <c:strRef>
              <c:f>RRM425!$H$12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RRM425!$H$15:$H$23</c:f>
              <c:numCache>
                <c:ptCount val="9"/>
                <c:pt idx="0">
                  <c:v>31.6</c:v>
                </c:pt>
                <c:pt idx="1">
                  <c:v>27.6</c:v>
                </c:pt>
                <c:pt idx="2">
                  <c:v>12.8</c:v>
                </c:pt>
                <c:pt idx="3">
                  <c:v>35.5</c:v>
                </c:pt>
                <c:pt idx="4">
                  <c:v>50</c:v>
                </c:pt>
                <c:pt idx="5">
                  <c:v>90</c:v>
                </c:pt>
                <c:pt idx="6">
                  <c:v>35</c:v>
                </c:pt>
                <c:pt idx="7">
                  <c:v>44</c:v>
                </c:pt>
                <c:pt idx="8">
                  <c:v>99</c:v>
                </c:pt>
              </c:numCache>
            </c:numRef>
          </c:yVal>
          <c:smooth val="1"/>
        </c:ser>
        <c:axId val="31254818"/>
        <c:axId val="12857907"/>
      </c:scatterChart>
      <c:valAx>
        <c:axId val="31254818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crossBetween val="midCat"/>
        <c:dispUnits/>
        <c:majorUnit val="2"/>
        <c:minorUnit val="1"/>
      </c:valAx>
      <c:valAx>
        <c:axId val="12857907"/>
        <c:scaling>
          <c:orientation val="minMax"/>
          <c:max val="2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1254818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JULY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325"/>
          <c:w val="0.9585"/>
          <c:h val="0.894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RRM425!$I$12</c:f>
              <c:strCache>
                <c:ptCount val="1"/>
                <c:pt idx="0">
                  <c:v>JUL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RRM425!$I$15:$I$23</c:f>
              <c:numCache>
                <c:ptCount val="9"/>
                <c:pt idx="0">
                  <c:v>10.4</c:v>
                </c:pt>
                <c:pt idx="1">
                  <c:v>24.8</c:v>
                </c:pt>
                <c:pt idx="2">
                  <c:v>0.2</c:v>
                </c:pt>
                <c:pt idx="3">
                  <c:v>29.4</c:v>
                </c:pt>
                <c:pt idx="4">
                  <c:v>25</c:v>
                </c:pt>
                <c:pt idx="5">
                  <c:v>0</c:v>
                </c:pt>
                <c:pt idx="6">
                  <c:v>213</c:v>
                </c:pt>
                <c:pt idx="7">
                  <c:v>11</c:v>
                </c:pt>
                <c:pt idx="8">
                  <c:v>86</c:v>
                </c:pt>
              </c:numCache>
            </c:numRef>
          </c:yVal>
          <c:smooth val="1"/>
        </c:ser>
        <c:axId val="48612300"/>
        <c:axId val="34857517"/>
      </c:scatterChart>
      <c:valAx>
        <c:axId val="48612300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crossBetween val="midCat"/>
        <c:dispUnits/>
        <c:majorUnit val="2"/>
        <c:minorUnit val="1"/>
      </c:valAx>
      <c:valAx>
        <c:axId val="3485751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8612300"/>
        <c:crosses val="autoZero"/>
        <c:crossBetween val="midCat"/>
        <c:dispUnits/>
        <c:majorUnit val="10"/>
        <c:minorUnit val="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Monthly Precipitation AUG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8"/>
          <c:w val="0.9585"/>
          <c:h val="0.89975"/>
        </c:manualLayout>
      </c:layout>
      <c:scatterChart>
        <c:scatterStyle val="smooth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RRM425!$B$15:$B$23</c:f>
              <c:numCache>
                <c:ptCount val="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</c:numCache>
            </c:numRef>
          </c:xVal>
          <c:yVal>
            <c:numRef>
              <c:f>RRM425!$J$15:$J$23</c:f>
              <c:numCache>
                <c:ptCount val="9"/>
                <c:pt idx="0">
                  <c:v>12.6</c:v>
                </c:pt>
                <c:pt idx="1">
                  <c:v>13</c:v>
                </c:pt>
                <c:pt idx="2">
                  <c:v>8.7</c:v>
                </c:pt>
                <c:pt idx="3">
                  <c:v>3</c:v>
                </c:pt>
                <c:pt idx="4">
                  <c:v>10</c:v>
                </c:pt>
                <c:pt idx="5">
                  <c:v>15</c:v>
                </c:pt>
                <c:pt idx="6">
                  <c:v>5</c:v>
                </c:pt>
                <c:pt idx="7">
                  <c:v>10</c:v>
                </c:pt>
                <c:pt idx="8">
                  <c:v>56.3</c:v>
                </c:pt>
              </c:numCache>
            </c:numRef>
          </c:yVal>
          <c:smooth val="1"/>
        </c:ser>
        <c:axId val="45282198"/>
        <c:axId val="4886599"/>
      </c:scatterChart>
      <c:valAx>
        <c:axId val="45282198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crossBetween val="midCat"/>
        <c:dispUnits/>
        <c:majorUnit val="2"/>
        <c:minorUnit val="1"/>
      </c:valAx>
      <c:valAx>
        <c:axId val="488659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5282198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3"/>
  <sheetViews>
    <sheetView tabSelected="1" zoomScale="75" zoomScaleNormal="75" workbookViewId="0" topLeftCell="A1">
      <selection activeCell="N9" sqref="N9"/>
    </sheetView>
  </sheetViews>
  <sheetFormatPr defaultColWidth="11.00390625" defaultRowHeight="12"/>
  <cols>
    <col min="1" max="2" width="11.375" style="2" customWidth="1"/>
    <col min="3" max="17" width="9.625" style="2" customWidth="1"/>
    <col min="18" max="16384" width="11.00390625" style="2" customWidth="1"/>
  </cols>
  <sheetData>
    <row r="2" spans="2:17" ht="12.75">
      <c r="B2" s="1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2:17" ht="18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 ht="15.75">
      <c r="B6" s="4" t="s">
        <v>1</v>
      </c>
      <c r="P6" s="5" t="s">
        <v>2</v>
      </c>
      <c r="Q6" s="6">
        <v>90</v>
      </c>
    </row>
    <row r="8" spans="2:9" ht="12.75">
      <c r="B8" s="6" t="s">
        <v>28</v>
      </c>
      <c r="C8" s="2" t="s">
        <v>23</v>
      </c>
      <c r="H8" s="2" t="s">
        <v>30</v>
      </c>
      <c r="I8" s="2" t="s">
        <v>24</v>
      </c>
    </row>
    <row r="9" spans="2:16" ht="12.75">
      <c r="B9" s="6" t="s">
        <v>29</v>
      </c>
      <c r="C9" s="2" t="s">
        <v>27</v>
      </c>
      <c r="E9" s="2" t="s">
        <v>3</v>
      </c>
      <c r="F9" s="7">
        <v>3.35</v>
      </c>
      <c r="H9" s="8" t="s">
        <v>4</v>
      </c>
      <c r="I9" s="9">
        <v>79.6</v>
      </c>
      <c r="P9" s="10" t="s">
        <v>5</v>
      </c>
    </row>
    <row r="10" spans="2:16" ht="12.75">
      <c r="B10" s="6"/>
      <c r="F10" s="7"/>
      <c r="H10" s="8"/>
      <c r="I10" s="9"/>
      <c r="P10" s="6"/>
    </row>
    <row r="11" spans="2:17" ht="12.75">
      <c r="B11" s="11" t="s">
        <v>32</v>
      </c>
      <c r="C11" s="12" t="s">
        <v>31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38</v>
      </c>
      <c r="P11" s="12"/>
      <c r="Q11" s="13" t="s">
        <v>25</v>
      </c>
    </row>
    <row r="12" spans="2:17" s="14" customFormat="1" ht="12.75">
      <c r="B12" s="15"/>
      <c r="C12" s="16" t="s">
        <v>33</v>
      </c>
      <c r="D12" s="16" t="s">
        <v>6</v>
      </c>
      <c r="E12" s="16" t="s">
        <v>7</v>
      </c>
      <c r="F12" s="16" t="s">
        <v>34</v>
      </c>
      <c r="G12" s="16" t="s">
        <v>8</v>
      </c>
      <c r="H12" s="16" t="s">
        <v>9</v>
      </c>
      <c r="I12" s="16" t="s">
        <v>10</v>
      </c>
      <c r="J12" s="16" t="s">
        <v>35</v>
      </c>
      <c r="K12" s="16" t="s">
        <v>11</v>
      </c>
      <c r="L12" s="16" t="s">
        <v>12</v>
      </c>
      <c r="M12" s="16" t="s">
        <v>13</v>
      </c>
      <c r="N12" s="16" t="s">
        <v>36</v>
      </c>
      <c r="O12" s="16" t="s">
        <v>14</v>
      </c>
      <c r="P12" s="16" t="s">
        <v>37</v>
      </c>
      <c r="Q12" s="13"/>
    </row>
    <row r="13" spans="2:17" s="14" customFormat="1" ht="12.75">
      <c r="B13" s="17">
        <v>1973</v>
      </c>
      <c r="C13" s="18" t="s">
        <v>26</v>
      </c>
      <c r="D13" s="19">
        <v>211.3</v>
      </c>
      <c r="E13" s="20">
        <v>194.9</v>
      </c>
      <c r="F13" s="18" t="s">
        <v>26</v>
      </c>
      <c r="G13" s="20">
        <v>92.6</v>
      </c>
      <c r="H13" s="20">
        <v>60.7</v>
      </c>
      <c r="I13" s="20">
        <v>4.6</v>
      </c>
      <c r="J13" s="20">
        <v>19.2</v>
      </c>
      <c r="K13" s="20">
        <v>33.1</v>
      </c>
      <c r="L13" s="20">
        <v>4.7</v>
      </c>
      <c r="M13" s="20">
        <v>10.4</v>
      </c>
      <c r="N13" s="20">
        <v>27.2</v>
      </c>
      <c r="O13" s="18" t="s">
        <v>26</v>
      </c>
      <c r="P13" s="18" t="s">
        <v>26</v>
      </c>
      <c r="Q13" s="21" t="s">
        <v>26</v>
      </c>
    </row>
    <row r="14" spans="2:17" s="14" customFormat="1" ht="12.75">
      <c r="B14" s="17">
        <v>1974</v>
      </c>
      <c r="C14" s="18" t="s">
        <v>26</v>
      </c>
      <c r="D14" s="20">
        <v>144</v>
      </c>
      <c r="E14" s="20">
        <v>66.4</v>
      </c>
      <c r="F14" s="20">
        <v>79.1</v>
      </c>
      <c r="G14" s="20">
        <v>24.8</v>
      </c>
      <c r="H14" s="20">
        <v>187.1</v>
      </c>
      <c r="I14" s="18" t="s">
        <v>26</v>
      </c>
      <c r="J14" s="20">
        <v>3.3</v>
      </c>
      <c r="K14" s="20">
        <v>32.5</v>
      </c>
      <c r="L14" s="20">
        <v>28.6</v>
      </c>
      <c r="M14" s="20">
        <v>22.4</v>
      </c>
      <c r="N14" s="20">
        <v>85.4</v>
      </c>
      <c r="O14" s="18" t="s">
        <v>26</v>
      </c>
      <c r="P14" s="18" t="s">
        <v>26</v>
      </c>
      <c r="Q14" s="21" t="s">
        <v>26</v>
      </c>
    </row>
    <row r="15" spans="2:17" ht="12.75">
      <c r="B15" s="17">
        <v>1975</v>
      </c>
      <c r="C15" s="22">
        <v>65.6</v>
      </c>
      <c r="D15" s="22">
        <v>143.8</v>
      </c>
      <c r="E15" s="22">
        <v>144.9</v>
      </c>
      <c r="F15" s="22">
        <v>83.7</v>
      </c>
      <c r="G15" s="22">
        <v>62</v>
      </c>
      <c r="H15" s="22">
        <v>31.6</v>
      </c>
      <c r="I15" s="22">
        <v>10.4</v>
      </c>
      <c r="J15" s="22">
        <v>12.6</v>
      </c>
      <c r="K15" s="22">
        <v>7.2</v>
      </c>
      <c r="L15" s="22">
        <v>17</v>
      </c>
      <c r="M15" s="22">
        <v>7.5</v>
      </c>
      <c r="N15" s="22">
        <v>33.6</v>
      </c>
      <c r="O15" s="18" t="s">
        <v>26</v>
      </c>
      <c r="P15" s="18" t="s">
        <v>26</v>
      </c>
      <c r="Q15" s="21" t="s">
        <v>26</v>
      </c>
    </row>
    <row r="16" spans="2:19" ht="12.75">
      <c r="B16" s="17">
        <v>1976</v>
      </c>
      <c r="C16" s="22">
        <v>98.6</v>
      </c>
      <c r="D16" s="22">
        <v>168</v>
      </c>
      <c r="E16" s="22">
        <v>130.8</v>
      </c>
      <c r="F16" s="22">
        <v>35.1</v>
      </c>
      <c r="G16" s="22">
        <v>25.2</v>
      </c>
      <c r="H16" s="22">
        <v>27.6</v>
      </c>
      <c r="I16" s="22">
        <v>24.8</v>
      </c>
      <c r="J16" s="22">
        <v>13</v>
      </c>
      <c r="K16" s="22">
        <v>4</v>
      </c>
      <c r="L16" s="22">
        <v>3.1</v>
      </c>
      <c r="M16" s="22">
        <v>21.3</v>
      </c>
      <c r="N16" s="22">
        <v>17.5</v>
      </c>
      <c r="O16" s="22">
        <f aca="true" t="shared" si="0" ref="O16:O22">SUM(C16:N16)</f>
        <v>569.0000000000001</v>
      </c>
      <c r="P16" s="22">
        <f aca="true" t="shared" si="1" ref="P16:P22">AVERAGE(C16:N16)</f>
        <v>47.41666666666668</v>
      </c>
      <c r="Q16" s="22">
        <v>41</v>
      </c>
      <c r="R16" s="14"/>
      <c r="S16" s="14"/>
    </row>
    <row r="17" spans="2:17" ht="12.75">
      <c r="B17" s="17">
        <v>1977</v>
      </c>
      <c r="C17" s="22">
        <v>83.4</v>
      </c>
      <c r="D17" s="22">
        <v>55.8</v>
      </c>
      <c r="E17" s="22">
        <v>19.5</v>
      </c>
      <c r="F17" s="22">
        <v>58.4</v>
      </c>
      <c r="G17" s="22">
        <v>0.6</v>
      </c>
      <c r="H17" s="22">
        <v>12.8</v>
      </c>
      <c r="I17" s="22">
        <v>0.2</v>
      </c>
      <c r="J17" s="22">
        <v>8.7</v>
      </c>
      <c r="K17" s="22">
        <v>0.7</v>
      </c>
      <c r="L17" s="22">
        <v>1.3</v>
      </c>
      <c r="M17" s="22">
        <v>3.4</v>
      </c>
      <c r="N17" s="22">
        <v>14.8</v>
      </c>
      <c r="O17" s="22">
        <f t="shared" si="0"/>
        <v>259.59999999999997</v>
      </c>
      <c r="P17" s="22">
        <f t="shared" si="1"/>
        <v>21.63333333333333</v>
      </c>
      <c r="Q17" s="22">
        <v>16.6</v>
      </c>
    </row>
    <row r="18" spans="2:19" ht="12.75">
      <c r="B18" s="17">
        <v>1978</v>
      </c>
      <c r="C18" s="22">
        <v>22.7</v>
      </c>
      <c r="D18" s="22">
        <v>23.2</v>
      </c>
      <c r="E18" s="22">
        <v>41.5</v>
      </c>
      <c r="F18" s="22">
        <v>24.4</v>
      </c>
      <c r="G18" s="23" t="s">
        <v>26</v>
      </c>
      <c r="H18" s="22">
        <v>35.5</v>
      </c>
      <c r="I18" s="22">
        <v>29.4</v>
      </c>
      <c r="J18" s="22">
        <v>3</v>
      </c>
      <c r="K18" s="22">
        <v>8.8</v>
      </c>
      <c r="L18" s="22">
        <v>25</v>
      </c>
      <c r="M18" s="23" t="s">
        <v>26</v>
      </c>
      <c r="N18" s="23" t="s">
        <v>26</v>
      </c>
      <c r="O18" s="23" t="s">
        <v>26</v>
      </c>
      <c r="P18" s="23" t="s">
        <v>26</v>
      </c>
      <c r="Q18" s="18" t="s">
        <v>26</v>
      </c>
      <c r="R18" s="14"/>
      <c r="S18" s="14"/>
    </row>
    <row r="19" spans="2:17" ht="12.75">
      <c r="B19" s="17">
        <v>1979</v>
      </c>
      <c r="C19" s="22">
        <v>66.2</v>
      </c>
      <c r="D19" s="22">
        <v>54.8</v>
      </c>
      <c r="E19" s="22">
        <v>261</v>
      </c>
      <c r="F19" s="22">
        <v>261.9</v>
      </c>
      <c r="G19" s="22">
        <v>21.2</v>
      </c>
      <c r="H19" s="22">
        <v>50</v>
      </c>
      <c r="I19" s="22">
        <v>25</v>
      </c>
      <c r="J19" s="22">
        <v>10</v>
      </c>
      <c r="K19" s="22">
        <v>13.9</v>
      </c>
      <c r="L19" s="22">
        <v>8</v>
      </c>
      <c r="M19" s="22">
        <v>6</v>
      </c>
      <c r="N19" s="22">
        <v>24.3</v>
      </c>
      <c r="O19" s="22">
        <f>SUM(C19:N19)</f>
        <v>802.3</v>
      </c>
      <c r="P19" s="22">
        <f t="shared" si="1"/>
        <v>66.85833333333333</v>
      </c>
      <c r="Q19" s="22">
        <v>79</v>
      </c>
    </row>
    <row r="20" spans="2:19" ht="12.75">
      <c r="B20" s="17">
        <v>1980</v>
      </c>
      <c r="C20" s="22">
        <v>164.8</v>
      </c>
      <c r="D20" s="22">
        <v>145.4</v>
      </c>
      <c r="E20" s="22">
        <v>351.4</v>
      </c>
      <c r="F20" s="22">
        <v>57</v>
      </c>
      <c r="G20" s="22">
        <v>249.5</v>
      </c>
      <c r="H20" s="22">
        <v>90</v>
      </c>
      <c r="I20" s="23" t="s">
        <v>26</v>
      </c>
      <c r="J20" s="22">
        <v>15</v>
      </c>
      <c r="K20" s="22">
        <v>20.5</v>
      </c>
      <c r="L20" s="22">
        <v>191.8</v>
      </c>
      <c r="M20" s="22">
        <v>397</v>
      </c>
      <c r="N20" s="22">
        <v>104.3</v>
      </c>
      <c r="O20" s="23" t="s">
        <v>26</v>
      </c>
      <c r="P20" s="23" t="s">
        <v>26</v>
      </c>
      <c r="Q20" s="18" t="s">
        <v>26</v>
      </c>
      <c r="R20" s="14"/>
      <c r="S20" s="14"/>
    </row>
    <row r="21" spans="2:17" ht="12.75">
      <c r="B21" s="17">
        <v>1981</v>
      </c>
      <c r="C21" s="22">
        <v>102.2</v>
      </c>
      <c r="D21" s="22">
        <v>138.5</v>
      </c>
      <c r="E21" s="22">
        <v>197.9</v>
      </c>
      <c r="F21" s="22">
        <v>79.5</v>
      </c>
      <c r="G21" s="22">
        <v>63.1</v>
      </c>
      <c r="H21" s="22">
        <v>35</v>
      </c>
      <c r="I21" s="22">
        <v>213</v>
      </c>
      <c r="J21" s="22">
        <v>5</v>
      </c>
      <c r="K21" s="22">
        <v>7</v>
      </c>
      <c r="L21" s="22">
        <v>36.8</v>
      </c>
      <c r="M21" s="22">
        <v>63</v>
      </c>
      <c r="N21" s="22">
        <v>0.5</v>
      </c>
      <c r="O21" s="22">
        <f t="shared" si="0"/>
        <v>941.5</v>
      </c>
      <c r="P21" s="22">
        <f t="shared" si="1"/>
        <v>78.45833333333333</v>
      </c>
      <c r="Q21" s="22">
        <v>70</v>
      </c>
    </row>
    <row r="22" spans="2:19" ht="12.75">
      <c r="B22" s="17">
        <v>1982</v>
      </c>
      <c r="C22" s="22">
        <v>74.9</v>
      </c>
      <c r="D22" s="22">
        <v>64.8</v>
      </c>
      <c r="E22" s="22">
        <v>177.3</v>
      </c>
      <c r="F22" s="22">
        <v>200.8</v>
      </c>
      <c r="G22" s="22">
        <v>204.7</v>
      </c>
      <c r="H22" s="22">
        <v>44</v>
      </c>
      <c r="I22" s="22">
        <v>11</v>
      </c>
      <c r="J22" s="22">
        <v>10</v>
      </c>
      <c r="K22" s="22">
        <v>288</v>
      </c>
      <c r="L22" s="22">
        <v>275.8</v>
      </c>
      <c r="M22" s="22">
        <v>426.8</v>
      </c>
      <c r="N22" s="22">
        <v>1172.4</v>
      </c>
      <c r="O22" s="22">
        <f t="shared" si="0"/>
        <v>2950.5</v>
      </c>
      <c r="P22" s="22">
        <f t="shared" si="1"/>
        <v>245.875</v>
      </c>
      <c r="Q22" s="18" t="s">
        <v>26</v>
      </c>
      <c r="R22" s="14"/>
      <c r="S22" s="14"/>
    </row>
    <row r="23" spans="2:17" ht="12.75">
      <c r="B23" s="17">
        <v>1983</v>
      </c>
      <c r="C23" s="22">
        <v>110.7</v>
      </c>
      <c r="D23" s="22">
        <v>83.9</v>
      </c>
      <c r="E23" s="22">
        <v>52.9</v>
      </c>
      <c r="F23" s="22">
        <v>94</v>
      </c>
      <c r="G23" s="22">
        <v>83.9</v>
      </c>
      <c r="H23" s="22">
        <v>99</v>
      </c>
      <c r="I23" s="22">
        <v>86</v>
      </c>
      <c r="J23" s="22">
        <v>56.3</v>
      </c>
      <c r="K23" s="23" t="s">
        <v>26</v>
      </c>
      <c r="L23" s="22">
        <v>64</v>
      </c>
      <c r="M23" s="22">
        <v>100.7</v>
      </c>
      <c r="N23" s="23" t="s">
        <v>26</v>
      </c>
      <c r="O23" s="23" t="s">
        <v>26</v>
      </c>
      <c r="P23" s="23" t="s">
        <v>26</v>
      </c>
      <c r="Q23" s="18" t="s">
        <v>26</v>
      </c>
    </row>
    <row r="24" spans="2:17" ht="12.75"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4"/>
    </row>
    <row r="25" spans="2:19" ht="12.75">
      <c r="B25" s="42" t="s">
        <v>14</v>
      </c>
      <c r="C25" s="22">
        <f>SUM(C15:C23)</f>
        <v>789.1</v>
      </c>
      <c r="D25" s="22">
        <f>SUM(D15:D23)</f>
        <v>878.1999999999999</v>
      </c>
      <c r="E25" s="22">
        <f aca="true" t="shared" si="2" ref="E25:O25">SUM(E15:E23)</f>
        <v>1377.2</v>
      </c>
      <c r="F25" s="22">
        <f t="shared" si="2"/>
        <v>894.8</v>
      </c>
      <c r="G25" s="22">
        <f t="shared" si="2"/>
        <v>710.1999999999999</v>
      </c>
      <c r="H25" s="22">
        <f t="shared" si="2"/>
        <v>425.5</v>
      </c>
      <c r="I25" s="22">
        <f t="shared" si="2"/>
        <v>399.8</v>
      </c>
      <c r="J25" s="22">
        <f t="shared" si="2"/>
        <v>133.6</v>
      </c>
      <c r="K25" s="22">
        <f t="shared" si="2"/>
        <v>350.1</v>
      </c>
      <c r="L25" s="22">
        <f t="shared" si="2"/>
        <v>622.8</v>
      </c>
      <c r="M25" s="22">
        <f t="shared" si="2"/>
        <v>1025.7</v>
      </c>
      <c r="N25" s="22">
        <f t="shared" si="2"/>
        <v>1367.4</v>
      </c>
      <c r="O25" s="22">
        <f t="shared" si="2"/>
        <v>5522.9</v>
      </c>
      <c r="P25" s="22"/>
      <c r="Q25" s="24"/>
      <c r="R25" s="14"/>
      <c r="S25" s="14"/>
    </row>
    <row r="26" spans="2:17" ht="12.75">
      <c r="B26" s="42" t="s">
        <v>41</v>
      </c>
      <c r="C26" s="22">
        <f>AVERAGE(C15:C23)</f>
        <v>87.67777777777778</v>
      </c>
      <c r="D26" s="22">
        <f>AVERAGE(D13:D23)</f>
        <v>112.13636363636364</v>
      </c>
      <c r="E26" s="22">
        <f>AVERAGE(E13:E23)</f>
        <v>148.95454545454547</v>
      </c>
      <c r="F26" s="22">
        <f>AVERAGE(F14:F23)</f>
        <v>97.38999999999999</v>
      </c>
      <c r="G26" s="22">
        <f>AVERAGE(G13:G17,G19:G23)</f>
        <v>82.76</v>
      </c>
      <c r="H26" s="22">
        <f>AVERAGE(H13:H23)</f>
        <v>61.20909090909092</v>
      </c>
      <c r="I26" s="22">
        <f>AVERAGE(I13,I15:I19,I21:I23)</f>
        <v>44.93333333333333</v>
      </c>
      <c r="J26" s="22">
        <f>AVERAGE(J8:J13)</f>
        <v>19.2</v>
      </c>
      <c r="K26" s="22">
        <f>AVERAGE(K13:K22)</f>
        <v>41.57</v>
      </c>
      <c r="L26" s="22">
        <f>AVERAGE(L13:L23)</f>
        <v>59.64545454545455</v>
      </c>
      <c r="M26" s="22">
        <f>AVERAGE(M13:M17,M19:M23)</f>
        <v>105.85</v>
      </c>
      <c r="N26" s="22">
        <f>AVERAGE(N13:N17,N19:N22)</f>
        <v>164.44444444444446</v>
      </c>
      <c r="O26" s="22">
        <f>SUM(C26:N26)</f>
        <v>1025.7710101010102</v>
      </c>
      <c r="P26" s="22">
        <f>AVERAGE(C26:N26)</f>
        <v>85.48091750841752</v>
      </c>
      <c r="Q26" s="24"/>
    </row>
    <row r="27" spans="2:17" ht="12.75">
      <c r="B27" s="42" t="s">
        <v>42</v>
      </c>
      <c r="C27" s="22">
        <f aca="true" t="shared" si="3" ref="C27:N27">MIN(C15:C23)</f>
        <v>22.7</v>
      </c>
      <c r="D27" s="22">
        <f t="shared" si="3"/>
        <v>23.2</v>
      </c>
      <c r="E27" s="22">
        <f t="shared" si="3"/>
        <v>19.5</v>
      </c>
      <c r="F27" s="22">
        <f t="shared" si="3"/>
        <v>24.4</v>
      </c>
      <c r="G27" s="22">
        <f t="shared" si="3"/>
        <v>0.6</v>
      </c>
      <c r="H27" s="22">
        <f t="shared" si="3"/>
        <v>12.8</v>
      </c>
      <c r="I27" s="22">
        <f t="shared" si="3"/>
        <v>0.2</v>
      </c>
      <c r="J27" s="22">
        <f t="shared" si="3"/>
        <v>3</v>
      </c>
      <c r="K27" s="22">
        <f t="shared" si="3"/>
        <v>0.7</v>
      </c>
      <c r="L27" s="22">
        <f t="shared" si="3"/>
        <v>1.3</v>
      </c>
      <c r="M27" s="22">
        <f t="shared" si="3"/>
        <v>3.4</v>
      </c>
      <c r="N27" s="22">
        <f t="shared" si="3"/>
        <v>0.5</v>
      </c>
      <c r="O27" s="24"/>
      <c r="P27" s="22">
        <f>MIN(C27:N27)</f>
        <v>0.2</v>
      </c>
      <c r="Q27" s="24"/>
    </row>
    <row r="28" spans="2:17" ht="12.75">
      <c r="B28" s="42" t="s">
        <v>43</v>
      </c>
      <c r="C28" s="22">
        <f aca="true" t="shared" si="4" ref="C28:N28">MAX(C15:C23)</f>
        <v>164.8</v>
      </c>
      <c r="D28" s="22">
        <f t="shared" si="4"/>
        <v>168</v>
      </c>
      <c r="E28" s="22">
        <f t="shared" si="4"/>
        <v>351.4</v>
      </c>
      <c r="F28" s="22">
        <f t="shared" si="4"/>
        <v>261.9</v>
      </c>
      <c r="G28" s="22">
        <f t="shared" si="4"/>
        <v>249.5</v>
      </c>
      <c r="H28" s="22">
        <f t="shared" si="4"/>
        <v>99</v>
      </c>
      <c r="I28" s="22">
        <f t="shared" si="4"/>
        <v>213</v>
      </c>
      <c r="J28" s="22">
        <f t="shared" si="4"/>
        <v>56.3</v>
      </c>
      <c r="K28" s="22">
        <f t="shared" si="4"/>
        <v>288</v>
      </c>
      <c r="L28" s="22">
        <f t="shared" si="4"/>
        <v>275.8</v>
      </c>
      <c r="M28" s="22">
        <f t="shared" si="4"/>
        <v>426.8</v>
      </c>
      <c r="N28" s="22">
        <f t="shared" si="4"/>
        <v>1172.4</v>
      </c>
      <c r="O28" s="24"/>
      <c r="P28" s="22">
        <f>MAX(C28:N28)</f>
        <v>1172.4</v>
      </c>
      <c r="Q28" s="24"/>
    </row>
    <row r="29" spans="2:17" ht="12.75">
      <c r="B29" s="42" t="s">
        <v>44</v>
      </c>
      <c r="C29" s="22">
        <f>C28-C27</f>
        <v>142.10000000000002</v>
      </c>
      <c r="D29" s="22">
        <f aca="true" t="shared" si="5" ref="D29:P29">D28-D27</f>
        <v>144.8</v>
      </c>
      <c r="E29" s="22">
        <f t="shared" si="5"/>
        <v>331.9</v>
      </c>
      <c r="F29" s="22">
        <f t="shared" si="5"/>
        <v>237.49999999999997</v>
      </c>
      <c r="G29" s="22">
        <f t="shared" si="5"/>
        <v>248.9</v>
      </c>
      <c r="H29" s="22">
        <f t="shared" si="5"/>
        <v>86.2</v>
      </c>
      <c r="I29" s="22">
        <f t="shared" si="5"/>
        <v>212.8</v>
      </c>
      <c r="J29" s="22">
        <f t="shared" si="5"/>
        <v>53.3</v>
      </c>
      <c r="K29" s="22">
        <f t="shared" si="5"/>
        <v>287.3</v>
      </c>
      <c r="L29" s="22">
        <f t="shared" si="5"/>
        <v>274.5</v>
      </c>
      <c r="M29" s="22">
        <f t="shared" si="5"/>
        <v>423.40000000000003</v>
      </c>
      <c r="N29" s="22">
        <f t="shared" si="5"/>
        <v>1171.9</v>
      </c>
      <c r="O29" s="24"/>
      <c r="P29" s="22">
        <f t="shared" si="5"/>
        <v>1172.2</v>
      </c>
      <c r="Q29" s="24"/>
    </row>
    <row r="30" ht="13.5" thickBot="1"/>
    <row r="31" spans="2:17" ht="13.5" thickTop="1">
      <c r="B31" s="25" t="s">
        <v>15</v>
      </c>
      <c r="C31" s="26" t="s">
        <v>22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 t="s">
        <v>16</v>
      </c>
      <c r="P31" s="27" t="s">
        <v>17</v>
      </c>
      <c r="Q31" s="28"/>
    </row>
    <row r="32" spans="2:17" ht="15.75">
      <c r="B32" s="29"/>
      <c r="C32" s="30" t="s">
        <v>18</v>
      </c>
      <c r="D32" s="30" t="s">
        <v>6</v>
      </c>
      <c r="E32" s="30" t="s">
        <v>7</v>
      </c>
      <c r="F32" s="30" t="s">
        <v>19</v>
      </c>
      <c r="G32" s="30" t="s">
        <v>8</v>
      </c>
      <c r="H32" s="30" t="s">
        <v>9</v>
      </c>
      <c r="I32" s="30" t="s">
        <v>10</v>
      </c>
      <c r="J32" s="30" t="s">
        <v>20</v>
      </c>
      <c r="K32" s="30" t="s">
        <v>11</v>
      </c>
      <c r="L32" s="30" t="s">
        <v>12</v>
      </c>
      <c r="M32" s="30" t="s">
        <v>13</v>
      </c>
      <c r="N32" s="30" t="s">
        <v>21</v>
      </c>
      <c r="O32" s="31"/>
      <c r="P32" s="31"/>
      <c r="Q32" s="32" t="s">
        <v>40</v>
      </c>
    </row>
    <row r="33" spans="2:17" ht="12.75">
      <c r="B33" s="33">
        <v>1</v>
      </c>
      <c r="C33" s="34">
        <v>34</v>
      </c>
      <c r="D33" s="34">
        <v>69.3</v>
      </c>
      <c r="E33" s="34">
        <v>5.2</v>
      </c>
      <c r="F33" s="34">
        <v>175.4</v>
      </c>
      <c r="G33" s="34">
        <v>17.1</v>
      </c>
      <c r="H33" s="34">
        <v>0</v>
      </c>
      <c r="I33" s="34">
        <v>0</v>
      </c>
      <c r="J33" s="34">
        <v>0</v>
      </c>
      <c r="K33" s="34">
        <v>0</v>
      </c>
      <c r="L33" s="34">
        <v>0.9</v>
      </c>
      <c r="M33" s="34">
        <v>18</v>
      </c>
      <c r="N33" s="34">
        <v>54.5</v>
      </c>
      <c r="O33" s="35">
        <f>B33/($B$53+1)</f>
        <v>0.045454545454545456</v>
      </c>
      <c r="P33" s="35">
        <f>1-O33</f>
        <v>0.9545454545454546</v>
      </c>
      <c r="Q33" s="36">
        <f aca="true" t="shared" si="6" ref="Q33:Q53">1/P33</f>
        <v>1.0476190476190477</v>
      </c>
    </row>
    <row r="34" spans="2:17" ht="12.75">
      <c r="B34" s="33">
        <v>2</v>
      </c>
      <c r="C34" s="37">
        <v>105</v>
      </c>
      <c r="D34" s="34">
        <v>107</v>
      </c>
      <c r="E34" s="37">
        <v>65</v>
      </c>
      <c r="F34" s="34">
        <v>177.6</v>
      </c>
      <c r="G34" s="34">
        <v>70.6</v>
      </c>
      <c r="H34" s="37">
        <v>10</v>
      </c>
      <c r="I34" s="34">
        <v>0</v>
      </c>
      <c r="J34" s="34">
        <v>0</v>
      </c>
      <c r="K34" s="34">
        <v>1</v>
      </c>
      <c r="L34" s="34">
        <v>1.7</v>
      </c>
      <c r="M34" s="34">
        <v>22.4</v>
      </c>
      <c r="N34" s="34">
        <v>90.8</v>
      </c>
      <c r="O34" s="35">
        <f aca="true" t="shared" si="7" ref="O34:O52">B34/($B$53+1)</f>
        <v>0.09090909090909091</v>
      </c>
      <c r="P34" s="35">
        <f aca="true" t="shared" si="8" ref="P34:P53">1-O34</f>
        <v>0.9090909090909091</v>
      </c>
      <c r="Q34" s="36">
        <f t="shared" si="6"/>
        <v>1.1</v>
      </c>
    </row>
    <row r="35" spans="2:17" ht="12.75">
      <c r="B35" s="33">
        <v>3</v>
      </c>
      <c r="C35" s="37">
        <v>190</v>
      </c>
      <c r="D35" s="37">
        <v>155</v>
      </c>
      <c r="E35" s="37">
        <v>90</v>
      </c>
      <c r="F35" s="37">
        <v>230</v>
      </c>
      <c r="G35" s="34">
        <v>143.9</v>
      </c>
      <c r="H35" s="34">
        <v>16.9</v>
      </c>
      <c r="I35" s="34">
        <v>1</v>
      </c>
      <c r="J35" s="34">
        <v>0</v>
      </c>
      <c r="K35" s="34">
        <v>26.8</v>
      </c>
      <c r="L35" s="34">
        <v>10</v>
      </c>
      <c r="M35" s="34">
        <v>27.6</v>
      </c>
      <c r="N35" s="34">
        <v>135</v>
      </c>
      <c r="O35" s="35">
        <f t="shared" si="7"/>
        <v>0.13636363636363635</v>
      </c>
      <c r="P35" s="35">
        <f t="shared" si="8"/>
        <v>0.8636363636363636</v>
      </c>
      <c r="Q35" s="36">
        <f t="shared" si="6"/>
        <v>1.1578947368421053</v>
      </c>
    </row>
    <row r="36" spans="2:17" ht="12.75">
      <c r="B36" s="33">
        <v>4</v>
      </c>
      <c r="C36" s="34">
        <v>195.2</v>
      </c>
      <c r="D36" s="34">
        <v>190.2</v>
      </c>
      <c r="E36" s="34">
        <v>95.4</v>
      </c>
      <c r="F36" s="34">
        <v>234.2</v>
      </c>
      <c r="G36" s="34">
        <v>154</v>
      </c>
      <c r="H36" s="34">
        <v>23.5</v>
      </c>
      <c r="I36" s="34">
        <v>1.6</v>
      </c>
      <c r="J36" s="34">
        <v>0</v>
      </c>
      <c r="K36" s="34">
        <v>26.8</v>
      </c>
      <c r="L36" s="34">
        <v>10</v>
      </c>
      <c r="M36" s="34">
        <v>30</v>
      </c>
      <c r="N36" s="34">
        <v>138.3</v>
      </c>
      <c r="O36" s="35">
        <f t="shared" si="7"/>
        <v>0.18181818181818182</v>
      </c>
      <c r="P36" s="35">
        <f t="shared" si="8"/>
        <v>0.8181818181818181</v>
      </c>
      <c r="Q36" s="36">
        <f t="shared" si="6"/>
        <v>1.2222222222222223</v>
      </c>
    </row>
    <row r="37" spans="2:17" ht="12.75">
      <c r="B37" s="33">
        <v>5</v>
      </c>
      <c r="C37" s="34">
        <v>207.7</v>
      </c>
      <c r="D37" s="37">
        <v>205</v>
      </c>
      <c r="E37" s="37">
        <v>115</v>
      </c>
      <c r="F37" s="34">
        <v>252.9</v>
      </c>
      <c r="G37" s="34">
        <v>167.6</v>
      </c>
      <c r="H37" s="34">
        <v>30.2</v>
      </c>
      <c r="I37" s="37">
        <v>2.5</v>
      </c>
      <c r="J37" s="37">
        <v>0.1</v>
      </c>
      <c r="K37" s="34">
        <v>27.1</v>
      </c>
      <c r="L37" s="34">
        <v>14.2</v>
      </c>
      <c r="M37" s="34">
        <v>40.7</v>
      </c>
      <c r="N37" s="34">
        <v>144.8</v>
      </c>
      <c r="O37" s="35">
        <f t="shared" si="7"/>
        <v>0.22727272727272727</v>
      </c>
      <c r="P37" s="35">
        <f t="shared" si="8"/>
        <v>0.7727272727272727</v>
      </c>
      <c r="Q37" s="36">
        <f t="shared" si="6"/>
        <v>1.2941176470588236</v>
      </c>
    </row>
    <row r="38" spans="2:17" ht="12.75">
      <c r="B38" s="33">
        <v>6</v>
      </c>
      <c r="C38" s="34">
        <v>213.5</v>
      </c>
      <c r="D38" s="37">
        <v>255</v>
      </c>
      <c r="E38" s="37">
        <v>160</v>
      </c>
      <c r="F38" s="37">
        <v>265</v>
      </c>
      <c r="G38" s="34">
        <v>172.9</v>
      </c>
      <c r="H38" s="37">
        <v>55</v>
      </c>
      <c r="I38" s="37">
        <v>9</v>
      </c>
      <c r="J38" s="34">
        <v>0.1</v>
      </c>
      <c r="K38" s="34">
        <v>29.8</v>
      </c>
      <c r="L38" s="37">
        <v>19</v>
      </c>
      <c r="M38" s="34">
        <v>44.8</v>
      </c>
      <c r="N38" s="34">
        <v>162.6</v>
      </c>
      <c r="O38" s="35">
        <f t="shared" si="7"/>
        <v>0.2727272727272727</v>
      </c>
      <c r="P38" s="35">
        <f t="shared" si="8"/>
        <v>0.7272727272727273</v>
      </c>
      <c r="Q38" s="36">
        <f t="shared" si="6"/>
        <v>1.375</v>
      </c>
    </row>
    <row r="39" spans="2:17" ht="12.75">
      <c r="B39" s="33">
        <v>7</v>
      </c>
      <c r="C39" s="34">
        <v>215.4</v>
      </c>
      <c r="D39" s="34">
        <v>329.1</v>
      </c>
      <c r="E39" s="34">
        <v>167.8</v>
      </c>
      <c r="F39" s="34">
        <v>270.5</v>
      </c>
      <c r="G39" s="37">
        <v>175</v>
      </c>
      <c r="H39" s="37">
        <v>60</v>
      </c>
      <c r="I39" s="37">
        <v>9</v>
      </c>
      <c r="J39" s="37">
        <v>0.2</v>
      </c>
      <c r="K39" s="34">
        <v>34</v>
      </c>
      <c r="L39" s="37">
        <v>21</v>
      </c>
      <c r="M39" s="34">
        <v>50</v>
      </c>
      <c r="N39" s="34">
        <v>178.6</v>
      </c>
      <c r="O39" s="35">
        <f t="shared" si="7"/>
        <v>0.3181818181818182</v>
      </c>
      <c r="P39" s="35">
        <f t="shared" si="8"/>
        <v>0.6818181818181819</v>
      </c>
      <c r="Q39" s="36">
        <f t="shared" si="6"/>
        <v>1.4666666666666666</v>
      </c>
    </row>
    <row r="40" spans="2:17" ht="12.75">
      <c r="B40" s="33">
        <v>8</v>
      </c>
      <c r="C40" s="34">
        <v>226.7</v>
      </c>
      <c r="D40" s="34">
        <v>334.7</v>
      </c>
      <c r="E40" s="34">
        <v>172.8</v>
      </c>
      <c r="F40" s="34">
        <v>287.2</v>
      </c>
      <c r="G40" s="34">
        <v>180.3</v>
      </c>
      <c r="H40" s="34">
        <v>60.4</v>
      </c>
      <c r="I40" s="34">
        <v>11.1</v>
      </c>
      <c r="J40" s="34">
        <v>0.5</v>
      </c>
      <c r="K40" s="37">
        <v>42.5</v>
      </c>
      <c r="L40" s="34">
        <v>34.8</v>
      </c>
      <c r="M40" s="34">
        <v>56.9</v>
      </c>
      <c r="N40" s="37">
        <v>192</v>
      </c>
      <c r="O40" s="35">
        <f t="shared" si="7"/>
        <v>0.36363636363636365</v>
      </c>
      <c r="P40" s="35">
        <f t="shared" si="8"/>
        <v>0.6363636363636364</v>
      </c>
      <c r="Q40" s="36">
        <f t="shared" si="6"/>
        <v>1.5714285714285714</v>
      </c>
    </row>
    <row r="41" spans="2:17" ht="12.75">
      <c r="B41" s="33">
        <v>9</v>
      </c>
      <c r="C41" s="37">
        <v>255</v>
      </c>
      <c r="D41" s="34">
        <v>353</v>
      </c>
      <c r="E41" s="37">
        <v>245</v>
      </c>
      <c r="F41" s="34">
        <v>294.2</v>
      </c>
      <c r="G41" s="34">
        <v>193.9</v>
      </c>
      <c r="H41" s="34">
        <v>76.1</v>
      </c>
      <c r="I41" s="34">
        <v>11.2</v>
      </c>
      <c r="J41" s="34">
        <v>1.5</v>
      </c>
      <c r="K41" s="34">
        <v>48.7</v>
      </c>
      <c r="L41" s="34">
        <v>37.7</v>
      </c>
      <c r="M41" s="37">
        <v>65</v>
      </c>
      <c r="N41" s="37">
        <v>195</v>
      </c>
      <c r="O41" s="35">
        <f t="shared" si="7"/>
        <v>0.4090909090909091</v>
      </c>
      <c r="P41" s="35">
        <f t="shared" si="8"/>
        <v>0.5909090909090908</v>
      </c>
      <c r="Q41" s="36">
        <f t="shared" si="6"/>
        <v>1.6923076923076925</v>
      </c>
    </row>
    <row r="42" spans="2:17" ht="12.75">
      <c r="B42" s="33">
        <v>10</v>
      </c>
      <c r="C42" s="34">
        <v>319.1</v>
      </c>
      <c r="D42" s="34">
        <v>368.7</v>
      </c>
      <c r="E42" s="34">
        <v>287.1</v>
      </c>
      <c r="F42" s="37">
        <v>295</v>
      </c>
      <c r="G42" s="37">
        <v>195</v>
      </c>
      <c r="H42" s="34">
        <v>82.3</v>
      </c>
      <c r="I42" s="34">
        <v>11.5</v>
      </c>
      <c r="J42" s="37">
        <v>1.6</v>
      </c>
      <c r="K42" s="37">
        <v>51</v>
      </c>
      <c r="L42" s="34">
        <v>40.9</v>
      </c>
      <c r="M42" s="34">
        <v>70</v>
      </c>
      <c r="N42" s="34">
        <v>223.2</v>
      </c>
      <c r="O42" s="35">
        <f t="shared" si="7"/>
        <v>0.45454545454545453</v>
      </c>
      <c r="P42" s="35">
        <f t="shared" si="8"/>
        <v>0.5454545454545454</v>
      </c>
      <c r="Q42" s="36">
        <f t="shared" si="6"/>
        <v>1.8333333333333335</v>
      </c>
    </row>
    <row r="43" spans="2:17" ht="12.75">
      <c r="B43" s="33">
        <v>11</v>
      </c>
      <c r="C43" s="34">
        <v>337.5</v>
      </c>
      <c r="D43" s="37">
        <v>400</v>
      </c>
      <c r="E43" s="34">
        <v>317.9</v>
      </c>
      <c r="F43" s="37">
        <v>295</v>
      </c>
      <c r="G43" s="37">
        <v>205</v>
      </c>
      <c r="H43" s="34">
        <v>85.4</v>
      </c>
      <c r="I43" s="34">
        <v>18.1</v>
      </c>
      <c r="J43" s="37">
        <v>2.7</v>
      </c>
      <c r="K43" s="37">
        <v>54</v>
      </c>
      <c r="L43" s="37">
        <v>50</v>
      </c>
      <c r="M43" s="37">
        <v>80</v>
      </c>
      <c r="N43" s="37">
        <v>240</v>
      </c>
      <c r="O43" s="35">
        <f t="shared" si="7"/>
        <v>0.5</v>
      </c>
      <c r="P43" s="35">
        <f t="shared" si="8"/>
        <v>0.5</v>
      </c>
      <c r="Q43" s="36">
        <f t="shared" si="6"/>
        <v>2</v>
      </c>
    </row>
    <row r="44" spans="2:17" ht="12.75">
      <c r="B44" s="33">
        <v>12</v>
      </c>
      <c r="C44" s="34">
        <v>350</v>
      </c>
      <c r="D44" s="34">
        <v>412.7230769230769</v>
      </c>
      <c r="E44" s="34">
        <v>318.5</v>
      </c>
      <c r="F44" s="34">
        <v>306.5</v>
      </c>
      <c r="G44" s="34">
        <v>205.1</v>
      </c>
      <c r="H44" s="34">
        <v>86.3</v>
      </c>
      <c r="I44" s="34">
        <v>18.6</v>
      </c>
      <c r="J44" s="34">
        <v>4</v>
      </c>
      <c r="K44" s="34">
        <v>61.815384615384616</v>
      </c>
      <c r="L44" s="34">
        <v>50.3</v>
      </c>
      <c r="M44" s="34">
        <v>103.6</v>
      </c>
      <c r="N44" s="34">
        <v>241.7</v>
      </c>
      <c r="O44" s="35">
        <f t="shared" si="7"/>
        <v>0.5454545454545454</v>
      </c>
      <c r="P44" s="35">
        <f t="shared" si="8"/>
        <v>0.4545454545454546</v>
      </c>
      <c r="Q44" s="36">
        <f t="shared" si="6"/>
        <v>2.1999999999999997</v>
      </c>
    </row>
    <row r="45" spans="2:17" ht="12.75">
      <c r="B45" s="33">
        <v>13</v>
      </c>
      <c r="C45" s="34">
        <v>368.3</v>
      </c>
      <c r="D45" s="34">
        <v>412.723076923077</v>
      </c>
      <c r="E45" s="34">
        <v>397.53333333333336</v>
      </c>
      <c r="F45" s="34">
        <v>330.9</v>
      </c>
      <c r="G45" s="37">
        <v>215</v>
      </c>
      <c r="H45" s="34">
        <v>89.6</v>
      </c>
      <c r="I45" s="37">
        <v>29.5</v>
      </c>
      <c r="J45" s="34">
        <v>7.5</v>
      </c>
      <c r="K45" s="34">
        <v>61.815384615384616</v>
      </c>
      <c r="L45" s="34">
        <v>54.4</v>
      </c>
      <c r="M45" s="34">
        <v>104.7</v>
      </c>
      <c r="N45" s="34">
        <v>251.5</v>
      </c>
      <c r="O45" s="35">
        <f t="shared" si="7"/>
        <v>0.5909090909090909</v>
      </c>
      <c r="P45" s="35">
        <f t="shared" si="8"/>
        <v>0.40909090909090906</v>
      </c>
      <c r="Q45" s="36">
        <f t="shared" si="6"/>
        <v>2.4444444444444446</v>
      </c>
    </row>
    <row r="46" spans="2:17" ht="12.75">
      <c r="B46" s="33">
        <v>14</v>
      </c>
      <c r="C46" s="34">
        <v>400</v>
      </c>
      <c r="D46" s="34">
        <v>412.723076923077</v>
      </c>
      <c r="E46" s="34">
        <v>416.5</v>
      </c>
      <c r="F46" s="34">
        <v>339.6</v>
      </c>
      <c r="G46" s="34">
        <v>246.2</v>
      </c>
      <c r="H46" s="34">
        <v>96.2</v>
      </c>
      <c r="I46" s="34">
        <v>30</v>
      </c>
      <c r="J46" s="37">
        <v>12</v>
      </c>
      <c r="K46" s="34">
        <v>72.8</v>
      </c>
      <c r="L46" s="34">
        <v>73.6</v>
      </c>
      <c r="M46" s="37">
        <v>112</v>
      </c>
      <c r="N46" s="37">
        <v>260</v>
      </c>
      <c r="O46" s="35">
        <f t="shared" si="7"/>
        <v>0.6363636363636364</v>
      </c>
      <c r="P46" s="35">
        <f t="shared" si="8"/>
        <v>0.36363636363636365</v>
      </c>
      <c r="Q46" s="36">
        <f t="shared" si="6"/>
        <v>2.75</v>
      </c>
    </row>
    <row r="47" spans="2:17" ht="12.75">
      <c r="B47" s="33">
        <v>15</v>
      </c>
      <c r="C47" s="37">
        <v>405</v>
      </c>
      <c r="D47" s="34">
        <v>428</v>
      </c>
      <c r="E47" s="34">
        <v>453.5</v>
      </c>
      <c r="F47" s="34">
        <v>405.7</v>
      </c>
      <c r="G47" s="34">
        <v>255.59333333333333</v>
      </c>
      <c r="H47" s="34">
        <v>100</v>
      </c>
      <c r="I47" s="37">
        <v>31</v>
      </c>
      <c r="J47" s="34">
        <v>12.475</v>
      </c>
      <c r="K47" s="37">
        <v>78</v>
      </c>
      <c r="L47" s="37">
        <v>85</v>
      </c>
      <c r="M47" s="34">
        <v>112</v>
      </c>
      <c r="N47" s="34">
        <v>262.7</v>
      </c>
      <c r="O47" s="35">
        <f t="shared" si="7"/>
        <v>0.6818181818181818</v>
      </c>
      <c r="P47" s="35">
        <f t="shared" si="8"/>
        <v>0.31818181818181823</v>
      </c>
      <c r="Q47" s="36">
        <f t="shared" si="6"/>
        <v>3.1428571428571423</v>
      </c>
    </row>
    <row r="48" spans="2:17" ht="12.75">
      <c r="B48" s="33">
        <v>16</v>
      </c>
      <c r="C48" s="34">
        <v>413</v>
      </c>
      <c r="D48" s="34">
        <v>437.2</v>
      </c>
      <c r="E48" s="34">
        <v>454</v>
      </c>
      <c r="F48" s="34">
        <v>444</v>
      </c>
      <c r="G48" s="37">
        <v>270</v>
      </c>
      <c r="H48" s="37">
        <v>103</v>
      </c>
      <c r="I48" s="34">
        <v>35</v>
      </c>
      <c r="J48" s="34">
        <v>17.5</v>
      </c>
      <c r="K48" s="37">
        <v>91</v>
      </c>
      <c r="L48" s="34">
        <v>101.6</v>
      </c>
      <c r="M48" s="37">
        <v>120</v>
      </c>
      <c r="N48" s="34">
        <v>277.2</v>
      </c>
      <c r="O48" s="35">
        <f t="shared" si="7"/>
        <v>0.7272727272727273</v>
      </c>
      <c r="P48" s="35">
        <f t="shared" si="8"/>
        <v>0.2727272727272727</v>
      </c>
      <c r="Q48" s="36">
        <f t="shared" si="6"/>
        <v>3.666666666666667</v>
      </c>
    </row>
    <row r="49" spans="2:17" ht="12.75">
      <c r="B49" s="33">
        <v>17</v>
      </c>
      <c r="C49" s="34">
        <v>421.3</v>
      </c>
      <c r="D49" s="34">
        <v>449.9</v>
      </c>
      <c r="E49" s="34">
        <v>498.2</v>
      </c>
      <c r="F49" s="37">
        <v>465</v>
      </c>
      <c r="G49" s="34">
        <v>274.9</v>
      </c>
      <c r="H49" s="37">
        <v>103</v>
      </c>
      <c r="I49" s="34">
        <v>50</v>
      </c>
      <c r="J49" s="34">
        <v>17.9</v>
      </c>
      <c r="K49" s="34">
        <v>97.6</v>
      </c>
      <c r="L49" s="34">
        <v>137.00833333333333</v>
      </c>
      <c r="M49" s="34">
        <v>124.09166666666667</v>
      </c>
      <c r="N49" s="34">
        <v>350</v>
      </c>
      <c r="O49" s="35">
        <f t="shared" si="7"/>
        <v>0.7727272727272727</v>
      </c>
      <c r="P49" s="35">
        <f>1-O49</f>
        <v>0.2272727272727273</v>
      </c>
      <c r="Q49" s="36">
        <f t="shared" si="6"/>
        <v>4.3999999999999995</v>
      </c>
    </row>
    <row r="50" spans="2:17" ht="12.75">
      <c r="B50" s="33">
        <v>18</v>
      </c>
      <c r="C50" s="37">
        <v>485</v>
      </c>
      <c r="D50" s="37">
        <v>480</v>
      </c>
      <c r="E50" s="34">
        <v>512.5</v>
      </c>
      <c r="F50" s="34">
        <v>550</v>
      </c>
      <c r="G50" s="34">
        <v>363</v>
      </c>
      <c r="H50" s="34">
        <v>124.6</v>
      </c>
      <c r="I50" s="34">
        <v>58.4</v>
      </c>
      <c r="J50" s="34">
        <v>19.3</v>
      </c>
      <c r="K50" s="34">
        <v>98.6</v>
      </c>
      <c r="L50" s="34">
        <v>137.00833333333333</v>
      </c>
      <c r="M50" s="34">
        <v>147</v>
      </c>
      <c r="N50" s="34">
        <v>368.5</v>
      </c>
      <c r="O50" s="35">
        <f t="shared" si="7"/>
        <v>0.8181818181818182</v>
      </c>
      <c r="P50" s="35">
        <f t="shared" si="8"/>
        <v>0.18181818181818177</v>
      </c>
      <c r="Q50" s="36">
        <f t="shared" si="6"/>
        <v>5.500000000000002</v>
      </c>
    </row>
    <row r="51" spans="2:17" ht="12.75">
      <c r="B51" s="33">
        <v>19</v>
      </c>
      <c r="C51" s="34">
        <v>500</v>
      </c>
      <c r="D51" s="34">
        <v>677.8</v>
      </c>
      <c r="E51" s="34">
        <v>606.6</v>
      </c>
      <c r="F51" s="34">
        <v>565.6</v>
      </c>
      <c r="G51" s="34">
        <v>380.8</v>
      </c>
      <c r="H51" s="34">
        <v>150.1</v>
      </c>
      <c r="I51" s="34">
        <v>59.8</v>
      </c>
      <c r="J51" s="34">
        <v>21.5</v>
      </c>
      <c r="K51" s="34">
        <v>106.6</v>
      </c>
      <c r="L51" s="34">
        <v>178.2</v>
      </c>
      <c r="M51" s="34">
        <v>190</v>
      </c>
      <c r="N51" s="34">
        <v>379.6</v>
      </c>
      <c r="O51" s="35">
        <f t="shared" si="7"/>
        <v>0.8636363636363636</v>
      </c>
      <c r="P51" s="35">
        <f t="shared" si="8"/>
        <v>0.13636363636363635</v>
      </c>
      <c r="Q51" s="36">
        <f t="shared" si="6"/>
        <v>7.333333333333334</v>
      </c>
    </row>
    <row r="52" spans="2:17" ht="12.75">
      <c r="B52" s="33">
        <v>20</v>
      </c>
      <c r="C52" s="34">
        <v>552.3</v>
      </c>
      <c r="D52" s="34">
        <v>701.2</v>
      </c>
      <c r="E52" s="34">
        <v>626</v>
      </c>
      <c r="F52" s="34">
        <v>613.7</v>
      </c>
      <c r="G52" s="34">
        <v>458</v>
      </c>
      <c r="H52" s="34">
        <v>159.1</v>
      </c>
      <c r="I52" s="34">
        <v>62.2</v>
      </c>
      <c r="J52" s="34">
        <v>29.4</v>
      </c>
      <c r="K52" s="34">
        <v>118.4</v>
      </c>
      <c r="L52" s="37">
        <v>580</v>
      </c>
      <c r="M52" s="37">
        <v>460</v>
      </c>
      <c r="N52" s="37">
        <v>550</v>
      </c>
      <c r="O52" s="35">
        <f t="shared" si="7"/>
        <v>0.9090909090909091</v>
      </c>
      <c r="P52" s="35">
        <f t="shared" si="8"/>
        <v>0.09090909090909094</v>
      </c>
      <c r="Q52" s="36">
        <f t="shared" si="6"/>
        <v>10.999999999999996</v>
      </c>
    </row>
    <row r="53" spans="2:17" ht="13.5" thickBot="1">
      <c r="B53" s="38">
        <v>21</v>
      </c>
      <c r="C53" s="39">
        <v>817.7</v>
      </c>
      <c r="D53" s="39">
        <v>919.3</v>
      </c>
      <c r="E53" s="39">
        <v>1031</v>
      </c>
      <c r="F53" s="39">
        <v>1004.6</v>
      </c>
      <c r="G53" s="39">
        <v>805.6</v>
      </c>
      <c r="H53" s="39">
        <v>220</v>
      </c>
      <c r="I53" s="39">
        <v>196.9</v>
      </c>
      <c r="J53" s="39">
        <v>35.1</v>
      </c>
      <c r="K53" s="39">
        <v>149.4</v>
      </c>
      <c r="L53" s="39">
        <v>1055.8</v>
      </c>
      <c r="M53" s="39">
        <v>741.4</v>
      </c>
      <c r="N53" s="39">
        <v>747</v>
      </c>
      <c r="O53" s="40">
        <f>B53/($B$53+1)</f>
        <v>0.9545454545454546</v>
      </c>
      <c r="P53" s="40">
        <f t="shared" si="8"/>
        <v>0.045454545454545414</v>
      </c>
      <c r="Q53" s="41">
        <f t="shared" si="6"/>
        <v>22.00000000000002</v>
      </c>
    </row>
    <row r="54" ht="13.5" thickTop="1"/>
  </sheetData>
  <mergeCells count="10">
    <mergeCell ref="B2:Q2"/>
    <mergeCell ref="B4:Q4"/>
    <mergeCell ref="Q11:Q12"/>
    <mergeCell ref="C11:N11"/>
    <mergeCell ref="O11:P11"/>
    <mergeCell ref="B11:B12"/>
    <mergeCell ref="B31:B32"/>
    <mergeCell ref="C31:N31"/>
    <mergeCell ref="O31:O32"/>
    <mergeCell ref="P31:P32"/>
  </mergeCells>
  <printOptions horizontalCentered="1"/>
  <pageMargins left="1.5748031496062993" right="1.5748031496062993" top="1.5748031496062993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FIMCM-ESPOL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M.PILAR CORNEJO R. DE GRUNAUER</dc:creator>
  <cp:keywords/>
  <dc:description/>
  <cp:lastModifiedBy>JIMMY BONINI</cp:lastModifiedBy>
  <cp:lastPrinted>2003-12-12T20:03:36Z</cp:lastPrinted>
  <dcterms:created xsi:type="dcterms:W3CDTF">2001-04-30T09:30:42Z</dcterms:created>
  <dcterms:modified xsi:type="dcterms:W3CDTF">2003-12-12T20:03:38Z</dcterms:modified>
  <cp:category/>
  <cp:version/>
  <cp:contentType/>
  <cp:contentStatus/>
</cp:coreProperties>
</file>