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1170" windowWidth="8220" windowHeight="4950" activeTab="0"/>
  </bookViews>
  <sheets>
    <sheet name="RRM478" sheetId="1" r:id="rId1"/>
    <sheet name="RANGE" sheetId="2" r:id="rId2"/>
    <sheet name="JAN" sheetId="3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</sheets>
  <definedNames>
    <definedName name="_xlnm.Print_Area" localSheetId="0">'RRM478'!$B$2:$Q$31</definedName>
  </definedNames>
  <calcPr fullCalcOnLoad="1"/>
</workbook>
</file>

<file path=xl/sharedStrings.xml><?xml version="1.0" encoding="utf-8"?>
<sst xmlns="http://schemas.openxmlformats.org/spreadsheetml/2006/main" count="60" uniqueCount="46">
  <si>
    <t>TENGUEL</t>
  </si>
  <si>
    <t>FEB</t>
  </si>
  <si>
    <t>MAR</t>
  </si>
  <si>
    <t>MAY</t>
  </si>
  <si>
    <t>JUN</t>
  </si>
  <si>
    <t>JUL</t>
  </si>
  <si>
    <t>SEP</t>
  </si>
  <si>
    <t>OCT</t>
  </si>
  <si>
    <t>NOV</t>
  </si>
  <si>
    <t>INSTITUTO NACIONAL DE METEOROLOGIA E HIDROLOGIA</t>
  </si>
  <si>
    <t>DIRECCION DE INFORMATICA</t>
  </si>
  <si>
    <t>SERIES DE DATOS METEOROLOGICOS</t>
  </si>
  <si>
    <t>VALORES ANUALES</t>
  </si>
  <si>
    <t>1965-1980</t>
  </si>
  <si>
    <t>LATITUD:</t>
  </si>
  <si>
    <t>LONGITUD:</t>
  </si>
  <si>
    <t>M478</t>
  </si>
  <si>
    <t>ELEVACION:</t>
  </si>
  <si>
    <t>CODE:</t>
  </si>
  <si>
    <t>JAN</t>
  </si>
  <si>
    <t>APR</t>
  </si>
  <si>
    <t>AUG</t>
  </si>
  <si>
    <t>DEC</t>
  </si>
  <si>
    <t>SUM</t>
  </si>
  <si>
    <t>RECORD ORDER</t>
  </si>
  <si>
    <t>Monthly Precipitation (mm)</t>
  </si>
  <si>
    <t>Prob. to be &lt;</t>
  </si>
  <si>
    <t>Prob. to be &gt;</t>
  </si>
  <si>
    <t>MAX. 24 H</t>
  </si>
  <si>
    <t>_</t>
  </si>
  <si>
    <t>ESTACION:</t>
  </si>
  <si>
    <t>PERIODO:</t>
  </si>
  <si>
    <t>VALORES MENSUALES DE PRECIPITACION (mm)</t>
  </si>
  <si>
    <t>AÑO</t>
  </si>
  <si>
    <t>ENE</t>
  </si>
  <si>
    <t>ABR</t>
  </si>
  <si>
    <t>AGO</t>
  </si>
  <si>
    <t>DIC</t>
  </si>
  <si>
    <t>PROM</t>
  </si>
  <si>
    <r>
      <t xml:space="preserve">T </t>
    </r>
    <r>
      <rPr>
        <vertAlign val="subscript"/>
        <sz val="10"/>
        <rFont val="Arial"/>
        <family val="2"/>
      </rPr>
      <t>RETORNO</t>
    </r>
  </si>
  <si>
    <t>SUMA</t>
  </si>
  <si>
    <t>MINIMO</t>
  </si>
  <si>
    <t>MAXIMO</t>
  </si>
  <si>
    <t>AMPLITUD</t>
  </si>
  <si>
    <t>PROMEDIO</t>
  </si>
  <si>
    <t>ANEXO III-4      VALORES MENSUALES DE PRECIPITACIÓN -  TENGUEL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</si>
</sst>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&quot;S/&quot;#,##0;&quot;S/&quot;\-#,##0"/>
    <numFmt numFmtId="189" formatCode="&quot;S/&quot;#,##0;[Red]&quot;S/&quot;\-#,##0"/>
    <numFmt numFmtId="190" formatCode="&quot;S/&quot;#,##0.00;&quot;S/&quot;\-#,##0.00"/>
    <numFmt numFmtId="191" formatCode="&quot;S/&quot;#,##0.00;[Red]&quot;S/&quot;\-#,##0.00"/>
    <numFmt numFmtId="192" formatCode="_ &quot;S/&quot;* #,##0_ ;_ &quot;S/&quot;* \-#,##0_ ;_ &quot;S/&quot;* &quot;-&quot;_ ;_ @_ "/>
    <numFmt numFmtId="193" formatCode="_ &quot;S/&quot;* #,##0.00_ ;_ &quot;S/&quot;* \-#,##0.00_ ;_ &quot;S/&quot;* &quot;-&quot;??_ ;_ @_ "/>
    <numFmt numFmtId="194" formatCode="0.0"/>
    <numFmt numFmtId="195" formatCode="General&quot; S&quot;"/>
    <numFmt numFmtId="196" formatCode="General&quot; N&quot;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2" xfId="0" applyFont="1" applyBorder="1" applyAlignment="1">
      <alignment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RANGE OF PRECIPITATION IN TENGUEL STATION (1965 - 1980)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MIN (Tr = 1 year)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RRM478!$C$34:$N$34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RRM478!$C$35:$N$35</c:f>
              <c:numCache>
                <c:ptCount val="12"/>
                <c:pt idx="0">
                  <c:v>27.8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9.7</c:v>
                </c:pt>
                <c:pt idx="6">
                  <c:v>5</c:v>
                </c:pt>
                <c:pt idx="7">
                  <c:v>5.2</c:v>
                </c:pt>
                <c:pt idx="8">
                  <c:v>16</c:v>
                </c:pt>
                <c:pt idx="9">
                  <c:v>33.1</c:v>
                </c:pt>
                <c:pt idx="10">
                  <c:v>11.4</c:v>
                </c:pt>
                <c:pt idx="11">
                  <c:v>9.1</c:v>
                </c:pt>
              </c:numCache>
            </c:numRef>
          </c:val>
        </c:ser>
        <c:ser>
          <c:idx val="2"/>
          <c:order val="1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RRM478!$C$28:$N$28</c:f>
              <c:numCache>
                <c:ptCount val="12"/>
                <c:pt idx="0">
                  <c:v>123.01118881118882</c:v>
                </c:pt>
                <c:pt idx="1">
                  <c:v>143.3090909090909</c:v>
                </c:pt>
                <c:pt idx="2">
                  <c:v>120.37153846153848</c:v>
                </c:pt>
                <c:pt idx="3">
                  <c:v>87.81307692307692</c:v>
                </c:pt>
                <c:pt idx="4">
                  <c:v>55.43846153846154</c:v>
                </c:pt>
                <c:pt idx="5">
                  <c:v>29.365384615384617</c:v>
                </c:pt>
                <c:pt idx="6">
                  <c:v>24.57980769230769</c:v>
                </c:pt>
                <c:pt idx="7">
                  <c:v>24</c:v>
                </c:pt>
                <c:pt idx="8">
                  <c:v>39.64423076923077</c:v>
                </c:pt>
                <c:pt idx="9">
                  <c:v>57.119658119658126</c:v>
                </c:pt>
                <c:pt idx="10">
                  <c:v>34.41730769230769</c:v>
                </c:pt>
                <c:pt idx="11">
                  <c:v>30.350427350427353</c:v>
                </c:pt>
              </c:numCache>
            </c:numRef>
          </c:val>
        </c:ser>
        <c:ser>
          <c:idx val="1"/>
          <c:order val="2"/>
          <c:tx>
            <c:v>MAX (Tr = 17 years)</c:v>
          </c:tx>
          <c:spPr>
            <a:pattFill prst="wdDn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RRM478!$C$50:$N$50</c:f>
              <c:numCache>
                <c:ptCount val="12"/>
                <c:pt idx="0">
                  <c:v>330.6</c:v>
                </c:pt>
                <c:pt idx="1">
                  <c:v>379.4</c:v>
                </c:pt>
                <c:pt idx="2">
                  <c:v>400.6</c:v>
                </c:pt>
                <c:pt idx="3">
                  <c:v>345.9</c:v>
                </c:pt>
                <c:pt idx="4">
                  <c:v>147.5</c:v>
                </c:pt>
                <c:pt idx="5">
                  <c:v>61.4</c:v>
                </c:pt>
                <c:pt idx="6">
                  <c:v>55</c:v>
                </c:pt>
                <c:pt idx="7">
                  <c:v>36.6</c:v>
                </c:pt>
                <c:pt idx="8">
                  <c:v>63.7</c:v>
                </c:pt>
                <c:pt idx="9">
                  <c:v>109.6</c:v>
                </c:pt>
                <c:pt idx="10">
                  <c:v>78</c:v>
                </c:pt>
                <c:pt idx="11">
                  <c:v>90</c:v>
                </c:pt>
              </c:numCache>
            </c:numRef>
          </c:val>
        </c:ser>
        <c:gapWidth val="1"/>
        <c:axId val="47012977"/>
        <c:axId val="20463610"/>
      </c:barChart>
      <c:catAx>
        <c:axId val="4701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63610"/>
        <c:crosses val="autoZero"/>
        <c:auto val="1"/>
        <c:lblOffset val="100"/>
        <c:noMultiLvlLbl val="0"/>
      </c:catAx>
      <c:valAx>
        <c:axId val="20463610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7012977"/>
        <c:crossesAt val="1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SEP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125"/>
          <c:w val="0.9585"/>
          <c:h val="0.89625"/>
        </c:manualLayout>
      </c:layout>
      <c:scatterChart>
        <c:scatterStyle val="smoothMarker"/>
        <c:varyColors val="0"/>
        <c:ser>
          <c:idx val="8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RRM478!$K$13:$K$25</c:f>
              <c:numCache>
                <c:ptCount val="13"/>
                <c:pt idx="0">
                  <c:v>63.7</c:v>
                </c:pt>
                <c:pt idx="1">
                  <c:v>26.8</c:v>
                </c:pt>
                <c:pt idx="2">
                  <c:v>36</c:v>
                </c:pt>
                <c:pt idx="3">
                  <c:v>42.375</c:v>
                </c:pt>
                <c:pt idx="4">
                  <c:v>38</c:v>
                </c:pt>
                <c:pt idx="5">
                  <c:v>27.2</c:v>
                </c:pt>
                <c:pt idx="6">
                  <c:v>16</c:v>
                </c:pt>
                <c:pt idx="7">
                  <c:v>27</c:v>
                </c:pt>
                <c:pt idx="8">
                  <c:v>50.3</c:v>
                </c:pt>
                <c:pt idx="9">
                  <c:v>41.1</c:v>
                </c:pt>
                <c:pt idx="10">
                  <c:v>44</c:v>
                </c:pt>
                <c:pt idx="11">
                  <c:v>58.9</c:v>
                </c:pt>
                <c:pt idx="12">
                  <c:v>44</c:v>
                </c:pt>
              </c:numCache>
            </c:numRef>
          </c:yVal>
          <c:smooth val="1"/>
        </c:ser>
        <c:axId val="60495643"/>
        <c:axId val="7589876"/>
      </c:scatterChart>
      <c:valAx>
        <c:axId val="60495643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589876"/>
        <c:crosses val="autoZero"/>
        <c:crossBetween val="midCat"/>
        <c:dispUnits/>
        <c:majorUnit val="1"/>
        <c:minorUnit val="1"/>
      </c:valAx>
      <c:valAx>
        <c:axId val="7589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0495643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OCT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65"/>
          <c:w val="0.9585"/>
          <c:h val="0.891"/>
        </c:manualLayout>
      </c:layout>
      <c:scatterChart>
        <c:scatterStyle val="smoothMarker"/>
        <c:varyColors val="0"/>
        <c:ser>
          <c:idx val="9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RRM478!$L$13:$L$25</c:f>
              <c:numCache>
                <c:ptCount val="13"/>
                <c:pt idx="0">
                  <c:v>109.6</c:v>
                </c:pt>
                <c:pt idx="1">
                  <c:v>40.5</c:v>
                </c:pt>
                <c:pt idx="2">
                  <c:v>48</c:v>
                </c:pt>
                <c:pt idx="3">
                  <c:v>57.455555555555556</c:v>
                </c:pt>
                <c:pt idx="4">
                  <c:v>41.8</c:v>
                </c:pt>
                <c:pt idx="5">
                  <c:v>33.1</c:v>
                </c:pt>
                <c:pt idx="6">
                  <c:v>55</c:v>
                </c:pt>
                <c:pt idx="7">
                  <c:v>53.9</c:v>
                </c:pt>
                <c:pt idx="8">
                  <c:v>54.5</c:v>
                </c:pt>
                <c:pt idx="9">
                  <c:v>56.8</c:v>
                </c:pt>
                <c:pt idx="10">
                  <c:v>65</c:v>
                </c:pt>
                <c:pt idx="11">
                  <c:v>88.7</c:v>
                </c:pt>
                <c:pt idx="12">
                  <c:v>38.2</c:v>
                </c:pt>
              </c:numCache>
            </c:numRef>
          </c:yVal>
          <c:smooth val="1"/>
        </c:ser>
        <c:axId val="1200021"/>
        <c:axId val="10800190"/>
      </c:scatterChart>
      <c:valAx>
        <c:axId val="1200021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800190"/>
        <c:crosses val="autoZero"/>
        <c:crossBetween val="midCat"/>
        <c:dispUnits/>
        <c:majorUnit val="1"/>
        <c:minorUnit val="1"/>
      </c:valAx>
      <c:valAx>
        <c:axId val="10800190"/>
        <c:scaling>
          <c:orientation val="minMax"/>
          <c:max val="11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200021"/>
        <c:crosses val="autoZero"/>
        <c:crossBetween val="midCat"/>
        <c:dispUnits/>
        <c:majorUnit val="5"/>
        <c:minorUnit val="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OCT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615"/>
          <c:w val="0.9585"/>
          <c:h val="0.886"/>
        </c:manualLayout>
      </c:layout>
      <c:scatterChart>
        <c:scatterStyle val="smoothMarker"/>
        <c:varyColors val="0"/>
        <c:ser>
          <c:idx val="1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RRM478!$M$13:$M$25</c:f>
              <c:numCache>
                <c:ptCount val="13"/>
                <c:pt idx="0">
                  <c:v>78</c:v>
                </c:pt>
                <c:pt idx="1">
                  <c:v>11.4</c:v>
                </c:pt>
                <c:pt idx="2">
                  <c:v>23</c:v>
                </c:pt>
                <c:pt idx="3">
                  <c:v>30</c:v>
                </c:pt>
                <c:pt idx="4">
                  <c:v>17.6</c:v>
                </c:pt>
                <c:pt idx="5">
                  <c:v>22.7</c:v>
                </c:pt>
                <c:pt idx="6">
                  <c:v>34.825</c:v>
                </c:pt>
                <c:pt idx="7">
                  <c:v>43.7</c:v>
                </c:pt>
                <c:pt idx="8">
                  <c:v>30.9</c:v>
                </c:pt>
                <c:pt idx="9">
                  <c:v>49.4</c:v>
                </c:pt>
                <c:pt idx="10">
                  <c:v>45</c:v>
                </c:pt>
                <c:pt idx="11">
                  <c:v>24.9</c:v>
                </c:pt>
                <c:pt idx="12">
                  <c:v>36</c:v>
                </c:pt>
              </c:numCache>
            </c:numRef>
          </c:yVal>
          <c:smooth val="1"/>
        </c:ser>
        <c:axId val="30092847"/>
        <c:axId val="2400168"/>
      </c:scatterChart>
      <c:valAx>
        <c:axId val="30092847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00168"/>
        <c:crosses val="autoZero"/>
        <c:crossBetween val="midCat"/>
        <c:dispUnits/>
        <c:majorUnit val="1"/>
        <c:minorUnit val="1"/>
      </c:valAx>
      <c:valAx>
        <c:axId val="240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0092847"/>
        <c:crosses val="autoZero"/>
        <c:crossBetween val="midCat"/>
        <c:dispUnits/>
        <c:majorUnit val="5"/>
        <c:minorUnit val="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DEC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6325"/>
          <c:w val="0.865"/>
          <c:h val="0.8845"/>
        </c:manualLayout>
      </c:layout>
      <c:scatterChart>
        <c:scatterStyle val="smoothMarker"/>
        <c:varyColors val="0"/>
        <c:ser>
          <c:idx val="1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RRM478!$N$13:$N$25</c:f>
              <c:numCache>
                <c:ptCount val="13"/>
                <c:pt idx="0">
                  <c:v>31.5</c:v>
                </c:pt>
                <c:pt idx="1">
                  <c:v>9.1</c:v>
                </c:pt>
                <c:pt idx="2">
                  <c:v>17.5</c:v>
                </c:pt>
                <c:pt idx="3">
                  <c:v>34.05555555555556</c:v>
                </c:pt>
                <c:pt idx="4">
                  <c:v>69.1</c:v>
                </c:pt>
                <c:pt idx="5">
                  <c:v>13.9</c:v>
                </c:pt>
                <c:pt idx="6">
                  <c:v>12</c:v>
                </c:pt>
                <c:pt idx="7">
                  <c:v>26.8</c:v>
                </c:pt>
                <c:pt idx="8">
                  <c:v>90</c:v>
                </c:pt>
                <c:pt idx="9">
                  <c:v>35.3</c:v>
                </c:pt>
                <c:pt idx="10">
                  <c:v>20</c:v>
                </c:pt>
                <c:pt idx="11">
                  <c:v>13.3</c:v>
                </c:pt>
                <c:pt idx="12">
                  <c:v>22</c:v>
                </c:pt>
              </c:numCache>
            </c:numRef>
          </c:yVal>
          <c:smooth val="1"/>
        </c:ser>
        <c:axId val="21601513"/>
        <c:axId val="60195890"/>
      </c:scatterChart>
      <c:valAx>
        <c:axId val="21601513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5890"/>
        <c:crosses val="autoZero"/>
        <c:crossBetween val="midCat"/>
        <c:dispUnits/>
        <c:majorUnit val="1"/>
        <c:minorUnit val="1"/>
      </c:valAx>
      <c:valAx>
        <c:axId val="6019589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1601513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JAN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615"/>
          <c:w val="0.9585"/>
          <c:h val="0.886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RRM478!$C$13:$C$25</c:f>
              <c:numCache>
                <c:ptCount val="13"/>
                <c:pt idx="0">
                  <c:v>72.2</c:v>
                </c:pt>
                <c:pt idx="1">
                  <c:v>330.6</c:v>
                </c:pt>
                <c:pt idx="2">
                  <c:v>220.3</c:v>
                </c:pt>
                <c:pt idx="3">
                  <c:v>50.2</c:v>
                </c:pt>
                <c:pt idx="4">
                  <c:v>127.84545454545456</c:v>
                </c:pt>
                <c:pt idx="5">
                  <c:v>151.6</c:v>
                </c:pt>
                <c:pt idx="6">
                  <c:v>87.2</c:v>
                </c:pt>
                <c:pt idx="7">
                  <c:v>65</c:v>
                </c:pt>
                <c:pt idx="8">
                  <c:v>77.4</c:v>
                </c:pt>
                <c:pt idx="9">
                  <c:v>110.8</c:v>
                </c:pt>
                <c:pt idx="10">
                  <c:v>129.7</c:v>
                </c:pt>
                <c:pt idx="11">
                  <c:v>148.5</c:v>
                </c:pt>
                <c:pt idx="12">
                  <c:v>27.8</c:v>
                </c:pt>
              </c:numCache>
            </c:numRef>
          </c:yVal>
          <c:smooth val="1"/>
        </c:ser>
        <c:axId val="49954763"/>
        <c:axId val="46939684"/>
      </c:scatterChart>
      <c:valAx>
        <c:axId val="49954763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939684"/>
        <c:crosses val="autoZero"/>
        <c:crossBetween val="midCat"/>
        <c:dispUnits/>
        <c:majorUnit val="1"/>
        <c:minorUnit val="1"/>
      </c:valAx>
      <c:valAx>
        <c:axId val="46939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9954763"/>
        <c:crosses val="autoZero"/>
        <c:crossBetween val="midCat"/>
        <c:dispUnits/>
        <c:majorUnit val="10"/>
        <c:minorUnit val="5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FEB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325"/>
          <c:w val="0.9585"/>
          <c:h val="0.8945"/>
        </c:manualLayout>
      </c:layout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RRM478!$D$13:$D$25</c:f>
              <c:numCache>
                <c:ptCount val="13"/>
                <c:pt idx="0">
                  <c:v>79.9</c:v>
                </c:pt>
                <c:pt idx="1">
                  <c:v>106.2</c:v>
                </c:pt>
                <c:pt idx="2">
                  <c:v>14</c:v>
                </c:pt>
                <c:pt idx="3">
                  <c:v>28.5</c:v>
                </c:pt>
                <c:pt idx="4">
                  <c:v>144.41818181818184</c:v>
                </c:pt>
                <c:pt idx="5">
                  <c:v>166.4</c:v>
                </c:pt>
                <c:pt idx="6">
                  <c:v>113.4</c:v>
                </c:pt>
                <c:pt idx="7">
                  <c:v>130</c:v>
                </c:pt>
                <c:pt idx="8">
                  <c:v>229.3</c:v>
                </c:pt>
                <c:pt idx="9">
                  <c:v>352.7</c:v>
                </c:pt>
                <c:pt idx="10">
                  <c:v>379.4</c:v>
                </c:pt>
                <c:pt idx="11">
                  <c:v>54.5</c:v>
                </c:pt>
                <c:pt idx="12">
                  <c:v>64.3</c:v>
                </c:pt>
              </c:numCache>
            </c:numRef>
          </c:yVal>
          <c:smooth val="1"/>
        </c:ser>
        <c:axId val="19803973"/>
        <c:axId val="44018030"/>
      </c:scatterChart>
      <c:valAx>
        <c:axId val="19803973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018030"/>
        <c:crosses val="autoZero"/>
        <c:crossBetween val="midCat"/>
        <c:dispUnits/>
        <c:majorUnit val="1"/>
        <c:minorUnit val="1"/>
      </c:valAx>
      <c:valAx>
        <c:axId val="4401803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9803973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MAR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475"/>
          <c:w val="0.9585"/>
          <c:h val="0.8927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RRM478!$E$13:$E$25</c:f>
              <c:numCache>
                <c:ptCount val="13"/>
                <c:pt idx="0">
                  <c:v>187.4</c:v>
                </c:pt>
                <c:pt idx="1">
                  <c:v>123.6</c:v>
                </c:pt>
                <c:pt idx="2">
                  <c:v>0</c:v>
                </c:pt>
                <c:pt idx="3">
                  <c:v>11.8</c:v>
                </c:pt>
                <c:pt idx="4">
                  <c:v>139.53</c:v>
                </c:pt>
                <c:pt idx="5">
                  <c:v>22.9</c:v>
                </c:pt>
                <c:pt idx="6">
                  <c:v>10</c:v>
                </c:pt>
                <c:pt idx="7">
                  <c:v>20</c:v>
                </c:pt>
                <c:pt idx="8">
                  <c:v>51</c:v>
                </c:pt>
                <c:pt idx="9">
                  <c:v>319.6</c:v>
                </c:pt>
                <c:pt idx="10">
                  <c:v>400.6</c:v>
                </c:pt>
                <c:pt idx="11">
                  <c:v>174.5</c:v>
                </c:pt>
                <c:pt idx="12">
                  <c:v>103.9</c:v>
                </c:pt>
              </c:numCache>
            </c:numRef>
          </c:yVal>
          <c:smooth val="1"/>
        </c:ser>
        <c:axId val="60617951"/>
        <c:axId val="8690648"/>
      </c:scatterChart>
      <c:valAx>
        <c:axId val="60617951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690648"/>
        <c:crosses val="autoZero"/>
        <c:crossBetween val="midCat"/>
        <c:dispUnits/>
        <c:majorUnit val="1"/>
        <c:minorUnit val="1"/>
      </c:valAx>
      <c:valAx>
        <c:axId val="869064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0617951"/>
        <c:crosses val="autoZero"/>
        <c:crossBetween val="midCat"/>
        <c:dispUnits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APR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325"/>
          <c:w val="0.9585"/>
          <c:h val="0.8945"/>
        </c:manualLayout>
      </c:layout>
      <c:scatterChart>
        <c:scatterStyle val="smoothMarker"/>
        <c:varyColors val="0"/>
        <c:ser>
          <c:idx val="3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RRM478!$F$13:$F$25</c:f>
              <c:numCache>
                <c:ptCount val="13"/>
                <c:pt idx="0">
                  <c:v>163.1</c:v>
                </c:pt>
                <c:pt idx="1">
                  <c:v>72.6</c:v>
                </c:pt>
                <c:pt idx="2">
                  <c:v>0</c:v>
                </c:pt>
                <c:pt idx="3">
                  <c:v>2.7</c:v>
                </c:pt>
                <c:pt idx="4">
                  <c:v>102.87</c:v>
                </c:pt>
                <c:pt idx="5">
                  <c:v>28.2</c:v>
                </c:pt>
                <c:pt idx="6">
                  <c:v>0</c:v>
                </c:pt>
                <c:pt idx="7">
                  <c:v>10</c:v>
                </c:pt>
                <c:pt idx="8">
                  <c:v>36.3</c:v>
                </c:pt>
                <c:pt idx="9">
                  <c:v>345.9</c:v>
                </c:pt>
                <c:pt idx="10">
                  <c:v>102.1</c:v>
                </c:pt>
                <c:pt idx="11">
                  <c:v>165.5</c:v>
                </c:pt>
                <c:pt idx="12">
                  <c:v>112.3</c:v>
                </c:pt>
              </c:numCache>
            </c:numRef>
          </c:yVal>
          <c:smooth val="1"/>
        </c:ser>
        <c:axId val="11106969"/>
        <c:axId val="32853858"/>
      </c:scatterChart>
      <c:valAx>
        <c:axId val="11106969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853858"/>
        <c:crosses val="autoZero"/>
        <c:crossBetween val="midCat"/>
        <c:dispUnits/>
        <c:majorUnit val="1"/>
        <c:minorUnit val="1"/>
      </c:valAx>
      <c:valAx>
        <c:axId val="3285385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1106969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MAY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125"/>
          <c:w val="0.9585"/>
          <c:h val="0.89625"/>
        </c:manualLayout>
      </c:layout>
      <c:scatterChart>
        <c:scatterStyle val="smooth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RRM478!$G$13:$G$25</c:f>
              <c:numCache>
                <c:ptCount val="13"/>
                <c:pt idx="0">
                  <c:v>74.4</c:v>
                </c:pt>
                <c:pt idx="1">
                  <c:v>49.7</c:v>
                </c:pt>
                <c:pt idx="2">
                  <c:v>25</c:v>
                </c:pt>
                <c:pt idx="3">
                  <c:v>3.9</c:v>
                </c:pt>
                <c:pt idx="4">
                  <c:v>58.7</c:v>
                </c:pt>
                <c:pt idx="5">
                  <c:v>118.6</c:v>
                </c:pt>
                <c:pt idx="6">
                  <c:v>58.7</c:v>
                </c:pt>
                <c:pt idx="7">
                  <c:v>50</c:v>
                </c:pt>
                <c:pt idx="8">
                  <c:v>75.9</c:v>
                </c:pt>
                <c:pt idx="9">
                  <c:v>45.9</c:v>
                </c:pt>
                <c:pt idx="10">
                  <c:v>147.5</c:v>
                </c:pt>
                <c:pt idx="11">
                  <c:v>10.4</c:v>
                </c:pt>
                <c:pt idx="12">
                  <c:v>2</c:v>
                </c:pt>
              </c:numCache>
            </c:numRef>
          </c:yVal>
          <c:smooth val="1"/>
        </c:ser>
        <c:axId val="27249267"/>
        <c:axId val="43916812"/>
      </c:scatterChart>
      <c:valAx>
        <c:axId val="27249267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916812"/>
        <c:crosses val="autoZero"/>
        <c:crossBetween val="midCat"/>
        <c:dispUnits/>
        <c:majorUnit val="1"/>
        <c:minorUnit val="1"/>
      </c:valAx>
      <c:valAx>
        <c:axId val="4391681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7249267"/>
        <c:crosses val="autoZero"/>
        <c:crossBetween val="midCat"/>
        <c:dispUnits/>
        <c:majorUnit val="10"/>
        <c:minorUnit val="2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Precipitaiton JUN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125"/>
          <c:w val="0.9585"/>
          <c:h val="0.89625"/>
        </c:manualLayout>
      </c:layout>
      <c:scatterChart>
        <c:scatterStyle val="smoothMarker"/>
        <c:varyColors val="0"/>
        <c:ser>
          <c:idx val="5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RRM478!$H$13:$H$25</c:f>
              <c:numCache>
                <c:ptCount val="13"/>
                <c:pt idx="0">
                  <c:v>52.5</c:v>
                </c:pt>
                <c:pt idx="1">
                  <c:v>23</c:v>
                </c:pt>
                <c:pt idx="2">
                  <c:v>12</c:v>
                </c:pt>
                <c:pt idx="3">
                  <c:v>9.7</c:v>
                </c:pt>
                <c:pt idx="4">
                  <c:v>18</c:v>
                </c:pt>
                <c:pt idx="5">
                  <c:v>25.5</c:v>
                </c:pt>
                <c:pt idx="6">
                  <c:v>30</c:v>
                </c:pt>
                <c:pt idx="7">
                  <c:v>32.175</c:v>
                </c:pt>
                <c:pt idx="8">
                  <c:v>37.9</c:v>
                </c:pt>
                <c:pt idx="9">
                  <c:v>61.4</c:v>
                </c:pt>
                <c:pt idx="10">
                  <c:v>31</c:v>
                </c:pt>
                <c:pt idx="11">
                  <c:v>16.4</c:v>
                </c:pt>
                <c:pt idx="12">
                  <c:v>32.175</c:v>
                </c:pt>
              </c:numCache>
            </c:numRef>
          </c:yVal>
          <c:smooth val="1"/>
        </c:ser>
        <c:axId val="59706989"/>
        <c:axId val="491990"/>
      </c:scatterChart>
      <c:valAx>
        <c:axId val="59706989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1990"/>
        <c:crosses val="autoZero"/>
        <c:crossBetween val="midCat"/>
        <c:dispUnits/>
        <c:majorUnit val="1"/>
        <c:minorUnit val="1"/>
      </c:valAx>
      <c:valAx>
        <c:axId val="491990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9706989"/>
        <c:crosses val="autoZero"/>
        <c:crossBetween val="midCat"/>
        <c:dispUnits/>
        <c:majorUnit val="5"/>
        <c:minorUnit val="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JUL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8"/>
          <c:w val="0.9585"/>
          <c:h val="0.89975"/>
        </c:manualLayout>
      </c:layout>
      <c:scatterChart>
        <c:scatterStyle val="lineMarker"/>
        <c:varyColors val="0"/>
        <c:ser>
          <c:idx val="6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RRM478!$I$13:$I$25</c:f>
              <c:numCache>
                <c:ptCount val="13"/>
                <c:pt idx="0">
                  <c:v>18.6</c:v>
                </c:pt>
                <c:pt idx="1">
                  <c:v>17.2</c:v>
                </c:pt>
                <c:pt idx="2">
                  <c:v>7.8</c:v>
                </c:pt>
                <c:pt idx="3">
                  <c:v>5</c:v>
                </c:pt>
                <c:pt idx="4">
                  <c:v>23.8375</c:v>
                </c:pt>
                <c:pt idx="5">
                  <c:v>25.7</c:v>
                </c:pt>
                <c:pt idx="6">
                  <c:v>20</c:v>
                </c:pt>
                <c:pt idx="7">
                  <c:v>25</c:v>
                </c:pt>
                <c:pt idx="8">
                  <c:v>35.5</c:v>
                </c:pt>
                <c:pt idx="9">
                  <c:v>50.7</c:v>
                </c:pt>
                <c:pt idx="10">
                  <c:v>55</c:v>
                </c:pt>
                <c:pt idx="11">
                  <c:v>26.7</c:v>
                </c:pt>
                <c:pt idx="12">
                  <c:v>8.5</c:v>
                </c:pt>
              </c:numCache>
            </c:numRef>
          </c:yVal>
          <c:smooth val="1"/>
        </c:ser>
        <c:axId val="4427911"/>
        <c:axId val="39851200"/>
      </c:scatterChart>
      <c:valAx>
        <c:axId val="4427911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851200"/>
        <c:crosses val="autoZero"/>
        <c:crossBetween val="midCat"/>
        <c:dispUnits/>
        <c:majorUnit val="1"/>
        <c:minorUnit val="1"/>
      </c:valAx>
      <c:valAx>
        <c:axId val="39851200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427911"/>
        <c:crosses val="autoZero"/>
        <c:crossBetween val="midCat"/>
        <c:dispUnits/>
        <c:majorUnit val="5"/>
        <c:minorUnit val="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AUG - TENGUEL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8"/>
          <c:w val="0.9585"/>
          <c:h val="0.88975"/>
        </c:manualLayout>
      </c:layout>
      <c:scatterChart>
        <c:scatterStyle val="smoothMarker"/>
        <c:varyColors val="0"/>
        <c:ser>
          <c:idx val="7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RRM478!$B$13:$B$25</c:f>
              <c:numCache>
                <c:ptCount val="1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1979</c:v>
                </c:pt>
                <c:pt idx="12">
                  <c:v>1980</c:v>
                </c:pt>
              </c:numCache>
            </c:numRef>
          </c:xVal>
          <c:yVal>
            <c:numRef>
              <c:f>RRM478!$J$13:$J$25</c:f>
              <c:numCache>
                <c:ptCount val="13"/>
                <c:pt idx="0">
                  <c:v>30.3</c:v>
                </c:pt>
                <c:pt idx="1">
                  <c:v>36.6</c:v>
                </c:pt>
                <c:pt idx="2">
                  <c:v>13.9</c:v>
                </c:pt>
                <c:pt idx="3">
                  <c:v>15</c:v>
                </c:pt>
                <c:pt idx="4">
                  <c:v>21</c:v>
                </c:pt>
                <c:pt idx="5">
                  <c:v>24</c:v>
                </c:pt>
                <c:pt idx="6">
                  <c:v>25</c:v>
                </c:pt>
                <c:pt idx="7">
                  <c:v>22.4</c:v>
                </c:pt>
                <c:pt idx="8">
                  <c:v>24.9</c:v>
                </c:pt>
                <c:pt idx="9">
                  <c:v>36.4</c:v>
                </c:pt>
                <c:pt idx="10">
                  <c:v>35</c:v>
                </c:pt>
                <c:pt idx="11">
                  <c:v>22.3</c:v>
                </c:pt>
                <c:pt idx="12">
                  <c:v>5.2</c:v>
                </c:pt>
              </c:numCache>
            </c:numRef>
          </c:yVal>
          <c:smooth val="1"/>
        </c:ser>
        <c:axId val="23116481"/>
        <c:axId val="6721738"/>
      </c:scatterChart>
      <c:valAx>
        <c:axId val="23116481"/>
        <c:scaling>
          <c:orientation val="minMax"/>
          <c:max val="198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721738"/>
        <c:crosses val="autoZero"/>
        <c:crossBetween val="midCat"/>
        <c:dispUnits/>
        <c:majorUnit val="1"/>
        <c:minorUnit val="1"/>
      </c:valAx>
      <c:valAx>
        <c:axId val="672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3116481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tabSelected="1" zoomScale="75" zoomScaleNormal="75" workbookViewId="0" topLeftCell="A1">
      <selection activeCell="B2" sqref="B2:Q2"/>
    </sheetView>
  </sheetViews>
  <sheetFormatPr defaultColWidth="11.421875" defaultRowHeight="12.75"/>
  <cols>
    <col min="1" max="1" width="11.421875" style="7" customWidth="1"/>
    <col min="2" max="2" width="10.57421875" style="7" customWidth="1"/>
    <col min="3" max="17" width="9.7109375" style="7" customWidth="1"/>
    <col min="18" max="16384" width="11.57421875" style="7" customWidth="1"/>
  </cols>
  <sheetData>
    <row r="2" spans="2:17" ht="12.75">
      <c r="B2" s="46" t="s">
        <v>45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2:17" s="2" customFormat="1" ht="18">
      <c r="B4" s="1" t="s">
        <v>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="2" customFormat="1" ht="12.75"/>
    <row r="6" spans="2:17" s="2" customFormat="1" ht="15" customHeight="1">
      <c r="B6" s="3" t="s">
        <v>10</v>
      </c>
      <c r="P6" s="4" t="s">
        <v>11</v>
      </c>
      <c r="Q6" s="5">
        <v>90</v>
      </c>
    </row>
    <row r="8" spans="2:8" ht="12.75">
      <c r="B8" s="44" t="s">
        <v>30</v>
      </c>
      <c r="C8" s="7" t="s">
        <v>0</v>
      </c>
      <c r="G8" s="7" t="s">
        <v>18</v>
      </c>
      <c r="H8" s="8" t="s">
        <v>16</v>
      </c>
    </row>
    <row r="9" spans="2:17" ht="12.75">
      <c r="B9" s="6" t="s">
        <v>31</v>
      </c>
      <c r="C9" s="7" t="s">
        <v>13</v>
      </c>
      <c r="E9" s="7" t="s">
        <v>14</v>
      </c>
      <c r="F9" s="9">
        <v>2.99111111111111</v>
      </c>
      <c r="G9" s="43" t="s">
        <v>15</v>
      </c>
      <c r="H9" s="10">
        <v>79.7869444444444</v>
      </c>
      <c r="P9" s="45" t="s">
        <v>17</v>
      </c>
      <c r="Q9" s="7">
        <v>10</v>
      </c>
    </row>
    <row r="10" spans="2:16" ht="12.75">
      <c r="B10" s="6"/>
      <c r="F10" s="9"/>
      <c r="H10" s="10"/>
      <c r="P10" s="6"/>
    </row>
    <row r="11" spans="2:17" s="2" customFormat="1" ht="12.75">
      <c r="B11" s="11" t="s">
        <v>33</v>
      </c>
      <c r="C11" s="12" t="s">
        <v>32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">
        <v>12</v>
      </c>
      <c r="P11" s="12"/>
      <c r="Q11" s="13" t="s">
        <v>28</v>
      </c>
    </row>
    <row r="12" spans="2:17" s="16" customFormat="1" ht="12.75">
      <c r="B12" s="14"/>
      <c r="C12" s="15" t="s">
        <v>34</v>
      </c>
      <c r="D12" s="15" t="s">
        <v>1</v>
      </c>
      <c r="E12" s="15" t="s">
        <v>2</v>
      </c>
      <c r="F12" s="15" t="s">
        <v>35</v>
      </c>
      <c r="G12" s="15" t="s">
        <v>3</v>
      </c>
      <c r="H12" s="15" t="s">
        <v>4</v>
      </c>
      <c r="I12" s="15" t="s">
        <v>5</v>
      </c>
      <c r="J12" s="15" t="s">
        <v>36</v>
      </c>
      <c r="K12" s="15" t="s">
        <v>6</v>
      </c>
      <c r="L12" s="15" t="s">
        <v>7</v>
      </c>
      <c r="M12" s="15" t="s">
        <v>8</v>
      </c>
      <c r="N12" s="15" t="s">
        <v>37</v>
      </c>
      <c r="O12" s="15" t="s">
        <v>23</v>
      </c>
      <c r="P12" s="15" t="s">
        <v>38</v>
      </c>
      <c r="Q12" s="13"/>
    </row>
    <row r="13" spans="2:17" ht="12.75">
      <c r="B13" s="17">
        <v>1965</v>
      </c>
      <c r="C13" s="18">
        <v>72.2</v>
      </c>
      <c r="D13" s="18">
        <v>79.9</v>
      </c>
      <c r="E13" s="18">
        <v>187.4</v>
      </c>
      <c r="F13" s="18">
        <v>163.1</v>
      </c>
      <c r="G13" s="18">
        <v>74.4</v>
      </c>
      <c r="H13" s="18">
        <v>52.5</v>
      </c>
      <c r="I13" s="18">
        <v>18.6</v>
      </c>
      <c r="J13" s="18">
        <v>30.3</v>
      </c>
      <c r="K13" s="18">
        <v>63.7</v>
      </c>
      <c r="L13" s="18">
        <v>109.6</v>
      </c>
      <c r="M13" s="18">
        <v>78</v>
      </c>
      <c r="N13" s="18">
        <v>31.5</v>
      </c>
      <c r="O13" s="18">
        <f>SUM(C13:N13)</f>
        <v>961.2</v>
      </c>
      <c r="P13" s="18">
        <f>AVERAGE(C13:N13)</f>
        <v>80.10000000000001</v>
      </c>
      <c r="Q13" s="19">
        <v>25.4</v>
      </c>
    </row>
    <row r="14" spans="2:17" ht="12.75">
      <c r="B14" s="17">
        <v>1966</v>
      </c>
      <c r="C14" s="18">
        <v>330.6</v>
      </c>
      <c r="D14" s="18">
        <v>106.2</v>
      </c>
      <c r="E14" s="18">
        <v>123.6</v>
      </c>
      <c r="F14" s="18">
        <v>72.6</v>
      </c>
      <c r="G14" s="18">
        <v>49.7</v>
      </c>
      <c r="H14" s="18">
        <v>23</v>
      </c>
      <c r="I14" s="18">
        <v>17.2</v>
      </c>
      <c r="J14" s="18">
        <v>36.6</v>
      </c>
      <c r="K14" s="18">
        <v>26.8</v>
      </c>
      <c r="L14" s="18">
        <v>40.5</v>
      </c>
      <c r="M14" s="18">
        <v>11.4</v>
      </c>
      <c r="N14" s="18">
        <v>9.1</v>
      </c>
      <c r="O14" s="18">
        <f aca="true" t="shared" si="0" ref="O14:O25">SUM(C14:N14)</f>
        <v>847.3000000000001</v>
      </c>
      <c r="P14" s="18">
        <f aca="true" t="shared" si="1" ref="P14:P25">AVERAGE(C14:N14)</f>
        <v>70.60833333333333</v>
      </c>
      <c r="Q14" s="19">
        <v>101.4</v>
      </c>
    </row>
    <row r="15" spans="2:17" ht="12.75">
      <c r="B15" s="17">
        <v>1967</v>
      </c>
      <c r="C15" s="18">
        <v>220.3</v>
      </c>
      <c r="D15" s="18">
        <v>14</v>
      </c>
      <c r="E15" s="18">
        <v>0</v>
      </c>
      <c r="F15" s="18">
        <v>0</v>
      </c>
      <c r="G15" s="20">
        <v>25</v>
      </c>
      <c r="H15" s="20">
        <v>12</v>
      </c>
      <c r="I15" s="18">
        <v>7.8</v>
      </c>
      <c r="J15" s="18">
        <v>13.9</v>
      </c>
      <c r="K15" s="20">
        <v>36</v>
      </c>
      <c r="L15" s="20">
        <v>48</v>
      </c>
      <c r="M15" s="20">
        <v>23</v>
      </c>
      <c r="N15" s="18">
        <v>17.5</v>
      </c>
      <c r="O15" s="18">
        <f t="shared" si="0"/>
        <v>417.5</v>
      </c>
      <c r="P15" s="18">
        <f t="shared" si="1"/>
        <v>34.791666666666664</v>
      </c>
      <c r="Q15" s="21" t="s">
        <v>29</v>
      </c>
    </row>
    <row r="16" spans="2:17" ht="12.75">
      <c r="B16" s="17">
        <v>1968</v>
      </c>
      <c r="C16" s="18">
        <v>50.2</v>
      </c>
      <c r="D16" s="18">
        <v>28.5</v>
      </c>
      <c r="E16" s="18">
        <v>11.8</v>
      </c>
      <c r="F16" s="18">
        <v>2.7</v>
      </c>
      <c r="G16" s="18">
        <v>3.9</v>
      </c>
      <c r="H16" s="18">
        <v>9.7</v>
      </c>
      <c r="I16" s="20">
        <v>5</v>
      </c>
      <c r="J16" s="20">
        <v>15</v>
      </c>
      <c r="K16" s="20">
        <v>42.375</v>
      </c>
      <c r="L16" s="20">
        <v>57.455555555555556</v>
      </c>
      <c r="M16" s="20">
        <v>30</v>
      </c>
      <c r="N16" s="20">
        <v>34.05555555555556</v>
      </c>
      <c r="O16" s="18">
        <f t="shared" si="0"/>
        <v>290.68611111111113</v>
      </c>
      <c r="P16" s="18">
        <f t="shared" si="1"/>
        <v>24.223842592592593</v>
      </c>
      <c r="Q16" s="21" t="s">
        <v>29</v>
      </c>
    </row>
    <row r="17" spans="2:17" ht="12.75">
      <c r="B17" s="17">
        <v>1969</v>
      </c>
      <c r="C17" s="20">
        <v>127.84545454545456</v>
      </c>
      <c r="D17" s="20">
        <v>144.41818181818184</v>
      </c>
      <c r="E17" s="20">
        <v>139.53</v>
      </c>
      <c r="F17" s="20">
        <v>102.87</v>
      </c>
      <c r="G17" s="20">
        <v>58.7</v>
      </c>
      <c r="H17" s="20">
        <v>18</v>
      </c>
      <c r="I17" s="20">
        <v>23.8375</v>
      </c>
      <c r="J17" s="20">
        <v>21</v>
      </c>
      <c r="K17" s="20">
        <v>38</v>
      </c>
      <c r="L17" s="18">
        <v>41.8</v>
      </c>
      <c r="M17" s="18">
        <v>17.6</v>
      </c>
      <c r="N17" s="18">
        <v>69.1</v>
      </c>
      <c r="O17" s="18">
        <f t="shared" si="0"/>
        <v>802.7011363636365</v>
      </c>
      <c r="P17" s="18">
        <f t="shared" si="1"/>
        <v>66.89176136363638</v>
      </c>
      <c r="Q17" s="21" t="s">
        <v>29</v>
      </c>
    </row>
    <row r="18" spans="2:17" ht="12.75">
      <c r="B18" s="17">
        <v>1970</v>
      </c>
      <c r="C18" s="18">
        <v>151.6</v>
      </c>
      <c r="D18" s="18">
        <v>166.4</v>
      </c>
      <c r="E18" s="18">
        <v>22.9</v>
      </c>
      <c r="F18" s="18">
        <v>28.2</v>
      </c>
      <c r="G18" s="18">
        <v>118.6</v>
      </c>
      <c r="H18" s="18">
        <v>25.5</v>
      </c>
      <c r="I18" s="18">
        <v>25.7</v>
      </c>
      <c r="J18" s="18">
        <v>24</v>
      </c>
      <c r="K18" s="18">
        <v>27.2</v>
      </c>
      <c r="L18" s="18">
        <v>33.1</v>
      </c>
      <c r="M18" s="18">
        <v>22.7</v>
      </c>
      <c r="N18" s="18">
        <v>13.9</v>
      </c>
      <c r="O18" s="18">
        <f t="shared" si="0"/>
        <v>659.8000000000001</v>
      </c>
      <c r="P18" s="18">
        <f t="shared" si="1"/>
        <v>54.98333333333334</v>
      </c>
      <c r="Q18" s="19">
        <v>86.7</v>
      </c>
    </row>
    <row r="19" spans="2:17" ht="12.75">
      <c r="B19" s="17">
        <v>1971</v>
      </c>
      <c r="C19" s="18">
        <v>87.2</v>
      </c>
      <c r="D19" s="18">
        <v>113.4</v>
      </c>
      <c r="E19" s="20">
        <v>10</v>
      </c>
      <c r="F19" s="20">
        <v>0</v>
      </c>
      <c r="G19" s="20">
        <v>58.7</v>
      </c>
      <c r="H19" s="20">
        <v>30</v>
      </c>
      <c r="I19" s="20">
        <v>20</v>
      </c>
      <c r="J19" s="20">
        <v>25</v>
      </c>
      <c r="K19" s="20">
        <v>16</v>
      </c>
      <c r="L19" s="20">
        <v>55</v>
      </c>
      <c r="M19" s="20">
        <v>34.825</v>
      </c>
      <c r="N19" s="20">
        <v>12</v>
      </c>
      <c r="O19" s="18">
        <f t="shared" si="0"/>
        <v>462.125</v>
      </c>
      <c r="P19" s="18">
        <f t="shared" si="1"/>
        <v>38.510416666666664</v>
      </c>
      <c r="Q19" s="21" t="s">
        <v>29</v>
      </c>
    </row>
    <row r="20" spans="2:17" ht="12.75">
      <c r="B20" s="17">
        <v>1973</v>
      </c>
      <c r="C20" s="20">
        <v>65</v>
      </c>
      <c r="D20" s="20">
        <v>130</v>
      </c>
      <c r="E20" s="20">
        <v>20</v>
      </c>
      <c r="F20" s="20">
        <v>10</v>
      </c>
      <c r="G20" s="20">
        <v>50</v>
      </c>
      <c r="H20" s="20">
        <v>32.175</v>
      </c>
      <c r="I20" s="20">
        <v>25</v>
      </c>
      <c r="J20" s="18">
        <v>22.4</v>
      </c>
      <c r="K20" s="18">
        <v>27</v>
      </c>
      <c r="L20" s="18">
        <v>53.9</v>
      </c>
      <c r="M20" s="18">
        <v>43.7</v>
      </c>
      <c r="N20" s="18">
        <v>26.8</v>
      </c>
      <c r="O20" s="18">
        <f t="shared" si="0"/>
        <v>505.97499999999997</v>
      </c>
      <c r="P20" s="18">
        <f t="shared" si="1"/>
        <v>42.16458333333333</v>
      </c>
      <c r="Q20" s="21" t="s">
        <v>29</v>
      </c>
    </row>
    <row r="21" spans="2:17" ht="12.75">
      <c r="B21" s="17">
        <v>1974</v>
      </c>
      <c r="C21" s="18">
        <v>77.4</v>
      </c>
      <c r="D21" s="18">
        <v>229.3</v>
      </c>
      <c r="E21" s="18">
        <v>51</v>
      </c>
      <c r="F21" s="18">
        <v>36.3</v>
      </c>
      <c r="G21" s="18">
        <v>75.9</v>
      </c>
      <c r="H21" s="18">
        <v>37.9</v>
      </c>
      <c r="I21" s="18">
        <v>35.5</v>
      </c>
      <c r="J21" s="18">
        <v>24.9</v>
      </c>
      <c r="K21" s="18">
        <v>50.3</v>
      </c>
      <c r="L21" s="18">
        <v>54.5</v>
      </c>
      <c r="M21" s="18">
        <v>30.9</v>
      </c>
      <c r="N21" s="18">
        <v>90</v>
      </c>
      <c r="O21" s="18">
        <f t="shared" si="0"/>
        <v>793.9</v>
      </c>
      <c r="P21" s="18">
        <f t="shared" si="1"/>
        <v>66.15833333333333</v>
      </c>
      <c r="Q21" s="19">
        <v>71</v>
      </c>
    </row>
    <row r="22" spans="2:17" ht="12.75">
      <c r="B22" s="17">
        <v>1975</v>
      </c>
      <c r="C22" s="18">
        <v>110.8</v>
      </c>
      <c r="D22" s="18">
        <v>352.7</v>
      </c>
      <c r="E22" s="18">
        <v>319.6</v>
      </c>
      <c r="F22" s="18">
        <v>345.9</v>
      </c>
      <c r="G22" s="18">
        <v>45.9</v>
      </c>
      <c r="H22" s="18">
        <v>61.4</v>
      </c>
      <c r="I22" s="18">
        <v>50.7</v>
      </c>
      <c r="J22" s="18">
        <v>36.4</v>
      </c>
      <c r="K22" s="18">
        <v>41.1</v>
      </c>
      <c r="L22" s="18">
        <v>56.8</v>
      </c>
      <c r="M22" s="18">
        <v>49.4</v>
      </c>
      <c r="N22" s="18">
        <v>35.3</v>
      </c>
      <c r="O22" s="18">
        <f t="shared" si="0"/>
        <v>1506.0000000000002</v>
      </c>
      <c r="P22" s="18">
        <f t="shared" si="1"/>
        <v>125.50000000000001</v>
      </c>
      <c r="Q22" s="19">
        <v>199</v>
      </c>
    </row>
    <row r="23" spans="2:17" ht="12.75">
      <c r="B23" s="17">
        <v>1976</v>
      </c>
      <c r="C23" s="18">
        <v>129.7</v>
      </c>
      <c r="D23" s="18">
        <v>379.4</v>
      </c>
      <c r="E23" s="18">
        <v>400.6</v>
      </c>
      <c r="F23" s="18">
        <v>102.1</v>
      </c>
      <c r="G23" s="18">
        <v>147.5</v>
      </c>
      <c r="H23" s="18">
        <v>31</v>
      </c>
      <c r="I23" s="20">
        <v>55</v>
      </c>
      <c r="J23" s="20">
        <v>35</v>
      </c>
      <c r="K23" s="20">
        <v>44</v>
      </c>
      <c r="L23" s="20">
        <v>65</v>
      </c>
      <c r="M23" s="20">
        <v>45</v>
      </c>
      <c r="N23" s="20">
        <v>20</v>
      </c>
      <c r="O23" s="18">
        <f t="shared" si="0"/>
        <v>1454.3000000000002</v>
      </c>
      <c r="P23" s="18">
        <f t="shared" si="1"/>
        <v>121.19166666666668</v>
      </c>
      <c r="Q23" s="21" t="s">
        <v>29</v>
      </c>
    </row>
    <row r="24" spans="2:17" ht="12.75">
      <c r="B24" s="17">
        <v>1979</v>
      </c>
      <c r="C24" s="18">
        <v>148.5</v>
      </c>
      <c r="D24" s="18">
        <v>54.5</v>
      </c>
      <c r="E24" s="18">
        <v>174.5</v>
      </c>
      <c r="F24" s="18">
        <v>165.5</v>
      </c>
      <c r="G24" s="18">
        <v>10.4</v>
      </c>
      <c r="H24" s="18">
        <v>16.4</v>
      </c>
      <c r="I24" s="18">
        <v>26.7</v>
      </c>
      <c r="J24" s="18">
        <v>22.3</v>
      </c>
      <c r="K24" s="18">
        <v>58.9</v>
      </c>
      <c r="L24" s="18">
        <v>88.7</v>
      </c>
      <c r="M24" s="18">
        <v>24.9</v>
      </c>
      <c r="N24" s="18">
        <v>13.3</v>
      </c>
      <c r="O24" s="18">
        <f t="shared" si="0"/>
        <v>804.5999999999999</v>
      </c>
      <c r="P24" s="18">
        <f t="shared" si="1"/>
        <v>67.05</v>
      </c>
      <c r="Q24" s="22">
        <v>67</v>
      </c>
    </row>
    <row r="25" spans="2:17" ht="12.75">
      <c r="B25" s="17">
        <v>1980</v>
      </c>
      <c r="C25" s="18">
        <v>27.8</v>
      </c>
      <c r="D25" s="18">
        <v>64.3</v>
      </c>
      <c r="E25" s="18">
        <v>103.9</v>
      </c>
      <c r="F25" s="18">
        <v>112.3</v>
      </c>
      <c r="G25" s="18">
        <v>2</v>
      </c>
      <c r="H25" s="20">
        <v>32.175</v>
      </c>
      <c r="I25" s="18">
        <v>8.5</v>
      </c>
      <c r="J25" s="18">
        <v>5.2</v>
      </c>
      <c r="K25" s="18">
        <v>44</v>
      </c>
      <c r="L25" s="18">
        <v>38.2</v>
      </c>
      <c r="M25" s="20">
        <v>36</v>
      </c>
      <c r="N25" s="20">
        <v>22</v>
      </c>
      <c r="O25" s="18">
        <f t="shared" si="0"/>
        <v>496.375</v>
      </c>
      <c r="P25" s="18">
        <f t="shared" si="1"/>
        <v>41.364583333333336</v>
      </c>
      <c r="Q25" s="21" t="s">
        <v>29</v>
      </c>
    </row>
    <row r="26" spans="2:17" ht="12.7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3"/>
      <c r="Q26" s="24"/>
    </row>
    <row r="27" spans="2:17" ht="12.75">
      <c r="B27" s="17" t="s">
        <v>40</v>
      </c>
      <c r="C27" s="18">
        <f>SUM(C13:C25)</f>
        <v>1599.1454545454546</v>
      </c>
      <c r="D27" s="18">
        <f aca="true" t="shared" si="2" ref="D27:N27">SUM(D13:D25)</f>
        <v>1863.018181818182</v>
      </c>
      <c r="E27" s="18">
        <f t="shared" si="2"/>
        <v>1564.8300000000002</v>
      </c>
      <c r="F27" s="18">
        <f t="shared" si="2"/>
        <v>1141.57</v>
      </c>
      <c r="G27" s="18">
        <f t="shared" si="2"/>
        <v>720.7</v>
      </c>
      <c r="H27" s="18">
        <f t="shared" si="2"/>
        <v>381.75</v>
      </c>
      <c r="I27" s="18">
        <f t="shared" si="2"/>
        <v>319.53749999999997</v>
      </c>
      <c r="J27" s="18">
        <f t="shared" si="2"/>
        <v>312</v>
      </c>
      <c r="K27" s="18">
        <f t="shared" si="2"/>
        <v>515.375</v>
      </c>
      <c r="L27" s="18">
        <f t="shared" si="2"/>
        <v>742.5555555555557</v>
      </c>
      <c r="M27" s="18">
        <f t="shared" si="2"/>
        <v>447.4249999999999</v>
      </c>
      <c r="N27" s="18">
        <f t="shared" si="2"/>
        <v>394.5555555555556</v>
      </c>
      <c r="O27" s="18">
        <v>8052.5</v>
      </c>
      <c r="P27" s="23">
        <v>671</v>
      </c>
      <c r="Q27" s="19"/>
    </row>
    <row r="28" spans="2:17" ht="12.75">
      <c r="B28" s="17" t="s">
        <v>44</v>
      </c>
      <c r="C28" s="18">
        <f>AVERAGE(C13:C16,C18:C19,C21:C25)</f>
        <v>127.84545454545456</v>
      </c>
      <c r="D28" s="18">
        <f>AVERAGE(D13:D16,D18:D19,D21:D25)</f>
        <v>144.41818181818184</v>
      </c>
      <c r="E28" s="18">
        <f>AVERAGE(E13:E16,E18,E21:E25)</f>
        <v>139.53000000000003</v>
      </c>
      <c r="F28" s="18">
        <f>AVERAGE(F13:F16,F18,F21:F25)</f>
        <v>102.87</v>
      </c>
      <c r="G28" s="18">
        <f>AVERAGE(G13:G14,G16,G18,G21:G25)</f>
        <v>58.699999999999996</v>
      </c>
      <c r="H28" s="18">
        <f>AVERAGE(H13:H14,H16,H18,H21:H24)</f>
        <v>32.175</v>
      </c>
      <c r="I28" s="18">
        <f>AVERAGE(I13:I15,I18,I21:I22,I24:I25)</f>
        <v>23.8375</v>
      </c>
      <c r="J28" s="18">
        <f>AVERAGE(J13:J15,J18,J20:J22,J24:J25)</f>
        <v>24.000000000000004</v>
      </c>
      <c r="K28" s="18">
        <f>AVERAGE(K13:K14,K18,K20:K22,K24:K25)</f>
        <v>42.375</v>
      </c>
      <c r="L28" s="18">
        <f>AVERAGE(L13:L14,L17:L18,L20:L22,L24:L25)</f>
        <v>57.455555555555556</v>
      </c>
      <c r="M28" s="18">
        <f>AVERAGE(M13:M14,M17:M18,M20:M22,M24)</f>
        <v>34.824999999999996</v>
      </c>
      <c r="N28" s="18">
        <f>AVERAGE(N13:N15,N17:N18,N20:N22,N24)</f>
        <v>34.05555555555556</v>
      </c>
      <c r="O28" s="18">
        <f>SUM(C28:N28)</f>
        <v>822.0872474747475</v>
      </c>
      <c r="P28" s="23">
        <v>68.5</v>
      </c>
      <c r="Q28" s="19"/>
    </row>
    <row r="29" spans="2:17" ht="12.75">
      <c r="B29" s="17" t="s">
        <v>41</v>
      </c>
      <c r="C29" s="18">
        <f>MIN(C13:C25)</f>
        <v>27.8</v>
      </c>
      <c r="D29" s="18">
        <f aca="true" t="shared" si="3" ref="D29:N29">MIN(D13:D25)</f>
        <v>14</v>
      </c>
      <c r="E29" s="18">
        <f t="shared" si="3"/>
        <v>0</v>
      </c>
      <c r="F29" s="18">
        <f t="shared" si="3"/>
        <v>0</v>
      </c>
      <c r="G29" s="18">
        <f t="shared" si="3"/>
        <v>2</v>
      </c>
      <c r="H29" s="18">
        <f t="shared" si="3"/>
        <v>9.7</v>
      </c>
      <c r="I29" s="18">
        <f t="shared" si="3"/>
        <v>5</v>
      </c>
      <c r="J29" s="18">
        <f t="shared" si="3"/>
        <v>5.2</v>
      </c>
      <c r="K29" s="18">
        <f t="shared" si="3"/>
        <v>16</v>
      </c>
      <c r="L29" s="18">
        <f t="shared" si="3"/>
        <v>33.1</v>
      </c>
      <c r="M29" s="18">
        <f t="shared" si="3"/>
        <v>11.4</v>
      </c>
      <c r="N29" s="18">
        <f t="shared" si="3"/>
        <v>9.1</v>
      </c>
      <c r="O29" s="18">
        <f>SUM(C29:N29)</f>
        <v>133.3</v>
      </c>
      <c r="P29" s="18">
        <v>0</v>
      </c>
      <c r="Q29" s="25"/>
    </row>
    <row r="30" spans="2:17" ht="12.75">
      <c r="B30" s="17" t="s">
        <v>42</v>
      </c>
      <c r="C30" s="18">
        <f>MAX(C13:C25)</f>
        <v>330.6</v>
      </c>
      <c r="D30" s="18">
        <f aca="true" t="shared" si="4" ref="D30:N30">MAX(D13:D25)</f>
        <v>379.4</v>
      </c>
      <c r="E30" s="18">
        <f t="shared" si="4"/>
        <v>400.6</v>
      </c>
      <c r="F30" s="18">
        <f t="shared" si="4"/>
        <v>345.9</v>
      </c>
      <c r="G30" s="18">
        <f t="shared" si="4"/>
        <v>147.5</v>
      </c>
      <c r="H30" s="18">
        <f t="shared" si="4"/>
        <v>61.4</v>
      </c>
      <c r="I30" s="18">
        <f t="shared" si="4"/>
        <v>55</v>
      </c>
      <c r="J30" s="18">
        <f t="shared" si="4"/>
        <v>36.6</v>
      </c>
      <c r="K30" s="18">
        <f t="shared" si="4"/>
        <v>63.7</v>
      </c>
      <c r="L30" s="18">
        <f t="shared" si="4"/>
        <v>109.6</v>
      </c>
      <c r="M30" s="18">
        <f t="shared" si="4"/>
        <v>78</v>
      </c>
      <c r="N30" s="18">
        <f t="shared" si="4"/>
        <v>90</v>
      </c>
      <c r="O30" s="18">
        <f>SUM(C30:N30)</f>
        <v>2098.3</v>
      </c>
      <c r="P30" s="18">
        <v>400.6</v>
      </c>
      <c r="Q30" s="25"/>
    </row>
    <row r="31" spans="2:17" ht="12.75">
      <c r="B31" s="17" t="s">
        <v>43</v>
      </c>
      <c r="C31" s="18">
        <f>C30-C29</f>
        <v>302.8</v>
      </c>
      <c r="D31" s="18">
        <f aca="true" t="shared" si="5" ref="D31:N31">D30-D29</f>
        <v>365.4</v>
      </c>
      <c r="E31" s="18">
        <f t="shared" si="5"/>
        <v>400.6</v>
      </c>
      <c r="F31" s="18">
        <f t="shared" si="5"/>
        <v>345.9</v>
      </c>
      <c r="G31" s="18">
        <f t="shared" si="5"/>
        <v>145.5</v>
      </c>
      <c r="H31" s="18">
        <f t="shared" si="5"/>
        <v>51.7</v>
      </c>
      <c r="I31" s="18">
        <f t="shared" si="5"/>
        <v>50</v>
      </c>
      <c r="J31" s="18">
        <f t="shared" si="5"/>
        <v>31.400000000000002</v>
      </c>
      <c r="K31" s="18">
        <f t="shared" si="5"/>
        <v>47.7</v>
      </c>
      <c r="L31" s="18">
        <f t="shared" si="5"/>
        <v>76.5</v>
      </c>
      <c r="M31" s="18">
        <f t="shared" si="5"/>
        <v>66.6</v>
      </c>
      <c r="N31" s="18">
        <f t="shared" si="5"/>
        <v>80.9</v>
      </c>
      <c r="O31" s="18"/>
      <c r="P31" s="18">
        <v>400.6</v>
      </c>
      <c r="Q31" s="25"/>
    </row>
    <row r="32" ht="13.5" thickBot="1">
      <c r="B32" s="6"/>
    </row>
    <row r="33" spans="2:17" ht="13.5" thickTop="1">
      <c r="B33" s="26" t="s">
        <v>24</v>
      </c>
      <c r="C33" s="27" t="s">
        <v>25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 t="s">
        <v>26</v>
      </c>
      <c r="P33" s="28" t="s">
        <v>27</v>
      </c>
      <c r="Q33" s="29"/>
    </row>
    <row r="34" spans="2:17" ht="15.75">
      <c r="B34" s="30"/>
      <c r="C34" s="31" t="s">
        <v>19</v>
      </c>
      <c r="D34" s="31" t="s">
        <v>1</v>
      </c>
      <c r="E34" s="31" t="s">
        <v>2</v>
      </c>
      <c r="F34" s="31" t="s">
        <v>20</v>
      </c>
      <c r="G34" s="31" t="s">
        <v>3</v>
      </c>
      <c r="H34" s="31" t="s">
        <v>4</v>
      </c>
      <c r="I34" s="31" t="s">
        <v>5</v>
      </c>
      <c r="J34" s="31" t="s">
        <v>21</v>
      </c>
      <c r="K34" s="31" t="s">
        <v>6</v>
      </c>
      <c r="L34" s="31" t="s">
        <v>7</v>
      </c>
      <c r="M34" s="31" t="s">
        <v>8</v>
      </c>
      <c r="N34" s="31" t="s">
        <v>22</v>
      </c>
      <c r="O34" s="32"/>
      <c r="P34" s="32"/>
      <c r="Q34" s="33" t="s">
        <v>39</v>
      </c>
    </row>
    <row r="35" spans="2:17" ht="12.75">
      <c r="B35" s="34">
        <v>1</v>
      </c>
      <c r="C35" s="35">
        <v>27.8</v>
      </c>
      <c r="D35" s="35">
        <v>14</v>
      </c>
      <c r="E35" s="35">
        <v>0</v>
      </c>
      <c r="F35" s="35">
        <v>0</v>
      </c>
      <c r="G35" s="35">
        <v>2</v>
      </c>
      <c r="H35" s="35">
        <v>9.7</v>
      </c>
      <c r="I35" s="35">
        <v>5</v>
      </c>
      <c r="J35" s="35">
        <v>5.2</v>
      </c>
      <c r="K35" s="35">
        <v>16</v>
      </c>
      <c r="L35" s="35">
        <v>33.1</v>
      </c>
      <c r="M35" s="35">
        <v>11.4</v>
      </c>
      <c r="N35" s="35">
        <v>9.1</v>
      </c>
      <c r="O35" s="36">
        <f>B35/($B$50+1)</f>
        <v>0.058823529411764705</v>
      </c>
      <c r="P35" s="36">
        <f>1-O35</f>
        <v>0.9411764705882353</v>
      </c>
      <c r="Q35" s="37">
        <f aca="true" t="shared" si="6" ref="Q35:Q50">1/P35</f>
        <v>1.0625</v>
      </c>
    </row>
    <row r="36" spans="2:17" ht="12.75">
      <c r="B36" s="34">
        <v>2</v>
      </c>
      <c r="C36" s="35">
        <v>50.2</v>
      </c>
      <c r="D36" s="35">
        <v>28.5</v>
      </c>
      <c r="E36" s="35">
        <v>10</v>
      </c>
      <c r="F36" s="35">
        <v>0</v>
      </c>
      <c r="G36" s="35">
        <v>3.9</v>
      </c>
      <c r="H36" s="35">
        <v>12</v>
      </c>
      <c r="I36" s="35">
        <v>7.8</v>
      </c>
      <c r="J36" s="35">
        <v>13.9</v>
      </c>
      <c r="K36" s="38">
        <v>19.5</v>
      </c>
      <c r="L36" s="35">
        <v>38.2</v>
      </c>
      <c r="M36" s="35">
        <v>17.6</v>
      </c>
      <c r="N36" s="35">
        <v>12</v>
      </c>
      <c r="O36" s="36">
        <f aca="true" t="shared" si="7" ref="O36:O49">B36/($B$50+1)</f>
        <v>0.11764705882352941</v>
      </c>
      <c r="P36" s="36">
        <f aca="true" t="shared" si="8" ref="P36:P50">1-O36</f>
        <v>0.8823529411764706</v>
      </c>
      <c r="Q36" s="37">
        <f t="shared" si="6"/>
        <v>1.1333333333333333</v>
      </c>
    </row>
    <row r="37" spans="2:17" ht="12.75">
      <c r="B37" s="34">
        <v>3</v>
      </c>
      <c r="C37" s="35">
        <v>65</v>
      </c>
      <c r="D37" s="35">
        <v>54.5</v>
      </c>
      <c r="E37" s="35">
        <v>11.8</v>
      </c>
      <c r="F37" s="38">
        <v>2</v>
      </c>
      <c r="G37" s="35">
        <v>10.4</v>
      </c>
      <c r="H37" s="35">
        <v>16.4</v>
      </c>
      <c r="I37" s="35">
        <v>8.5</v>
      </c>
      <c r="J37" s="35">
        <v>15</v>
      </c>
      <c r="K37" s="35">
        <v>26.8</v>
      </c>
      <c r="L37" s="35">
        <v>40.5</v>
      </c>
      <c r="M37" s="35">
        <v>22.7</v>
      </c>
      <c r="N37" s="35">
        <v>13.3</v>
      </c>
      <c r="O37" s="36">
        <f t="shared" si="7"/>
        <v>0.17647058823529413</v>
      </c>
      <c r="P37" s="36">
        <f t="shared" si="8"/>
        <v>0.8235294117647058</v>
      </c>
      <c r="Q37" s="37">
        <f t="shared" si="6"/>
        <v>1.2142857142857144</v>
      </c>
    </row>
    <row r="38" spans="2:17" ht="12.75">
      <c r="B38" s="34">
        <v>4</v>
      </c>
      <c r="C38" s="38">
        <v>71.5</v>
      </c>
      <c r="D38" s="35">
        <v>64.3</v>
      </c>
      <c r="E38" s="38">
        <v>12</v>
      </c>
      <c r="F38" s="35">
        <v>2.7</v>
      </c>
      <c r="G38" s="35">
        <v>25</v>
      </c>
      <c r="H38" s="35">
        <v>18</v>
      </c>
      <c r="I38" s="35">
        <v>17.2</v>
      </c>
      <c r="J38" s="35">
        <v>21</v>
      </c>
      <c r="K38" s="35">
        <v>27</v>
      </c>
      <c r="L38" s="35">
        <v>41.8</v>
      </c>
      <c r="M38" s="35">
        <v>23</v>
      </c>
      <c r="N38" s="35">
        <v>13.9</v>
      </c>
      <c r="O38" s="36">
        <f t="shared" si="7"/>
        <v>0.23529411764705882</v>
      </c>
      <c r="P38" s="36">
        <f t="shared" si="8"/>
        <v>0.7647058823529411</v>
      </c>
      <c r="Q38" s="37">
        <f t="shared" si="6"/>
        <v>1.3076923076923077</v>
      </c>
    </row>
    <row r="39" spans="2:17" ht="12.75">
      <c r="B39" s="34">
        <v>5</v>
      </c>
      <c r="C39" s="35">
        <v>72.2</v>
      </c>
      <c r="D39" s="35">
        <v>79.9</v>
      </c>
      <c r="E39" s="35">
        <v>20</v>
      </c>
      <c r="F39" s="35">
        <v>10</v>
      </c>
      <c r="G39" s="35">
        <v>45.9</v>
      </c>
      <c r="H39" s="38">
        <v>19</v>
      </c>
      <c r="I39" s="35">
        <v>18.6</v>
      </c>
      <c r="J39" s="35">
        <v>22.3</v>
      </c>
      <c r="K39" s="35">
        <v>27.2</v>
      </c>
      <c r="L39" s="35">
        <v>48</v>
      </c>
      <c r="M39" s="35">
        <v>24.9</v>
      </c>
      <c r="N39" s="38">
        <v>14</v>
      </c>
      <c r="O39" s="36">
        <f t="shared" si="7"/>
        <v>0.29411764705882354</v>
      </c>
      <c r="P39" s="36">
        <f t="shared" si="8"/>
        <v>0.7058823529411764</v>
      </c>
      <c r="Q39" s="37">
        <f t="shared" si="6"/>
        <v>1.4166666666666667</v>
      </c>
    </row>
    <row r="40" spans="2:17" ht="12.75">
      <c r="B40" s="34">
        <v>6</v>
      </c>
      <c r="C40" s="35">
        <v>77.4</v>
      </c>
      <c r="D40" s="35">
        <v>106.2</v>
      </c>
      <c r="E40" s="35">
        <v>22.9</v>
      </c>
      <c r="F40" s="35">
        <v>28.2</v>
      </c>
      <c r="G40" s="38">
        <v>48</v>
      </c>
      <c r="H40" s="35">
        <v>23</v>
      </c>
      <c r="I40" s="35">
        <v>20</v>
      </c>
      <c r="J40" s="35">
        <v>22.4</v>
      </c>
      <c r="K40" s="35">
        <v>36</v>
      </c>
      <c r="L40" s="35">
        <v>53.9</v>
      </c>
      <c r="M40" s="35">
        <v>30</v>
      </c>
      <c r="N40" s="38">
        <v>16</v>
      </c>
      <c r="O40" s="36">
        <f t="shared" si="7"/>
        <v>0.35294117647058826</v>
      </c>
      <c r="P40" s="36">
        <f t="shared" si="8"/>
        <v>0.6470588235294117</v>
      </c>
      <c r="Q40" s="37">
        <f t="shared" si="6"/>
        <v>1.5454545454545456</v>
      </c>
    </row>
    <row r="41" spans="2:17" ht="12.75">
      <c r="B41" s="34">
        <v>7</v>
      </c>
      <c r="C41" s="35">
        <v>87.2</v>
      </c>
      <c r="D41" s="38">
        <v>112</v>
      </c>
      <c r="E41" s="35">
        <v>51</v>
      </c>
      <c r="F41" s="35">
        <v>36.3</v>
      </c>
      <c r="G41" s="35">
        <v>49.7</v>
      </c>
      <c r="H41" s="38">
        <v>23.5</v>
      </c>
      <c r="I41" s="38">
        <v>21.5</v>
      </c>
      <c r="J41" s="38">
        <v>23.5</v>
      </c>
      <c r="K41" s="35">
        <v>38</v>
      </c>
      <c r="L41" s="35">
        <v>54.5</v>
      </c>
      <c r="M41" s="38">
        <v>30</v>
      </c>
      <c r="N41" s="38">
        <v>16.5</v>
      </c>
      <c r="O41" s="36">
        <f t="shared" si="7"/>
        <v>0.4117647058823529</v>
      </c>
      <c r="P41" s="36">
        <f t="shared" si="8"/>
        <v>0.5882352941176471</v>
      </c>
      <c r="Q41" s="37">
        <f t="shared" si="6"/>
        <v>1.7</v>
      </c>
    </row>
    <row r="42" spans="2:17" ht="12.75">
      <c r="B42" s="34">
        <v>8</v>
      </c>
      <c r="C42" s="35">
        <v>110.8</v>
      </c>
      <c r="D42" s="35">
        <v>113.4</v>
      </c>
      <c r="E42" s="35">
        <v>103.9</v>
      </c>
      <c r="F42" s="35">
        <v>72.6</v>
      </c>
      <c r="G42" s="35">
        <v>50</v>
      </c>
      <c r="H42" s="35">
        <v>25.5</v>
      </c>
      <c r="I42" s="35">
        <v>23.8375</v>
      </c>
      <c r="J42" s="35">
        <v>24</v>
      </c>
      <c r="K42" s="35">
        <v>41.1</v>
      </c>
      <c r="L42" s="35">
        <v>55</v>
      </c>
      <c r="M42" s="35">
        <v>30.9</v>
      </c>
      <c r="N42" s="35">
        <v>17.5</v>
      </c>
      <c r="O42" s="36">
        <f t="shared" si="7"/>
        <v>0.47058823529411764</v>
      </c>
      <c r="P42" s="36">
        <f t="shared" si="8"/>
        <v>0.5294117647058824</v>
      </c>
      <c r="Q42" s="37">
        <f t="shared" si="6"/>
        <v>1.8888888888888888</v>
      </c>
    </row>
    <row r="43" spans="2:17" ht="12.75">
      <c r="B43" s="34">
        <v>9</v>
      </c>
      <c r="C43" s="35">
        <v>127.84545454545456</v>
      </c>
      <c r="D43" s="35">
        <v>130</v>
      </c>
      <c r="E43" s="35">
        <v>123.6</v>
      </c>
      <c r="F43" s="35">
        <v>102.1</v>
      </c>
      <c r="G43" s="35">
        <v>58.7</v>
      </c>
      <c r="H43" s="35">
        <v>30</v>
      </c>
      <c r="I43" s="35">
        <v>25</v>
      </c>
      <c r="J43" s="35">
        <v>24.9</v>
      </c>
      <c r="K43" s="35">
        <v>42.375</v>
      </c>
      <c r="L43" s="38">
        <v>55.75</v>
      </c>
      <c r="M43" s="35">
        <v>34.825</v>
      </c>
      <c r="N43" s="35">
        <v>20</v>
      </c>
      <c r="O43" s="36">
        <f t="shared" si="7"/>
        <v>0.5294117647058824</v>
      </c>
      <c r="P43" s="36">
        <f t="shared" si="8"/>
        <v>0.47058823529411764</v>
      </c>
      <c r="Q43" s="37">
        <f t="shared" si="6"/>
        <v>2.125</v>
      </c>
    </row>
    <row r="44" spans="2:17" ht="12.75">
      <c r="B44" s="34">
        <v>10</v>
      </c>
      <c r="C44" s="35">
        <v>129.7</v>
      </c>
      <c r="D44" s="35">
        <v>144.41818181818184</v>
      </c>
      <c r="E44" s="35">
        <v>139.53</v>
      </c>
      <c r="F44" s="35">
        <v>102.87</v>
      </c>
      <c r="G44" s="35">
        <v>58.7</v>
      </c>
      <c r="H44" s="38">
        <v>31</v>
      </c>
      <c r="I44" s="35">
        <v>25.7</v>
      </c>
      <c r="J44" s="35">
        <v>25</v>
      </c>
      <c r="K44" s="35">
        <v>44</v>
      </c>
      <c r="L44" s="35">
        <v>56.8</v>
      </c>
      <c r="M44" s="35">
        <v>36</v>
      </c>
      <c r="N44" s="35">
        <v>22</v>
      </c>
      <c r="O44" s="36">
        <f t="shared" si="7"/>
        <v>0.5882352941176471</v>
      </c>
      <c r="P44" s="36">
        <f t="shared" si="8"/>
        <v>0.4117647058823529</v>
      </c>
      <c r="Q44" s="37">
        <f t="shared" si="6"/>
        <v>2.428571428571429</v>
      </c>
    </row>
    <row r="45" spans="2:17" ht="12.75">
      <c r="B45" s="34">
        <v>11</v>
      </c>
      <c r="C45" s="38">
        <v>142.5</v>
      </c>
      <c r="D45" s="38">
        <v>160</v>
      </c>
      <c r="E45" s="35">
        <v>174.5</v>
      </c>
      <c r="F45" s="38">
        <v>108</v>
      </c>
      <c r="G45" s="38">
        <v>60</v>
      </c>
      <c r="H45" s="35">
        <v>31</v>
      </c>
      <c r="I45" s="35">
        <v>26.7</v>
      </c>
      <c r="J45" s="38">
        <v>27.5</v>
      </c>
      <c r="K45" s="35">
        <v>44</v>
      </c>
      <c r="L45" s="35">
        <v>57.455555555555556</v>
      </c>
      <c r="M45" s="38">
        <v>37.5</v>
      </c>
      <c r="N45" s="35">
        <v>26.8</v>
      </c>
      <c r="O45" s="36">
        <f t="shared" si="7"/>
        <v>0.6470588235294118</v>
      </c>
      <c r="P45" s="36">
        <f t="shared" si="8"/>
        <v>0.3529411764705882</v>
      </c>
      <c r="Q45" s="37">
        <f t="shared" si="6"/>
        <v>2.8333333333333335</v>
      </c>
    </row>
    <row r="46" spans="2:17" ht="12.75">
      <c r="B46" s="34">
        <v>12</v>
      </c>
      <c r="C46" s="35">
        <v>148.5</v>
      </c>
      <c r="D46" s="35">
        <v>166.4</v>
      </c>
      <c r="E46" s="35">
        <v>187.4</v>
      </c>
      <c r="F46" s="35">
        <v>112.3</v>
      </c>
      <c r="G46" s="35">
        <v>74.4</v>
      </c>
      <c r="H46" s="35">
        <v>32.175</v>
      </c>
      <c r="I46" s="35">
        <v>35.5</v>
      </c>
      <c r="J46" s="35">
        <v>30.3</v>
      </c>
      <c r="K46" s="38">
        <v>49</v>
      </c>
      <c r="L46" s="35">
        <v>65</v>
      </c>
      <c r="M46" s="38">
        <v>41</v>
      </c>
      <c r="N46" s="35">
        <v>31.5</v>
      </c>
      <c r="O46" s="36">
        <f t="shared" si="7"/>
        <v>0.7058823529411765</v>
      </c>
      <c r="P46" s="36">
        <f t="shared" si="8"/>
        <v>0.2941176470588235</v>
      </c>
      <c r="Q46" s="37">
        <f t="shared" si="6"/>
        <v>3.4000000000000004</v>
      </c>
    </row>
    <row r="47" spans="2:17" ht="12.75">
      <c r="B47" s="34">
        <v>13</v>
      </c>
      <c r="C47" s="35">
        <v>151.6</v>
      </c>
      <c r="D47" s="35">
        <v>229.3</v>
      </c>
      <c r="E47" s="38">
        <v>260</v>
      </c>
      <c r="F47" s="38">
        <v>139</v>
      </c>
      <c r="G47" s="35">
        <v>75.9</v>
      </c>
      <c r="H47" s="35">
        <v>32.175</v>
      </c>
      <c r="I47" s="38">
        <v>37</v>
      </c>
      <c r="J47" s="38">
        <v>31.5</v>
      </c>
      <c r="K47" s="35">
        <v>50.3</v>
      </c>
      <c r="L47" s="38">
        <v>75.5</v>
      </c>
      <c r="M47" s="35">
        <v>43.7</v>
      </c>
      <c r="N47" s="35">
        <v>34.05555555555556</v>
      </c>
      <c r="O47" s="36">
        <f t="shared" si="7"/>
        <v>0.7647058823529411</v>
      </c>
      <c r="P47" s="36">
        <f t="shared" si="8"/>
        <v>0.23529411764705888</v>
      </c>
      <c r="Q47" s="37">
        <f t="shared" si="6"/>
        <v>4.249999999999999</v>
      </c>
    </row>
    <row r="48" spans="2:17" ht="12.75">
      <c r="B48" s="34">
        <v>14</v>
      </c>
      <c r="C48" s="38">
        <v>152</v>
      </c>
      <c r="D48" s="38">
        <v>275</v>
      </c>
      <c r="E48" s="35">
        <v>319.6</v>
      </c>
      <c r="F48" s="35">
        <v>163.1</v>
      </c>
      <c r="G48" s="38">
        <v>111</v>
      </c>
      <c r="H48" s="35">
        <v>37.9</v>
      </c>
      <c r="I48" s="38">
        <v>47</v>
      </c>
      <c r="J48" s="35">
        <v>35</v>
      </c>
      <c r="K48" s="38">
        <v>55</v>
      </c>
      <c r="L48" s="38">
        <v>85.5</v>
      </c>
      <c r="M48" s="35">
        <v>45</v>
      </c>
      <c r="N48" s="35">
        <v>35.3</v>
      </c>
      <c r="O48" s="36">
        <f t="shared" si="7"/>
        <v>0.8235294117647058</v>
      </c>
      <c r="P48" s="36">
        <f t="shared" si="8"/>
        <v>0.17647058823529416</v>
      </c>
      <c r="Q48" s="37">
        <f t="shared" si="6"/>
        <v>5.666666666666665</v>
      </c>
    </row>
    <row r="49" spans="2:17" ht="12.75">
      <c r="B49" s="34">
        <v>15</v>
      </c>
      <c r="C49" s="35">
        <v>220.3</v>
      </c>
      <c r="D49" s="35">
        <v>352.7</v>
      </c>
      <c r="E49" s="38">
        <v>335</v>
      </c>
      <c r="F49" s="35">
        <v>165.5</v>
      </c>
      <c r="G49" s="35">
        <v>118.6</v>
      </c>
      <c r="H49" s="35">
        <v>52.5</v>
      </c>
      <c r="I49" s="35">
        <v>50.7</v>
      </c>
      <c r="J49" s="35">
        <v>36.4</v>
      </c>
      <c r="K49" s="35">
        <v>58.9</v>
      </c>
      <c r="L49" s="35">
        <v>88.7</v>
      </c>
      <c r="M49" s="35">
        <v>49.4</v>
      </c>
      <c r="N49" s="35">
        <v>69.1</v>
      </c>
      <c r="O49" s="36">
        <f t="shared" si="7"/>
        <v>0.8823529411764706</v>
      </c>
      <c r="P49" s="36">
        <f t="shared" si="8"/>
        <v>0.11764705882352944</v>
      </c>
      <c r="Q49" s="37">
        <f t="shared" si="6"/>
        <v>8.499999999999998</v>
      </c>
    </row>
    <row r="50" spans="2:17" ht="13.5" thickBot="1">
      <c r="B50" s="39">
        <v>16</v>
      </c>
      <c r="C50" s="40">
        <v>330.6</v>
      </c>
      <c r="D50" s="40">
        <v>379.4</v>
      </c>
      <c r="E50" s="40">
        <v>400.6</v>
      </c>
      <c r="F50" s="40">
        <v>345.9</v>
      </c>
      <c r="G50" s="40">
        <v>147.5</v>
      </c>
      <c r="H50" s="40">
        <v>61.4</v>
      </c>
      <c r="I50" s="40">
        <v>55</v>
      </c>
      <c r="J50" s="40">
        <v>36.6</v>
      </c>
      <c r="K50" s="40">
        <v>63.7</v>
      </c>
      <c r="L50" s="40">
        <v>109.6</v>
      </c>
      <c r="M50" s="40">
        <v>78</v>
      </c>
      <c r="N50" s="40">
        <v>90</v>
      </c>
      <c r="O50" s="41">
        <f>B50/($B$50+1)</f>
        <v>0.9411764705882353</v>
      </c>
      <c r="P50" s="41">
        <f t="shared" si="8"/>
        <v>0.05882352941176472</v>
      </c>
      <c r="Q50" s="42">
        <f t="shared" si="6"/>
        <v>16.999999999999996</v>
      </c>
    </row>
    <row r="51" ht="13.5" thickTop="1"/>
  </sheetData>
  <mergeCells count="10">
    <mergeCell ref="B2:Q2"/>
    <mergeCell ref="B33:B34"/>
    <mergeCell ref="C33:N33"/>
    <mergeCell ref="O33:O34"/>
    <mergeCell ref="P33:P34"/>
    <mergeCell ref="B4:Q4"/>
    <mergeCell ref="B11:B12"/>
    <mergeCell ref="C11:N11"/>
    <mergeCell ref="O11:P11"/>
    <mergeCell ref="Q11:Q12"/>
  </mergeCells>
  <printOptions horizontalCentered="1"/>
  <pageMargins left="1.5748031496062993" right="1.5748031496062993" top="1.5748031496062993" bottom="0.984251968503937" header="0.35433070866141736" footer="0"/>
  <pageSetup fitToHeight="1" fitToWidth="1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DTK Computer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 NOLIVOS</dc:creator>
  <cp:keywords/>
  <dc:description/>
  <cp:lastModifiedBy>JIMMY BONINI</cp:lastModifiedBy>
  <cp:lastPrinted>2003-12-12T20:07:32Z</cp:lastPrinted>
  <dcterms:created xsi:type="dcterms:W3CDTF">2001-04-30T19:04:56Z</dcterms:created>
  <dcterms:modified xsi:type="dcterms:W3CDTF">2003-12-12T20:10:44Z</dcterms:modified>
  <cp:category/>
  <cp:version/>
  <cp:contentType/>
  <cp:contentStatus/>
</cp:coreProperties>
</file>