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6510" windowHeight="6930" firstSheet="1" activeTab="6"/>
  </bookViews>
  <sheets>
    <sheet name="Gráficomax0" sheetId="1" r:id="rId1"/>
    <sheet name="Gráficomin0" sheetId="2" r:id="rId2"/>
    <sheet name="Fallas0" sheetId="3" r:id="rId3"/>
    <sheet name="Gráficomax20" sheetId="4" r:id="rId4"/>
    <sheet name="Gráficomin20" sheetId="5" r:id="rId5"/>
    <sheet name="Fallas20" sheetId="6" r:id="rId6"/>
    <sheet name="anex0" sheetId="7" r:id="rId7"/>
    <sheet name="anex20" sheetId="8" r:id="rId8"/>
  </sheets>
  <externalReferences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<sst xmlns="http://schemas.openxmlformats.org/spreadsheetml/2006/main" count="522" uniqueCount="172">
  <si>
    <t>Seccion</t>
  </si>
  <si>
    <t>1 a 2</t>
  </si>
  <si>
    <t>2 a 3</t>
  </si>
  <si>
    <t>3 a 4</t>
  </si>
  <si>
    <t>4 a 5</t>
  </si>
  <si>
    <t>5 a 6</t>
  </si>
  <si>
    <t>6 a 7</t>
  </si>
  <si>
    <t>7 a 8</t>
  </si>
  <si>
    <t>8 a 9</t>
  </si>
  <si>
    <t>Tipo</t>
  </si>
  <si>
    <t>Distancia</t>
  </si>
  <si>
    <t xml:space="preserve">Z1 (ohm/Km)  </t>
  </si>
  <si>
    <t xml:space="preserve">Z0 (ohm/Km)  </t>
  </si>
  <si>
    <t xml:space="preserve">Z1 (ohm)  </t>
  </si>
  <si>
    <t xml:space="preserve">Z0 (ohm)  </t>
  </si>
  <si>
    <t>Km</t>
  </si>
  <si>
    <t>Real</t>
  </si>
  <si>
    <t>Imaginario</t>
  </si>
  <si>
    <t>9 a 10</t>
  </si>
  <si>
    <t>10 a 11</t>
  </si>
  <si>
    <t>11 a 12</t>
  </si>
  <si>
    <t>12 a 13</t>
  </si>
  <si>
    <t>13 a 14</t>
  </si>
  <si>
    <t>14 a 15</t>
  </si>
  <si>
    <t>15 a 16</t>
  </si>
  <si>
    <t>16 a 17</t>
  </si>
  <si>
    <t>17 a 18</t>
  </si>
  <si>
    <t>18 a 19</t>
  </si>
  <si>
    <t>19 a 20</t>
  </si>
  <si>
    <t>20 a 21</t>
  </si>
  <si>
    <t>21 a 22</t>
  </si>
  <si>
    <t>22 a 23</t>
  </si>
  <si>
    <t>23 a 24</t>
  </si>
  <si>
    <t>24 a 25</t>
  </si>
  <si>
    <t>2 a 26</t>
  </si>
  <si>
    <t>3 a 27</t>
  </si>
  <si>
    <t>3 a 28</t>
  </si>
  <si>
    <t>4 a 29</t>
  </si>
  <si>
    <t>29 a 76</t>
  </si>
  <si>
    <t>29 a 77</t>
  </si>
  <si>
    <t>5 a 30</t>
  </si>
  <si>
    <t>5 a 31</t>
  </si>
  <si>
    <t>31 a 32</t>
  </si>
  <si>
    <t>32 a 39</t>
  </si>
  <si>
    <t>39 a 40</t>
  </si>
  <si>
    <t>39 a 41</t>
  </si>
  <si>
    <t>41 a 42</t>
  </si>
  <si>
    <t>42 a 43</t>
  </si>
  <si>
    <t>43 a 44</t>
  </si>
  <si>
    <t>44 a 45</t>
  </si>
  <si>
    <t>44 a 48</t>
  </si>
  <si>
    <t>45 a 46</t>
  </si>
  <si>
    <t>45 a 47</t>
  </si>
  <si>
    <t>42 a 49</t>
  </si>
  <si>
    <t>49 a 50</t>
  </si>
  <si>
    <t>50 a 51</t>
  </si>
  <si>
    <t>51 a 52</t>
  </si>
  <si>
    <t>52 a 53</t>
  </si>
  <si>
    <t>53 a 54</t>
  </si>
  <si>
    <t>31 a 33</t>
  </si>
  <si>
    <t>33 a 34</t>
  </si>
  <si>
    <t>33 a 35</t>
  </si>
  <si>
    <t>35 a 36</t>
  </si>
  <si>
    <t>36 a 37</t>
  </si>
  <si>
    <t>37 a 38</t>
  </si>
  <si>
    <t>6 a 56</t>
  </si>
  <si>
    <t>6 a 55</t>
  </si>
  <si>
    <t>7 a 57</t>
  </si>
  <si>
    <t>8 a 58</t>
  </si>
  <si>
    <t>9 a 59</t>
  </si>
  <si>
    <t>59 a 60</t>
  </si>
  <si>
    <t>11 a 61</t>
  </si>
  <si>
    <t>12 a 62</t>
  </si>
  <si>
    <t>12 a 63</t>
  </si>
  <si>
    <t>13 a 64</t>
  </si>
  <si>
    <t>14 a 65</t>
  </si>
  <si>
    <t>65 a 66</t>
  </si>
  <si>
    <t>15 a 67</t>
  </si>
  <si>
    <t>15 a 68</t>
  </si>
  <si>
    <t>68 a 69</t>
  </si>
  <si>
    <t>17 a 70</t>
  </si>
  <si>
    <t>70 a 71</t>
  </si>
  <si>
    <t>19 a 72</t>
  </si>
  <si>
    <t>32 a 78</t>
  </si>
  <si>
    <t>41 a 79</t>
  </si>
  <si>
    <t>42 a 82</t>
  </si>
  <si>
    <t>82 a 83</t>
  </si>
  <si>
    <t>82 a 84</t>
  </si>
  <si>
    <t>84 a 85</t>
  </si>
  <si>
    <t>84 a 86</t>
  </si>
  <si>
    <t>49 a 87</t>
  </si>
  <si>
    <t>43 a 80</t>
  </si>
  <si>
    <t>43 a 81</t>
  </si>
  <si>
    <t>51 a 88</t>
  </si>
  <si>
    <t>51 a 89</t>
  </si>
  <si>
    <t>52 a 90</t>
  </si>
  <si>
    <t>53 a 91</t>
  </si>
  <si>
    <t>53 a 92</t>
  </si>
  <si>
    <t>36 a 93</t>
  </si>
  <si>
    <t>93 a 94</t>
  </si>
  <si>
    <t>93 a 95</t>
  </si>
  <si>
    <t>37 a 99</t>
  </si>
  <si>
    <t>99 a 96</t>
  </si>
  <si>
    <t>99 a 100</t>
  </si>
  <si>
    <t>100 a 98</t>
  </si>
  <si>
    <t>100 a 97</t>
  </si>
  <si>
    <t>100 a 101</t>
  </si>
  <si>
    <t>101 a 102</t>
  </si>
  <si>
    <t>101 a 103</t>
  </si>
  <si>
    <t>101 a 104</t>
  </si>
  <si>
    <t>104 a 105</t>
  </si>
  <si>
    <t>104 a 106</t>
  </si>
  <si>
    <t>104 a 107</t>
  </si>
  <si>
    <t>9 a 123</t>
  </si>
  <si>
    <t>10 a 108</t>
  </si>
  <si>
    <t>65 a 73</t>
  </si>
  <si>
    <t>73 a 74</t>
  </si>
  <si>
    <t>73 a 110</t>
  </si>
  <si>
    <t>74 a 111</t>
  </si>
  <si>
    <t>74 a 112</t>
  </si>
  <si>
    <t>68 a 121</t>
  </si>
  <si>
    <t>69 a 122</t>
  </si>
  <si>
    <t>16 a 113</t>
  </si>
  <si>
    <t>70 a 75</t>
  </si>
  <si>
    <t>75 a 114</t>
  </si>
  <si>
    <t>18 a 115</t>
  </si>
  <si>
    <t>20 a 116</t>
  </si>
  <si>
    <t>21 a 117</t>
  </si>
  <si>
    <t>22 a 118</t>
  </si>
  <si>
    <t>23 a 119</t>
  </si>
  <si>
    <t>24 a 120</t>
  </si>
  <si>
    <t>Punto</t>
  </si>
  <si>
    <t xml:space="preserve">Z1 (ohm)        </t>
  </si>
  <si>
    <t xml:space="preserve">Z0 (ohm)         </t>
  </si>
  <si>
    <t xml:space="preserve">Zfalla (ohm)  </t>
  </si>
  <si>
    <t>Z1+Zfalla (ohm)</t>
  </si>
  <si>
    <t>I falla trifasica</t>
  </si>
  <si>
    <t>X/R</t>
  </si>
  <si>
    <t>I falla asi trifasica</t>
  </si>
  <si>
    <t>Z1+Z2+Zfalla (ohm)</t>
  </si>
  <si>
    <t>I falla linea a linea</t>
  </si>
  <si>
    <t>I falla asi linea a linea</t>
  </si>
  <si>
    <t>Z1+Z2+Z0+3Zfalla (ohm)</t>
  </si>
  <si>
    <t>I falla linea a tierra</t>
  </si>
  <si>
    <t>I falla asi linea a tierra</t>
  </si>
  <si>
    <t xml:space="preserve">a                   </t>
  </si>
  <si>
    <t xml:space="preserve">Z2                  </t>
  </si>
  <si>
    <t xml:space="preserve">a*Z2               </t>
  </si>
  <si>
    <t>Z0+3Zfalla-a*Z2</t>
  </si>
  <si>
    <t xml:space="preserve">Z1*Z2              </t>
  </si>
  <si>
    <t xml:space="preserve">(Z1+Z2)              </t>
  </si>
  <si>
    <t xml:space="preserve">(Z0+3*Zfalla)              </t>
  </si>
  <si>
    <t xml:space="preserve">(Z1+Z2) *(Z0+3*Zfalla)      </t>
  </si>
  <si>
    <t xml:space="preserve">Z1*Z2+(Z1+Z2) *(Z0+3*Zfalla) </t>
  </si>
  <si>
    <t>Z0+3Zfalla-a*Z2/Z1*Z2+(Z1+Z2) *(Z0+3*Zfalla)</t>
  </si>
  <si>
    <t>I falla doble linea a tierra</t>
  </si>
  <si>
    <t>Z1*Z2+(Z1+Z2) *(Z0+3*Zfalla)/(Raiz 3)*Z0+3Zfalla-a*Z2</t>
  </si>
  <si>
    <t>I falla asi doble linea a tierra</t>
  </si>
  <si>
    <t xml:space="preserve"> </t>
  </si>
  <si>
    <t>Magnitud</t>
  </si>
  <si>
    <t>Angulo</t>
  </si>
  <si>
    <t>Nodo</t>
  </si>
  <si>
    <t>59 a 109</t>
  </si>
  <si>
    <r>
      <t xml:space="preserve">CORRIENTES DE FALLA EN KA PARA IMPEDANCIA DE FALLA Zfalla = 0 </t>
    </r>
    <r>
      <rPr>
        <b/>
        <sz val="12"/>
        <rFont val="Symbol"/>
        <family val="1"/>
      </rPr>
      <t xml:space="preserve">W </t>
    </r>
  </si>
  <si>
    <r>
      <t>If 3</t>
    </r>
    <r>
      <rPr>
        <b/>
        <sz val="12"/>
        <rFont val="Symbol"/>
        <family val="1"/>
      </rPr>
      <t>F</t>
    </r>
  </si>
  <si>
    <r>
      <t>If 3</t>
    </r>
    <r>
      <rPr>
        <b/>
        <sz val="12"/>
        <rFont val="Symbol"/>
        <family val="1"/>
      </rPr>
      <t xml:space="preserve">F </t>
    </r>
    <r>
      <rPr>
        <b/>
        <sz val="12"/>
        <rFont val="Times New Roman"/>
        <family val="1"/>
      </rPr>
      <t>Asimetrica</t>
    </r>
  </si>
  <si>
    <t xml:space="preserve"> If L-L</t>
  </si>
  <si>
    <t>If L-L Asimétrica</t>
  </si>
  <si>
    <t>If L-T</t>
  </si>
  <si>
    <t>If L-T Asimétrica</t>
  </si>
  <si>
    <t>If LL-T</t>
  </si>
  <si>
    <t>If LL-T Asimétrica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</si>
</sst>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E+00"/>
    <numFmt numFmtId="179" formatCode="0.000E+00"/>
    <numFmt numFmtId="180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2"/>
      <name val="Symbol"/>
      <family val="1"/>
    </font>
    <font>
      <b/>
      <sz val="12"/>
      <name val="Times New Roman"/>
      <family val="1"/>
    </font>
    <font>
      <sz val="12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75" fontId="0" fillId="3" borderId="0" xfId="0" applyNumberFormat="1" applyFill="1" applyAlignment="1">
      <alignment/>
    </xf>
    <xf numFmtId="0" fontId="1" fillId="4" borderId="0" xfId="0" applyFont="1" applyFill="1" applyAlignment="1">
      <alignment/>
    </xf>
    <xf numFmtId="175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1" fillId="5" borderId="0" xfId="0" applyFont="1" applyFill="1" applyAlignment="1">
      <alignment/>
    </xf>
    <xf numFmtId="175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6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 
(Corriente máxima - Falla de Línea a Tierra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Fallas0!$AR$3:$AR$27</c:f>
              <c:numCache>
                <c:ptCount val="25"/>
                <c:pt idx="0">
                  <c:v>1361.2879886194232</c:v>
                </c:pt>
                <c:pt idx="1">
                  <c:v>1108.4666167211192</c:v>
                </c:pt>
                <c:pt idx="2">
                  <c:v>991.9004880845802</c:v>
                </c:pt>
                <c:pt idx="3">
                  <c:v>982.3971292515315</c:v>
                </c:pt>
                <c:pt idx="4">
                  <c:v>956.7474795249111</c:v>
                </c:pt>
                <c:pt idx="5">
                  <c:v>955.3265008320061</c:v>
                </c:pt>
                <c:pt idx="6">
                  <c:v>935.7637974510229</c:v>
                </c:pt>
                <c:pt idx="7">
                  <c:v>924.2511245096579</c:v>
                </c:pt>
                <c:pt idx="8">
                  <c:v>895.7696206884418</c:v>
                </c:pt>
                <c:pt idx="9">
                  <c:v>891.5481902084191</c:v>
                </c:pt>
                <c:pt idx="10">
                  <c:v>877.4783287021321</c:v>
                </c:pt>
                <c:pt idx="11">
                  <c:v>861.4024691029153</c:v>
                </c:pt>
                <c:pt idx="12">
                  <c:v>840.2040258637993</c:v>
                </c:pt>
                <c:pt idx="13">
                  <c:v>832.3945325932672</c:v>
                </c:pt>
                <c:pt idx="14">
                  <c:v>793.5508768667721</c:v>
                </c:pt>
                <c:pt idx="15">
                  <c:v>774.4231083855889</c:v>
                </c:pt>
                <c:pt idx="16">
                  <c:v>765.1283159226396</c:v>
                </c:pt>
                <c:pt idx="17">
                  <c:v>739.2682471313512</c:v>
                </c:pt>
                <c:pt idx="18">
                  <c:v>734.1306202082262</c:v>
                </c:pt>
                <c:pt idx="19">
                  <c:v>721.0096064664691</c:v>
                </c:pt>
                <c:pt idx="20">
                  <c:v>716.7271121127534</c:v>
                </c:pt>
                <c:pt idx="21">
                  <c:v>699.8349959647014</c:v>
                </c:pt>
                <c:pt idx="22">
                  <c:v>696.0749563305883</c:v>
                </c:pt>
                <c:pt idx="23">
                  <c:v>683.0784894337419</c:v>
                </c:pt>
                <c:pt idx="24">
                  <c:v>648.6799583040197</c:v>
                </c:pt>
              </c:numCache>
            </c:numRef>
          </c:yVal>
          <c:smooth val="1"/>
        </c:ser>
        <c:axId val="4946928"/>
        <c:axId val="44522353"/>
      </c:scatterChart>
      <c:valAx>
        <c:axId val="494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522353"/>
        <c:crosses val="autoZero"/>
        <c:crossBetween val="midCat"/>
        <c:dispUnits/>
      </c:valAx>
      <c:valAx>
        <c:axId val="4452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
 (Corriente mínima - Falla de Línea a Línea - Zfalla = 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Fallas0!$AI$3:$AI$27</c:f>
              <c:numCache>
                <c:ptCount val="25"/>
                <c:pt idx="0">
                  <c:v>583.6090128956739</c:v>
                </c:pt>
                <c:pt idx="1">
                  <c:v>542.4555234757858</c:v>
                </c:pt>
                <c:pt idx="2">
                  <c:v>519.1100813962134</c:v>
                </c:pt>
                <c:pt idx="3">
                  <c:v>517.0570715041401</c:v>
                </c:pt>
                <c:pt idx="4">
                  <c:v>511.3927888212935</c:v>
                </c:pt>
                <c:pt idx="5">
                  <c:v>511.0736165303259</c:v>
                </c:pt>
                <c:pt idx="6">
                  <c:v>506.62054549428024</c:v>
                </c:pt>
                <c:pt idx="7">
                  <c:v>503.94743842075786</c:v>
                </c:pt>
                <c:pt idx="8">
                  <c:v>497.1609844766109</c:v>
                </c:pt>
                <c:pt idx="9">
                  <c:v>496.13351497946536</c:v>
                </c:pt>
                <c:pt idx="10">
                  <c:v>492.6675165416795</c:v>
                </c:pt>
                <c:pt idx="11">
                  <c:v>488.62750372570844</c:v>
                </c:pt>
                <c:pt idx="12">
                  <c:v>483.1655596195736</c:v>
                </c:pt>
                <c:pt idx="13">
                  <c:v>481.11365505955155</c:v>
                </c:pt>
                <c:pt idx="14">
                  <c:v>470.5753544582571</c:v>
                </c:pt>
                <c:pt idx="15">
                  <c:v>465.1735233187815</c:v>
                </c:pt>
                <c:pt idx="16">
                  <c:v>462.4956550021676</c:v>
                </c:pt>
                <c:pt idx="17">
                  <c:v>454.85619230869156</c:v>
                </c:pt>
                <c:pt idx="18">
                  <c:v>453.30440887645875</c:v>
                </c:pt>
                <c:pt idx="19">
                  <c:v>449.28849448455304</c:v>
                </c:pt>
                <c:pt idx="20">
                  <c:v>447.9610746448771</c:v>
                </c:pt>
                <c:pt idx="21">
                  <c:v>442.64308539225266</c:v>
                </c:pt>
                <c:pt idx="22">
                  <c:v>441.4412205477475</c:v>
                </c:pt>
                <c:pt idx="23">
                  <c:v>437.2349494227681</c:v>
                </c:pt>
                <c:pt idx="24">
                  <c:v>425.6976033818217</c:v>
                </c:pt>
              </c:numCache>
            </c:numRef>
          </c:yVal>
          <c:smooth val="1"/>
        </c:ser>
        <c:axId val="65156858"/>
        <c:axId val="49540811"/>
      </c:scatterChart>
      <c:valAx>
        <c:axId val="6515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crossBetween val="midCat"/>
        <c:dispUnits/>
      </c:valAx>
      <c:valAx>
        <c:axId val="4954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 
Corriente máxima (Falla doble Línea a Tierra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Fallas20!$CD$3:$CD$27</c:f>
              <c:numCache>
                <c:ptCount val="25"/>
                <c:pt idx="0">
                  <c:v>1098.1910208347533</c:v>
                </c:pt>
                <c:pt idx="1">
                  <c:v>1024.0362107359856</c:v>
                </c:pt>
                <c:pt idx="2">
                  <c:v>981.5113934386744</c:v>
                </c:pt>
                <c:pt idx="3">
                  <c:v>977.7545636590859</c:v>
                </c:pt>
                <c:pt idx="4">
                  <c:v>967.3745042642445</c:v>
                </c:pt>
                <c:pt idx="5">
                  <c:v>966.7889489291805</c:v>
                </c:pt>
                <c:pt idx="6">
                  <c:v>958.6119201039899</c:v>
                </c:pt>
                <c:pt idx="7">
                  <c:v>953.6966953967826</c:v>
                </c:pt>
                <c:pt idx="8">
                  <c:v>941.1951136772617</c:v>
                </c:pt>
                <c:pt idx="9">
                  <c:v>939.2994827198141</c:v>
                </c:pt>
                <c:pt idx="10">
                  <c:v>932.8992126463105</c:v>
                </c:pt>
                <c:pt idx="11">
                  <c:v>925.4278355157901</c:v>
                </c:pt>
                <c:pt idx="12">
                  <c:v>915.3075100347266</c:v>
                </c:pt>
                <c:pt idx="13">
                  <c:v>911.4997788339582</c:v>
                </c:pt>
                <c:pt idx="14">
                  <c:v>891.8930602017313</c:v>
                </c:pt>
                <c:pt idx="15">
                  <c:v>881.8094013233427</c:v>
                </c:pt>
                <c:pt idx="16">
                  <c:v>876.8020602184506</c:v>
                </c:pt>
                <c:pt idx="17">
                  <c:v>862.4855731314663</c:v>
                </c:pt>
                <c:pt idx="18">
                  <c:v>859.5717592826284</c:v>
                </c:pt>
                <c:pt idx="19">
                  <c:v>852.0219103959554</c:v>
                </c:pt>
                <c:pt idx="20">
                  <c:v>849.5234880864799</c:v>
                </c:pt>
                <c:pt idx="21">
                  <c:v>839.4996310579534</c:v>
                </c:pt>
                <c:pt idx="22">
                  <c:v>837.2310045569835</c:v>
                </c:pt>
                <c:pt idx="23">
                  <c:v>829.2818433589658</c:v>
                </c:pt>
                <c:pt idx="24">
                  <c:v>807.4020544848966</c:v>
                </c:pt>
              </c:numCache>
            </c:numRef>
          </c:yVal>
          <c:smooth val="1"/>
        </c:ser>
        <c:axId val="43214116"/>
        <c:axId val="53382725"/>
      </c:scatterChart>
      <c:val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82725"/>
        <c:crosses val="autoZero"/>
        <c:crossBetween val="midCat"/>
        <c:dispUnits/>
      </c:val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1411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Perfil de Corriente - Alimentadora B6
 (Corriente mínima - Falla de Línea a Línea - Zfalla = 20</a:t>
            </a:r>
            <a:r>
              <a:rPr lang="en-US" cap="none" sz="1200" b="1" i="0" u="none" baseline="0"/>
              <a:t>W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Fallas20!$M$3:$M$27</c:f>
              <c:numCache>
                <c:ptCount val="25"/>
                <c:pt idx="0">
                  <c:v>0</c:v>
                </c:pt>
                <c:pt idx="1">
                  <c:v>1.22322</c:v>
                </c:pt>
                <c:pt idx="2">
                  <c:v>1.99722</c:v>
                </c:pt>
                <c:pt idx="3">
                  <c:v>2.06842</c:v>
                </c:pt>
                <c:pt idx="4">
                  <c:v>2.26765</c:v>
                </c:pt>
                <c:pt idx="5">
                  <c:v>2.2790000000000004</c:v>
                </c:pt>
                <c:pt idx="6">
                  <c:v>2.4387600000000003</c:v>
                </c:pt>
                <c:pt idx="7">
                  <c:v>2.53594</c:v>
                </c:pt>
                <c:pt idx="8">
                  <c:v>2.78709</c:v>
                </c:pt>
                <c:pt idx="9">
                  <c:v>2.82568</c:v>
                </c:pt>
                <c:pt idx="10">
                  <c:v>2.95698</c:v>
                </c:pt>
                <c:pt idx="11">
                  <c:v>3.11225</c:v>
                </c:pt>
                <c:pt idx="12">
                  <c:v>3.32608</c:v>
                </c:pt>
                <c:pt idx="13">
                  <c:v>3.4076</c:v>
                </c:pt>
                <c:pt idx="14">
                  <c:v>3.83691</c:v>
                </c:pt>
                <c:pt idx="15">
                  <c:v>4.06414</c:v>
                </c:pt>
                <c:pt idx="16">
                  <c:v>4.17866</c:v>
                </c:pt>
                <c:pt idx="17">
                  <c:v>4.51243</c:v>
                </c:pt>
                <c:pt idx="18">
                  <c:v>4.58154</c:v>
                </c:pt>
                <c:pt idx="19">
                  <c:v>4.762510000000001</c:v>
                </c:pt>
                <c:pt idx="20">
                  <c:v>4.823010000000001</c:v>
                </c:pt>
                <c:pt idx="21">
                  <c:v>5.068870000000001</c:v>
                </c:pt>
                <c:pt idx="22">
                  <c:v>5.125220000000001</c:v>
                </c:pt>
                <c:pt idx="23">
                  <c:v>5.324770000000002</c:v>
                </c:pt>
                <c:pt idx="24">
                  <c:v>5.891520000000002</c:v>
                </c:pt>
              </c:numCache>
            </c:numRef>
          </c:xVal>
          <c:yVal>
            <c:numRef>
              <c:f>Fallas20!$AI$3:$AI$27</c:f>
              <c:numCache>
                <c:ptCount val="25"/>
                <c:pt idx="0">
                  <c:v>312.7938970540906</c:v>
                </c:pt>
                <c:pt idx="1">
                  <c:v>301.10375204978664</c:v>
                </c:pt>
                <c:pt idx="2">
                  <c:v>294.09619424211314</c:v>
                </c:pt>
                <c:pt idx="3">
                  <c:v>293.46604648955457</c:v>
                </c:pt>
                <c:pt idx="4">
                  <c:v>291.7154430621096</c:v>
                </c:pt>
                <c:pt idx="5">
                  <c:v>291.61627042342826</c:v>
                </c:pt>
                <c:pt idx="6">
                  <c:v>290.22666925681415</c:v>
                </c:pt>
                <c:pt idx="7">
                  <c:v>289.3871397367824</c:v>
                </c:pt>
                <c:pt idx="8">
                  <c:v>287.23738556988417</c:v>
                </c:pt>
                <c:pt idx="9">
                  <c:v>286.90959148143963</c:v>
                </c:pt>
                <c:pt idx="10">
                  <c:v>285.7992782518402</c:v>
                </c:pt>
                <c:pt idx="11">
                  <c:v>284.496139097007</c:v>
                </c:pt>
                <c:pt idx="12">
                  <c:v>282.71883632480933</c:v>
                </c:pt>
                <c:pt idx="13">
                  <c:v>282.04649082944115</c:v>
                </c:pt>
                <c:pt idx="14">
                  <c:v>278.5525667226337</c:v>
                </c:pt>
                <c:pt idx="15">
                  <c:v>276.7346166417205</c:v>
                </c:pt>
                <c:pt idx="16">
                  <c:v>275.82648490984894</c:v>
                </c:pt>
                <c:pt idx="17">
                  <c:v>273.2101637072884</c:v>
                </c:pt>
                <c:pt idx="18">
                  <c:v>272.67403058675853</c:v>
                </c:pt>
                <c:pt idx="19">
                  <c:v>271.2791060770913</c:v>
                </c:pt>
                <c:pt idx="20">
                  <c:v>270.8156489074686</c:v>
                </c:pt>
                <c:pt idx="21">
                  <c:v>268.9469356634802</c:v>
                </c:pt>
                <c:pt idx="22">
                  <c:v>268.52192827590517</c:v>
                </c:pt>
                <c:pt idx="23">
                  <c:v>267.0266314494204</c:v>
                </c:pt>
                <c:pt idx="24">
                  <c:v>262.8613186401727</c:v>
                </c:pt>
              </c:numCache>
            </c:numRef>
          </c:yVal>
          <c:smooth val="1"/>
        </c:ser>
        <c:axId val="10682478"/>
        <c:axId val="29033439"/>
      </c:scatterChart>
      <c:val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Distancia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33439"/>
        <c:crosses val="autoZero"/>
        <c:crossBetween val="midCat"/>
        <c:dispUnits/>
      </c:val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Corriente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Chart 1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39400" cy="7019925"/>
    <xdr:graphicFrame>
      <xdr:nvGraphicFramePr>
        <xdr:cNvPr id="1" name="Shape 1025"/>
        <xdr:cNvGraphicFramePr/>
      </xdr:nvGraphicFramePr>
      <xdr:xfrm>
        <a:off x="0" y="0"/>
        <a:ext cx="104394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dor\Escritorio\sc\Nueva%20S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  <sheetName val="Voltajes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anex0"/>
      <sheetName val="anex20"/>
      <sheetName val="Fallas20"/>
      <sheetName val="Voltajes0"/>
      <sheetName val="Curvas0"/>
      <sheetName val="Curvas2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allas0"/>
      <sheetName val="Fallas20"/>
      <sheetName val="Resultados0"/>
      <sheetName val="Resultados20"/>
      <sheetName val="Gráficomin20"/>
      <sheetName val="Datosmin20"/>
      <sheetName val="Gráficomax20"/>
      <sheetName val="Datosmax20"/>
      <sheetName val="Gráficomax0"/>
      <sheetName val="Gráficomin0"/>
      <sheetName val="Datosmin0"/>
      <sheetName val="Datosmax0"/>
    </sheetNames>
    <sheetDataSet>
      <sheetData sheetId="0">
        <row r="1">
          <cell r="AA1" t="str">
            <v>X/R</v>
          </cell>
          <cell r="AM1" t="str">
            <v>X/R</v>
          </cell>
          <cell r="AY1" t="str">
            <v>X/R</v>
          </cell>
          <cell r="CO1" t="str">
            <v>X/R</v>
          </cell>
        </row>
        <row r="2">
          <cell r="Y2" t="str">
            <v>Magnitud</v>
          </cell>
          <cell r="AB2" t="str">
            <v>Magnitud</v>
          </cell>
          <cell r="AG2" t="str">
            <v>Magnitud</v>
          </cell>
          <cell r="AN2" t="str">
            <v>Magnitud</v>
          </cell>
          <cell r="AS2" t="str">
            <v>Magnitud</v>
          </cell>
          <cell r="BA2" t="str">
            <v>Magnitud</v>
          </cell>
          <cell r="CI2" t="str">
            <v>Magnitud</v>
          </cell>
          <cell r="CP2" t="str">
            <v>Magnitud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5"/>
  <sheetViews>
    <sheetView workbookViewId="0" topLeftCell="BZ1">
      <selection activeCell="CI3" sqref="CI3"/>
    </sheetView>
  </sheetViews>
  <sheetFormatPr defaultColWidth="11.421875" defaultRowHeight="12.75"/>
  <cols>
    <col min="1" max="1" width="8.8515625" style="1" customWidth="1"/>
    <col min="2" max="2" width="4.28125" style="1" customWidth="1"/>
    <col min="3" max="3" width="9.00390625" style="1" customWidth="1"/>
    <col min="4" max="4" width="8.57421875" style="0" customWidth="1"/>
    <col min="5" max="5" width="8.8515625" style="0" customWidth="1"/>
    <col min="6" max="6" width="8.28125" style="0" customWidth="1"/>
    <col min="7" max="7" width="9.140625" style="0" customWidth="1"/>
    <col min="8" max="8" width="8.28125" style="9" customWidth="1"/>
    <col min="9" max="9" width="8.8515625" style="0" customWidth="1"/>
    <col min="10" max="10" width="7.00390625" style="0" customWidth="1"/>
    <col min="11" max="11" width="9.00390625" style="0" customWidth="1"/>
    <col min="12" max="12" width="6.00390625" style="0" customWidth="1"/>
    <col min="13" max="13" width="12.00390625" style="0" customWidth="1"/>
    <col min="14" max="14" width="6.00390625" style="0" customWidth="1"/>
    <col min="15" max="15" width="8.57421875" style="0" customWidth="1"/>
    <col min="16" max="16" width="9.140625" style="0" customWidth="1"/>
    <col min="17" max="17" width="8.8515625" style="0" customWidth="1"/>
    <col min="18" max="18" width="9.28125" style="0" customWidth="1"/>
    <col min="19" max="19" width="5.28125" style="0" customWidth="1"/>
    <col min="20" max="20" width="8.7109375" style="0" customWidth="1"/>
    <col min="21" max="21" width="7.28125" style="0" customWidth="1"/>
    <col min="22" max="22" width="8.8515625" style="0" customWidth="1"/>
    <col min="23" max="23" width="8.28125" style="0" customWidth="1"/>
    <col min="24" max="24" width="8.421875" style="0" customWidth="1"/>
    <col min="25" max="25" width="9.57421875" style="0" customWidth="1"/>
    <col min="26" max="26" width="9.7109375" style="0" customWidth="1"/>
    <col min="27" max="27" width="8.421875" style="5" customWidth="1"/>
    <col min="28" max="28" width="16.57421875" style="0" customWidth="1"/>
    <col min="33" max="33" width="11.421875" style="18" customWidth="1"/>
    <col min="37" max="37" width="20.8515625" style="0" customWidth="1"/>
    <col min="42" max="42" width="11.421875" style="15" customWidth="1"/>
    <col min="46" max="46" width="21.421875" style="0" customWidth="1"/>
    <col min="47" max="47" width="8.28125" style="0" customWidth="1"/>
    <col min="75" max="75" width="9.57421875" style="0" customWidth="1"/>
    <col min="76" max="76" width="14.7109375" style="0" customWidth="1"/>
    <col min="78" max="78" width="12.8515625" style="0" customWidth="1"/>
    <col min="79" max="79" width="14.140625" style="0" customWidth="1"/>
    <col min="80" max="80" width="24.00390625" style="0" customWidth="1"/>
    <col min="82" max="82" width="13.8515625" style="0" customWidth="1"/>
    <col min="83" max="83" width="15.57421875" style="0" customWidth="1"/>
    <col min="84" max="84" width="29.28125" style="0" customWidth="1"/>
    <col min="85" max="85" width="20.7109375" style="0" customWidth="1"/>
    <col min="86" max="86" width="24.8515625" style="0" customWidth="1"/>
    <col min="87" max="87" width="14.421875" style="0" customWidth="1"/>
    <col min="88" max="88" width="27.00390625" style="0" customWidth="1"/>
  </cols>
  <sheetData>
    <row r="1" spans="1:88" ht="12.75">
      <c r="A1" s="1" t="s">
        <v>0</v>
      </c>
      <c r="B1" s="1" t="s">
        <v>9</v>
      </c>
      <c r="C1" s="1" t="s">
        <v>10</v>
      </c>
      <c r="D1" t="s">
        <v>11</v>
      </c>
      <c r="F1" t="s">
        <v>12</v>
      </c>
      <c r="H1" s="9" t="s">
        <v>13</v>
      </c>
      <c r="J1" t="s">
        <v>14</v>
      </c>
      <c r="L1" s="3" t="s">
        <v>131</v>
      </c>
      <c r="M1" s="3" t="s">
        <v>10</v>
      </c>
      <c r="N1" s="3" t="s">
        <v>9</v>
      </c>
      <c r="O1" t="s">
        <v>132</v>
      </c>
      <c r="Q1" t="s">
        <v>133</v>
      </c>
      <c r="S1" t="s">
        <v>134</v>
      </c>
      <c r="U1" t="s">
        <v>135</v>
      </c>
      <c r="W1" t="s">
        <v>135</v>
      </c>
      <c r="Y1" s="4" t="s">
        <v>136</v>
      </c>
      <c r="Z1" s="4"/>
      <c r="AA1" s="6" t="s">
        <v>137</v>
      </c>
      <c r="AB1" s="4" t="s">
        <v>138</v>
      </c>
      <c r="AC1" t="s">
        <v>139</v>
      </c>
      <c r="AE1" t="s">
        <v>139</v>
      </c>
      <c r="AG1" s="20" t="s">
        <v>140</v>
      </c>
      <c r="AH1" s="20"/>
      <c r="AI1" s="19"/>
      <c r="AJ1" s="4" t="s">
        <v>137</v>
      </c>
      <c r="AK1" s="4" t="s">
        <v>141</v>
      </c>
      <c r="AL1" s="5" t="s">
        <v>142</v>
      </c>
      <c r="AM1" s="5"/>
      <c r="AN1" s="5" t="s">
        <v>142</v>
      </c>
      <c r="AO1" s="5"/>
      <c r="AP1" s="22" t="s">
        <v>143</v>
      </c>
      <c r="AQ1" s="22"/>
      <c r="AR1" s="21"/>
      <c r="AS1" t="s">
        <v>137</v>
      </c>
      <c r="AT1" s="4" t="s">
        <v>144</v>
      </c>
      <c r="AU1" t="s">
        <v>145</v>
      </c>
      <c r="AW1" t="s">
        <v>146</v>
      </c>
      <c r="AY1" t="s">
        <v>147</v>
      </c>
      <c r="BA1" t="s">
        <v>147</v>
      </c>
      <c r="BC1" t="s">
        <v>148</v>
      </c>
      <c r="BE1" t="s">
        <v>148</v>
      </c>
      <c r="BG1" t="s">
        <v>149</v>
      </c>
      <c r="BI1" t="s">
        <v>149</v>
      </c>
      <c r="BK1" t="s">
        <v>150</v>
      </c>
      <c r="BM1" t="s">
        <v>150</v>
      </c>
      <c r="BO1" t="s">
        <v>151</v>
      </c>
      <c r="BQ1" t="s">
        <v>151</v>
      </c>
      <c r="BS1" t="s">
        <v>152</v>
      </c>
      <c r="BU1" t="s">
        <v>152</v>
      </c>
      <c r="BW1" t="s">
        <v>153</v>
      </c>
      <c r="BY1" t="s">
        <v>153</v>
      </c>
      <c r="CA1" t="s">
        <v>154</v>
      </c>
      <c r="CC1" s="38" t="s">
        <v>155</v>
      </c>
      <c r="CD1" s="38"/>
      <c r="CE1" t="s">
        <v>156</v>
      </c>
      <c r="CG1" t="s">
        <v>156</v>
      </c>
      <c r="CI1" s="4" t="s">
        <v>137</v>
      </c>
      <c r="CJ1" s="4" t="s">
        <v>157</v>
      </c>
    </row>
    <row r="2" spans="3:88" ht="12.75">
      <c r="C2" s="1" t="s">
        <v>15</v>
      </c>
      <c r="D2" t="s">
        <v>16</v>
      </c>
      <c r="E2" t="s">
        <v>17</v>
      </c>
      <c r="F2" t="s">
        <v>16</v>
      </c>
      <c r="G2" t="s">
        <v>17</v>
      </c>
      <c r="H2" s="9" t="s">
        <v>16</v>
      </c>
      <c r="I2" t="s">
        <v>17</v>
      </c>
      <c r="J2" t="s">
        <v>16</v>
      </c>
      <c r="K2" t="s">
        <v>17</v>
      </c>
      <c r="L2" s="4" t="s">
        <v>158</v>
      </c>
      <c r="M2" s="3" t="s">
        <v>15</v>
      </c>
      <c r="N2" s="4"/>
      <c r="O2" t="s">
        <v>16</v>
      </c>
      <c r="P2" t="s">
        <v>17</v>
      </c>
      <c r="Q2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159</v>
      </c>
      <c r="X2" t="s">
        <v>160</v>
      </c>
      <c r="Y2" s="4" t="s">
        <v>159</v>
      </c>
      <c r="Z2" s="4" t="s">
        <v>160</v>
      </c>
      <c r="AA2" s="6"/>
      <c r="AB2" s="4" t="s">
        <v>159</v>
      </c>
      <c r="AC2" t="s">
        <v>16</v>
      </c>
      <c r="AD2" t="s">
        <v>17</v>
      </c>
      <c r="AE2" t="s">
        <v>159</v>
      </c>
      <c r="AF2" t="s">
        <v>160</v>
      </c>
      <c r="AG2" s="16" t="s">
        <v>159</v>
      </c>
      <c r="AH2" s="4" t="s">
        <v>160</v>
      </c>
      <c r="AI2" s="4"/>
      <c r="AJ2" s="4"/>
      <c r="AK2" s="4" t="s">
        <v>159</v>
      </c>
      <c r="AL2" t="s">
        <v>16</v>
      </c>
      <c r="AM2" t="s">
        <v>17</v>
      </c>
      <c r="AN2" t="s">
        <v>159</v>
      </c>
      <c r="AO2" t="s">
        <v>160</v>
      </c>
      <c r="AP2" s="13" t="s">
        <v>159</v>
      </c>
      <c r="AQ2" s="4" t="s">
        <v>160</v>
      </c>
      <c r="AR2" s="4"/>
      <c r="AT2" s="4" t="s">
        <v>159</v>
      </c>
      <c r="AU2" t="s">
        <v>159</v>
      </c>
      <c r="AV2" t="s">
        <v>160</v>
      </c>
      <c r="AW2" t="s">
        <v>159</v>
      </c>
      <c r="AX2" t="s">
        <v>160</v>
      </c>
      <c r="AY2" t="s">
        <v>159</v>
      </c>
      <c r="AZ2" t="s">
        <v>160</v>
      </c>
      <c r="BA2" t="s">
        <v>16</v>
      </c>
      <c r="BB2" t="s">
        <v>17</v>
      </c>
      <c r="BC2" t="s">
        <v>16</v>
      </c>
      <c r="BD2" t="s">
        <v>17</v>
      </c>
      <c r="BE2" t="s">
        <v>159</v>
      </c>
      <c r="BF2" t="s">
        <v>160</v>
      </c>
      <c r="BG2" t="s">
        <v>159</v>
      </c>
      <c r="BH2" t="s">
        <v>160</v>
      </c>
      <c r="BI2" t="s">
        <v>16</v>
      </c>
      <c r="BJ2" t="s">
        <v>17</v>
      </c>
      <c r="BK2" t="s">
        <v>16</v>
      </c>
      <c r="BL2" t="s">
        <v>17</v>
      </c>
      <c r="BM2" t="s">
        <v>159</v>
      </c>
      <c r="BN2" t="s">
        <v>160</v>
      </c>
      <c r="BO2" t="s">
        <v>16</v>
      </c>
      <c r="BP2" t="s">
        <v>17</v>
      </c>
      <c r="BQ2" t="s">
        <v>159</v>
      </c>
      <c r="BR2" t="s">
        <v>160</v>
      </c>
      <c r="BS2" t="s">
        <v>159</v>
      </c>
      <c r="BT2" t="s">
        <v>160</v>
      </c>
      <c r="BU2" t="s">
        <v>16</v>
      </c>
      <c r="BV2" t="s">
        <v>17</v>
      </c>
      <c r="BW2" t="s">
        <v>16</v>
      </c>
      <c r="BX2" t="s">
        <v>17</v>
      </c>
      <c r="BY2" t="s">
        <v>159</v>
      </c>
      <c r="BZ2" t="s">
        <v>160</v>
      </c>
      <c r="CA2" t="s">
        <v>159</v>
      </c>
      <c r="CB2" t="s">
        <v>160</v>
      </c>
      <c r="CC2" s="4" t="s">
        <v>159</v>
      </c>
      <c r="CD2" s="4" t="s">
        <v>160</v>
      </c>
      <c r="CE2" t="s">
        <v>159</v>
      </c>
      <c r="CF2" t="s">
        <v>160</v>
      </c>
      <c r="CG2" t="s">
        <v>16</v>
      </c>
      <c r="CH2" t="s">
        <v>17</v>
      </c>
      <c r="CJ2" s="4" t="s">
        <v>159</v>
      </c>
    </row>
    <row r="3" spans="1:88" ht="12.75">
      <c r="A3" s="1" t="s">
        <v>1</v>
      </c>
      <c r="B3" s="1">
        <v>3</v>
      </c>
      <c r="C3" s="1">
        <v>1.22322</v>
      </c>
      <c r="D3">
        <v>0.2381</v>
      </c>
      <c r="E3" s="1">
        <v>0.4004</v>
      </c>
      <c r="F3" s="1">
        <v>0.1692</v>
      </c>
      <c r="G3" s="1">
        <v>2.5058</v>
      </c>
      <c r="H3" s="10">
        <f>C3*D3</f>
        <v>0.291248682</v>
      </c>
      <c r="I3" s="2">
        <f>C3*E3</f>
        <v>0.489777288</v>
      </c>
      <c r="J3" s="2">
        <f>C3*F3</f>
        <v>0.206968824</v>
      </c>
      <c r="K3" s="2">
        <f>C3*G3</f>
        <v>3.0651446759999996</v>
      </c>
      <c r="L3" s="3">
        <v>1</v>
      </c>
      <c r="M3" s="3">
        <f>0</f>
        <v>0</v>
      </c>
      <c r="N3" s="8">
        <v>3</v>
      </c>
      <c r="O3">
        <f>0.7538+0.180918+0.1857</f>
        <v>1.1204180000000001</v>
      </c>
      <c r="P3">
        <f>0.9779+1.99962+3.9564</f>
        <v>6.9339200000000005</v>
      </c>
      <c r="Q3">
        <f>1.20822+0.14283+0.0333</f>
        <v>1.3843500000000002</v>
      </c>
      <c r="R3">
        <f>0.904299+1.675872+1.2521</f>
        <v>3.832271</v>
      </c>
      <c r="S3">
        <v>0</v>
      </c>
      <c r="T3">
        <v>0</v>
      </c>
      <c r="U3" s="2">
        <f>O3+S3</f>
        <v>1.1204180000000001</v>
      </c>
      <c r="V3" s="2">
        <f>P3+T3</f>
        <v>6.9339200000000005</v>
      </c>
      <c r="W3" s="2">
        <f>SQRT(U3*U3+V3*V3)</f>
        <v>7.02385813218946</v>
      </c>
      <c r="X3" s="2">
        <f>DEGREES(ATAN(V3/U3))</f>
        <v>80.82119370929685</v>
      </c>
      <c r="Y3" s="12">
        <f>14.2/((SQRT(3))*W3)</f>
        <v>1.1672180257913478</v>
      </c>
      <c r="Z3" s="2">
        <f>0-X3</f>
        <v>-80.82119370929685</v>
      </c>
      <c r="AA3" s="7">
        <f>V3/U3</f>
        <v>6.188690292373025</v>
      </c>
      <c r="AB3" s="2">
        <f>Y3*1.5</f>
        <v>1.7508270386870217</v>
      </c>
      <c r="AC3" s="2">
        <f>O3+O3+S3</f>
        <v>2.2408360000000003</v>
      </c>
      <c r="AD3" s="2">
        <f>P3+P3+T3</f>
        <v>13.867840000000001</v>
      </c>
      <c r="AE3" s="2">
        <f>SQRT(AC3*AC3+AD3*AD3)</f>
        <v>14.04771626437892</v>
      </c>
      <c r="AF3" s="2">
        <f>DEGREES(ATAN(AD3/AC3))</f>
        <v>80.82119370929685</v>
      </c>
      <c r="AG3" s="17">
        <f>14.2/(SQRT(3)*AE3)</f>
        <v>0.5836090128956739</v>
      </c>
      <c r="AH3" s="2">
        <f>0-AF3</f>
        <v>-80.82119370929685</v>
      </c>
      <c r="AI3" s="23">
        <f>1000*AG3</f>
        <v>583.6090128956739</v>
      </c>
      <c r="AJ3" s="2">
        <f>AD3/AC3</f>
        <v>6.188690292373025</v>
      </c>
      <c r="AK3" s="2">
        <f>AG3*1.5</f>
        <v>0.8754135193435109</v>
      </c>
      <c r="AL3" s="2">
        <f>O3+O3+Q3+(3*S3)</f>
        <v>3.6251860000000002</v>
      </c>
      <c r="AM3" s="2">
        <f>P3+P3+R3+(3*T3)</f>
        <v>17.700111</v>
      </c>
      <c r="AN3" s="2">
        <f>SQRT(AL3*AL3+AM3*AM3)</f>
        <v>18.067537268452416</v>
      </c>
      <c r="AO3" s="2">
        <f>DEGREES(ATAN(AM3/AL3))</f>
        <v>78.4252397207648</v>
      </c>
      <c r="AP3" s="14">
        <f>((SQRT(3))*14.2)/AN3</f>
        <v>1.3612879886194231</v>
      </c>
      <c r="AQ3" s="2">
        <f>0-AO3</f>
        <v>-78.4252397207648</v>
      </c>
      <c r="AR3" s="23">
        <f>1000*AP3</f>
        <v>1361.2879886194232</v>
      </c>
      <c r="AS3" s="2">
        <f>AM3/AL3</f>
        <v>4.882538716634126</v>
      </c>
      <c r="AT3" s="2">
        <f>AP3*1.47</f>
        <v>2.001093343270552</v>
      </c>
      <c r="AU3">
        <v>1</v>
      </c>
      <c r="AV3">
        <v>120</v>
      </c>
      <c r="AW3" s="2">
        <f>SQRT(O3*O3+P3*P3)</f>
        <v>7.02385813218946</v>
      </c>
      <c r="AX3" s="2">
        <f>DEGREES(ATAN(P3/O3))</f>
        <v>80.82119370929685</v>
      </c>
      <c r="AY3" s="2">
        <f>AU3*AW3</f>
        <v>7.02385813218946</v>
      </c>
      <c r="AZ3" s="2">
        <f>AV3+AX3</f>
        <v>200.82119370929684</v>
      </c>
      <c r="BA3" s="2">
        <f>AY3*COS(AZ3*PI()/180)</f>
        <v>-6.565159867808996</v>
      </c>
      <c r="BB3" s="2">
        <f>AY3*SIN(AZ3*PI()/180)</f>
        <v>-2.4966495491426457</v>
      </c>
      <c r="BC3" s="2">
        <f aca="true" t="shared" si="0" ref="BC3:BC27">Q3+(3*S3)-BA3</f>
        <v>7.949509867808996</v>
      </c>
      <c r="BD3" s="2">
        <f aca="true" t="shared" si="1" ref="BD3:BD27">R3+(3*T3)-BB3</f>
        <v>6.328920549142646</v>
      </c>
      <c r="BE3" s="2">
        <f>SQRT(BC3*BC3+BD3*BD3)</f>
        <v>10.161197884883094</v>
      </c>
      <c r="BF3" s="2">
        <f>DEGREES(ATAN(BD3/BC3))</f>
        <v>38.52468953511573</v>
      </c>
      <c r="BG3" s="2">
        <f>AW3*AW3</f>
        <v>49.33458306112401</v>
      </c>
      <c r="BH3" s="2">
        <f>AX3+AX3</f>
        <v>161.6423874185937</v>
      </c>
      <c r="BI3" s="2">
        <f>BG3*COS(BH3*PI()/180)</f>
        <v>-46.82391007167601</v>
      </c>
      <c r="BJ3" s="2">
        <f>BG3*SIN(BH3*PI()/180)</f>
        <v>15.537777557120002</v>
      </c>
      <c r="BK3" s="2">
        <f>O3+O3</f>
        <v>2.2408360000000003</v>
      </c>
      <c r="BL3" s="2">
        <f>P3+P3</f>
        <v>13.867840000000001</v>
      </c>
      <c r="BM3" s="2">
        <f>SQRT(BK3*BK3+BL3*BL3)</f>
        <v>14.04771626437892</v>
      </c>
      <c r="BN3" s="2">
        <f>DEGREES(ATAN(BL3/BK3))</f>
        <v>80.82119370929685</v>
      </c>
      <c r="BO3" s="2">
        <f>Q3+(3*S3)</f>
        <v>1.3843500000000002</v>
      </c>
      <c r="BP3" s="2">
        <f>R3+(3*T3)</f>
        <v>3.832271</v>
      </c>
      <c r="BQ3" s="2">
        <f>SQRT(BO3*BO3+BP3*BP3)</f>
        <v>4.0746442715826126</v>
      </c>
      <c r="BR3" s="2">
        <f>DEGREES(ATAN(BP3/BO3))</f>
        <v>70.13851190247601</v>
      </c>
      <c r="BS3" s="2">
        <f>BM3*BQ3</f>
        <v>57.23944660546946</v>
      </c>
      <c r="BT3" s="2">
        <f>BN3+BR3</f>
        <v>150.95970561177285</v>
      </c>
      <c r="BU3" s="2">
        <f>BS3*COS(BT3*PI()/180)</f>
        <v>-50.04321974804</v>
      </c>
      <c r="BV3" s="2">
        <f>BS3*SIN(BT3*PI()/180)</f>
        <v>27.785435122556002</v>
      </c>
      <c r="BW3" s="2">
        <f>BI3+BU3</f>
        <v>-96.86712981971601</v>
      </c>
      <c r="BX3" s="2">
        <f>BJ3+BV3</f>
        <v>43.323212679676004</v>
      </c>
      <c r="BY3" s="2">
        <f>SQRT(BW3*BW3+BX3*BX3)</f>
        <v>106.11381435231775</v>
      </c>
      <c r="BZ3" s="2">
        <f>DEGREES(ATAN(BX3/BW3))</f>
        <v>-24.09627949151981</v>
      </c>
      <c r="CA3" s="2">
        <f>BE3/BY3</f>
        <v>0.09575754058888142</v>
      </c>
      <c r="CB3" s="2">
        <f>BF3-BZ3</f>
        <v>62.62096902663554</v>
      </c>
      <c r="CC3" s="2">
        <f>14.1*CA3</f>
        <v>1.350181322303228</v>
      </c>
      <c r="CD3" s="2">
        <f>0+CB3</f>
        <v>62.62096902663554</v>
      </c>
      <c r="CE3" s="2">
        <f>BY3/((SQRT(3))*BE3)</f>
        <v>6.029293000207473</v>
      </c>
      <c r="CF3" s="2">
        <f>CD3</f>
        <v>62.62096902663554</v>
      </c>
      <c r="CG3" s="2">
        <f>CE3*COS(CF3*PI()/180)</f>
        <v>2.7727201090404505</v>
      </c>
      <c r="CH3" s="2">
        <f>CE3*SIN(CF3*PI()/180)</f>
        <v>5.3539142017101415</v>
      </c>
      <c r="CI3" s="2">
        <f>CH3/CG3</f>
        <v>1.9309248648118902</v>
      </c>
      <c r="CJ3" s="2">
        <f>CC3*1.12</f>
        <v>1.5122030809796154</v>
      </c>
    </row>
    <row r="4" spans="1:88" ht="12.75">
      <c r="A4" s="1" t="s">
        <v>2</v>
      </c>
      <c r="B4" s="1">
        <v>3</v>
      </c>
      <c r="C4" s="1">
        <v>0.774</v>
      </c>
      <c r="D4">
        <v>0.2381</v>
      </c>
      <c r="E4" s="1">
        <v>0.4004</v>
      </c>
      <c r="F4" s="1">
        <v>0.1692</v>
      </c>
      <c r="G4" s="1">
        <v>2.5058</v>
      </c>
      <c r="H4" s="10">
        <f aca="true" t="shared" si="2" ref="H4:H67">C4*D4</f>
        <v>0.18428940000000002</v>
      </c>
      <c r="I4" s="2">
        <f aca="true" t="shared" si="3" ref="I4:I67">C4*E4</f>
        <v>0.3099096</v>
      </c>
      <c r="J4" s="2">
        <f aca="true" t="shared" si="4" ref="J4:J67">C4*F4</f>
        <v>0.1309608</v>
      </c>
      <c r="K4" s="2">
        <f aca="true" t="shared" si="5" ref="K4:K67">C4*G4</f>
        <v>1.9394892</v>
      </c>
      <c r="L4" s="3">
        <v>2</v>
      </c>
      <c r="M4" s="3">
        <f>M3+C3</f>
        <v>1.22322</v>
      </c>
      <c r="N4" s="8">
        <v>3</v>
      </c>
      <c r="O4" s="2">
        <f>O3+H3</f>
        <v>1.4116666820000001</v>
      </c>
      <c r="P4" s="2">
        <f>P3+I3</f>
        <v>7.4236972880000005</v>
      </c>
      <c r="Q4" s="2">
        <f>Q3+J3</f>
        <v>1.5913188240000002</v>
      </c>
      <c r="R4" s="2">
        <f>R3+K3</f>
        <v>6.897415676</v>
      </c>
      <c r="S4">
        <v>0</v>
      </c>
      <c r="T4">
        <v>0</v>
      </c>
      <c r="U4" s="2">
        <f>O4+S4</f>
        <v>1.4116666820000001</v>
      </c>
      <c r="V4" s="2">
        <f aca="true" t="shared" si="6" ref="V4:V67">P4+T4</f>
        <v>7.4236972880000005</v>
      </c>
      <c r="W4" s="2">
        <f aca="true" t="shared" si="7" ref="W4:W28">SQRT(U4*U4+V4*V4)</f>
        <v>7.5567244388642</v>
      </c>
      <c r="X4" s="2">
        <f aca="true" t="shared" si="8" ref="X4:X28">DEGREES(ATAN(V4/U4))</f>
        <v>79.2333610010136</v>
      </c>
      <c r="Y4" s="12">
        <f>14.2/((SQRT(3))*W4)</f>
        <v>1.0849110469515715</v>
      </c>
      <c r="Z4" s="2">
        <f aca="true" t="shared" si="9" ref="Z4:Z67">0-X4</f>
        <v>-79.2333610010136</v>
      </c>
      <c r="AA4" s="7">
        <f aca="true" t="shared" si="10" ref="AA4:AA67">V4/U4</f>
        <v>5.258817384201747</v>
      </c>
      <c r="AB4" s="2">
        <f>Y4*1.47</f>
        <v>1.59481923901881</v>
      </c>
      <c r="AC4" s="2">
        <f aca="true" t="shared" si="11" ref="AC4:AC67">O4+O4+S4</f>
        <v>2.8233333640000002</v>
      </c>
      <c r="AD4" s="2">
        <f aca="true" t="shared" si="12" ref="AD4:AD67">P4+P4+T4</f>
        <v>14.847394576000001</v>
      </c>
      <c r="AE4" s="2">
        <f aca="true" t="shared" si="13" ref="AE4:AE67">SQRT(AC4*AC4+AD4*AD4)</f>
        <v>15.1134488777284</v>
      </c>
      <c r="AF4" s="2">
        <f aca="true" t="shared" si="14" ref="AF4:AF67">DEGREES(ATAN(AD4/AC4))</f>
        <v>79.2333610010136</v>
      </c>
      <c r="AG4" s="17">
        <f aca="true" t="shared" si="15" ref="AG4:AG67">14.2/(SQRT(3)*AE4)</f>
        <v>0.5424555234757857</v>
      </c>
      <c r="AH4" s="2">
        <f aca="true" t="shared" si="16" ref="AH4:AH67">0-AF4</f>
        <v>-79.2333610010136</v>
      </c>
      <c r="AI4" s="23">
        <f aca="true" t="shared" si="17" ref="AI4:AI27">1000*AG4</f>
        <v>542.4555234757858</v>
      </c>
      <c r="AJ4" s="2">
        <f aca="true" t="shared" si="18" ref="AJ4:AJ67">AD4/AC4</f>
        <v>5.258817384201747</v>
      </c>
      <c r="AK4" s="2">
        <f>AG4*1.47</f>
        <v>0.797409619509405</v>
      </c>
      <c r="AL4" s="2">
        <f aca="true" t="shared" si="19" ref="AL4:AL67">O4+O4+Q4+(3*S4)</f>
        <v>4.414652188000001</v>
      </c>
      <c r="AM4" s="2">
        <f aca="true" t="shared" si="20" ref="AM4:AM67">P4+P4+R4+(3*T4)</f>
        <v>21.744810252</v>
      </c>
      <c r="AN4" s="2">
        <f aca="true" t="shared" si="21" ref="AN4:AN67">SQRT(AL4*AL4+AM4*AM4)</f>
        <v>22.188418754758022</v>
      </c>
      <c r="AO4" s="2">
        <f aca="true" t="shared" si="22" ref="AO4:AO67">DEGREES(ATAN(AM4/AL4))</f>
        <v>78.52373377139601</v>
      </c>
      <c r="AP4" s="14">
        <f aca="true" t="shared" si="23" ref="AP4:AP67">((SQRT(3))*14.2)/AN4</f>
        <v>1.1084666167211192</v>
      </c>
      <c r="AQ4" s="2">
        <f aca="true" t="shared" si="24" ref="AQ4:AQ67">0-AO4</f>
        <v>-78.52373377139601</v>
      </c>
      <c r="AR4" s="23">
        <f aca="true" t="shared" si="25" ref="AR4:AR27">1000*AP4</f>
        <v>1108.4666167211192</v>
      </c>
      <c r="AS4" s="2">
        <f aca="true" t="shared" si="26" ref="AS4:AS67">AM4/AL4</f>
        <v>4.925599871968894</v>
      </c>
      <c r="AT4" s="2">
        <f>1.46*AP4</f>
        <v>1.6183612604128341</v>
      </c>
      <c r="AU4">
        <v>1</v>
      </c>
      <c r="AV4">
        <v>120</v>
      </c>
      <c r="AW4" s="2">
        <f aca="true" t="shared" si="27" ref="AW4:AW27">SQRT(O4*O4+P4*P4)</f>
        <v>7.5567244388642</v>
      </c>
      <c r="AX4" s="2">
        <f aca="true" t="shared" si="28" ref="AX4:AX27">DEGREES(ATAN(P4/O4))</f>
        <v>79.2333610010136</v>
      </c>
      <c r="AY4" s="2">
        <f aca="true" t="shared" si="29" ref="AY4:AY27">AU4*AW4</f>
        <v>7.5567244388642</v>
      </c>
      <c r="AZ4" s="2">
        <f aca="true" t="shared" si="30" ref="AZ4:AZ27">AV4+AX4</f>
        <v>199.2333610010136</v>
      </c>
      <c r="BA4" s="2">
        <f aca="true" t="shared" si="31" ref="BA4:BA27">AY4*COS(AZ4*PI()/180)</f>
        <v>-7.134943782413644</v>
      </c>
      <c r="BB4" s="2">
        <f aca="true" t="shared" si="32" ref="BB4:BB27">AY4*SIN(AZ4*PI()/180)</f>
        <v>-2.4893094357119114</v>
      </c>
      <c r="BC4" s="2">
        <f t="shared" si="0"/>
        <v>8.726262606413645</v>
      </c>
      <c r="BD4" s="2">
        <f t="shared" si="1"/>
        <v>9.386725111711911</v>
      </c>
      <c r="BE4" s="2">
        <f aca="true" t="shared" si="33" ref="BE4:BE27">SQRT(BC4*BC4+BD4*BD4)</f>
        <v>12.816328155869607</v>
      </c>
      <c r="BF4" s="2">
        <f aca="true" t="shared" si="34" ref="BF4:BF27">DEGREES(ATAN(BD4/BC4))</f>
        <v>47.08827813364222</v>
      </c>
      <c r="BG4" s="2">
        <f aca="true" t="shared" si="35" ref="BG4:BG27">AW4*AW4</f>
        <v>57.104084244927456</v>
      </c>
      <c r="BH4" s="2">
        <f aca="true" t="shared" si="36" ref="BH4:BH27">AX4+AX4</f>
        <v>158.4667220020272</v>
      </c>
      <c r="BI4" s="2">
        <f aca="true" t="shared" si="37" ref="BI4:BI27">BG4*COS(BH4*PI()/180)</f>
        <v>-53.11847860278968</v>
      </c>
      <c r="BJ4" s="2">
        <f aca="true" t="shared" si="38" ref="BJ4:BJ27">BG4*SIN(BH4*PI()/180)</f>
        <v>20.95957223744672</v>
      </c>
      <c r="BK4" s="2">
        <f aca="true" t="shared" si="39" ref="BK4:BK29">O4+O4</f>
        <v>2.8233333640000002</v>
      </c>
      <c r="BL4" s="2">
        <f aca="true" t="shared" si="40" ref="BL4:BL27">P4+P4</f>
        <v>14.847394576000001</v>
      </c>
      <c r="BM4" s="2">
        <f aca="true" t="shared" si="41" ref="BM4:BM27">SQRT(BK4*BK4+BL4*BL4)</f>
        <v>15.1134488777284</v>
      </c>
      <c r="BN4" s="2">
        <f aca="true" t="shared" si="42" ref="BN4:BN27">DEGREES(ATAN(BL4/BK4))</f>
        <v>79.2333610010136</v>
      </c>
      <c r="BO4" s="2">
        <f aca="true" t="shared" si="43" ref="BO4:BO28">Q4+(3*S4)</f>
        <v>1.5913188240000002</v>
      </c>
      <c r="BP4" s="2">
        <f aca="true" t="shared" si="44" ref="BP4:BP28">R4+(3*T4)</f>
        <v>6.897415676</v>
      </c>
      <c r="BQ4" s="2">
        <f aca="true" t="shared" si="45" ref="BQ4:BQ28">SQRT(BO4*BO4+BP4*BP4)</f>
        <v>7.078604283836417</v>
      </c>
      <c r="BR4" s="2">
        <f aca="true" t="shared" si="46" ref="BR4:BR26">DEGREES(ATAN(BP4/BO4))</f>
        <v>77.00847871906474</v>
      </c>
      <c r="BS4" s="2">
        <f aca="true" t="shared" si="47" ref="BS4:BS27">BM4*BQ4</f>
        <v>106.98212396943094</v>
      </c>
      <c r="BT4" s="2">
        <f aca="true" t="shared" si="48" ref="BT4:BT27">BN4+BR4</f>
        <v>156.24183972007836</v>
      </c>
      <c r="BU4" s="2">
        <f>BS4*COS(BT4*PI()/180)</f>
        <v>-97.91582856769935</v>
      </c>
      <c r="BV4" s="2">
        <f aca="true" t="shared" si="49" ref="BV4:BV27">BS4*SIN(BT4*PI()/180)</f>
        <v>43.1006422795717</v>
      </c>
      <c r="BW4" s="2">
        <f aca="true" t="shared" si="50" ref="BW4:BW27">BI4+BU4</f>
        <v>-151.03430717048903</v>
      </c>
      <c r="BX4" s="2">
        <f aca="true" t="shared" si="51" ref="BX4:BX27">BJ4+BV4</f>
        <v>64.06021451701842</v>
      </c>
      <c r="BY4" s="2">
        <f aca="true" t="shared" si="52" ref="BY4:BY27">SQRT(BW4*BW4+BX4*BX4)</f>
        <v>164.05813916546796</v>
      </c>
      <c r="BZ4" s="2">
        <f aca="true" t="shared" si="53" ref="BZ4:BZ27">DEGREES(ATAN(BX4/BW4))</f>
        <v>-22.98391156152722</v>
      </c>
      <c r="CA4" s="2">
        <f aca="true" t="shared" si="54" ref="CA4:CA27">BE4/BY4</f>
        <v>0.07812064808892623</v>
      </c>
      <c r="CB4" s="2">
        <f aca="true" t="shared" si="55" ref="CB4:CB27">BF4-BZ4</f>
        <v>70.07218969516944</v>
      </c>
      <c r="CC4" s="2">
        <f aca="true" t="shared" si="56" ref="CC4:CC67">14.1*CA4</f>
        <v>1.1015011380538597</v>
      </c>
      <c r="CD4" s="2">
        <f aca="true" t="shared" si="57" ref="CD4:CD27">0+CB4</f>
        <v>70.07218969516944</v>
      </c>
      <c r="CE4" s="2">
        <f aca="true" t="shared" si="58" ref="CE4:CE27">BY4/((SQRT(3))*BE4)</f>
        <v>7.3904951291804055</v>
      </c>
      <c r="CF4" s="2">
        <f aca="true" t="shared" si="59" ref="CF4:CF27">CD4</f>
        <v>70.07218969516944</v>
      </c>
      <c r="CG4" s="2">
        <f aca="true" t="shared" si="60" ref="CG4:CG27">CE4*COS(CF4*PI()/180)</f>
        <v>2.518946121270952</v>
      </c>
      <c r="CH4" s="2">
        <f aca="true" t="shared" si="61" ref="CH4:CH27">CE4*SIN(CF4*PI()/180)</f>
        <v>6.947972991641039</v>
      </c>
      <c r="CI4" s="2">
        <f>CH4/CG4</f>
        <v>2.758285670729388</v>
      </c>
      <c r="CJ4" s="2">
        <f>1.19*CC4</f>
        <v>1.310786354284093</v>
      </c>
    </row>
    <row r="5" spans="1:88" ht="12.75">
      <c r="A5" s="1" t="s">
        <v>3</v>
      </c>
      <c r="B5" s="1">
        <v>3</v>
      </c>
      <c r="C5" s="1">
        <v>0.0712</v>
      </c>
      <c r="D5">
        <v>0.2381</v>
      </c>
      <c r="E5" s="1">
        <v>0.4004</v>
      </c>
      <c r="F5" s="1">
        <v>0.1692</v>
      </c>
      <c r="G5" s="1">
        <v>2.5058</v>
      </c>
      <c r="H5" s="10">
        <f t="shared" si="2"/>
        <v>0.01695272</v>
      </c>
      <c r="I5" s="2">
        <f t="shared" si="3"/>
        <v>0.02850848</v>
      </c>
      <c r="J5" s="2">
        <f t="shared" si="4"/>
        <v>0.012047039999999998</v>
      </c>
      <c r="K5" s="2">
        <f t="shared" si="5"/>
        <v>0.17841295999999998</v>
      </c>
      <c r="L5" s="3">
        <v>3</v>
      </c>
      <c r="M5" s="3">
        <f>M4+C4</f>
        <v>1.99722</v>
      </c>
      <c r="N5" s="8">
        <v>3</v>
      </c>
      <c r="O5" s="2">
        <f>O4+H4</f>
        <v>1.595956082</v>
      </c>
      <c r="P5" s="2">
        <f>P4+I4</f>
        <v>7.733606888000001</v>
      </c>
      <c r="Q5" s="2">
        <f>Q4+J4</f>
        <v>1.7222796240000002</v>
      </c>
      <c r="R5" s="2">
        <f>R4+K4</f>
        <v>8.836904876</v>
      </c>
      <c r="S5">
        <v>0</v>
      </c>
      <c r="T5">
        <v>0</v>
      </c>
      <c r="U5" s="2">
        <f aca="true" t="shared" si="62" ref="U5:U22">O5+S5</f>
        <v>1.595956082</v>
      </c>
      <c r="V5" s="2">
        <f t="shared" si="6"/>
        <v>7.733606888000001</v>
      </c>
      <c r="W5" s="2">
        <f t="shared" si="7"/>
        <v>7.896565792405826</v>
      </c>
      <c r="X5" s="2">
        <f t="shared" si="8"/>
        <v>78.3397662291883</v>
      </c>
      <c r="Y5" s="12">
        <f aca="true" t="shared" si="63" ref="Y4:Y67">14.2/((SQRT(3))*W5)</f>
        <v>1.0382201627924268</v>
      </c>
      <c r="Z5" s="2">
        <f t="shared" si="9"/>
        <v>-78.3397662291883</v>
      </c>
      <c r="AA5" s="7">
        <f t="shared" si="10"/>
        <v>4.845751694061968</v>
      </c>
      <c r="AB5" s="2">
        <f>Y5*1.46</f>
        <v>1.515801437676943</v>
      </c>
      <c r="AC5" s="2">
        <f t="shared" si="11"/>
        <v>3.191912164</v>
      </c>
      <c r="AD5" s="2">
        <f t="shared" si="12"/>
        <v>15.467213776000001</v>
      </c>
      <c r="AE5" s="2">
        <f t="shared" si="13"/>
        <v>15.793131584811652</v>
      </c>
      <c r="AF5" s="2">
        <f t="shared" si="14"/>
        <v>78.3397662291883</v>
      </c>
      <c r="AG5" s="17">
        <f t="shared" si="15"/>
        <v>0.5191100813962134</v>
      </c>
      <c r="AH5" s="2">
        <f t="shared" si="16"/>
        <v>-78.3397662291883</v>
      </c>
      <c r="AI5" s="23">
        <f t="shared" si="17"/>
        <v>519.1100813962134</v>
      </c>
      <c r="AJ5" s="2">
        <f t="shared" si="18"/>
        <v>4.845751694061968</v>
      </c>
      <c r="AK5" s="2">
        <f>AG5*1.46</f>
        <v>0.7579007188384715</v>
      </c>
      <c r="AL5" s="2">
        <f t="shared" si="19"/>
        <v>4.914191788</v>
      </c>
      <c r="AM5" s="2">
        <f t="shared" si="20"/>
        <v>24.304118652</v>
      </c>
      <c r="AN5" s="2">
        <f t="shared" si="21"/>
        <v>24.795956613523522</v>
      </c>
      <c r="AO5" s="2">
        <f t="shared" si="22"/>
        <v>78.56914511051563</v>
      </c>
      <c r="AP5" s="14">
        <f t="shared" si="23"/>
        <v>0.9919004880845802</v>
      </c>
      <c r="AQ5" s="2">
        <f t="shared" si="24"/>
        <v>-78.56914511051563</v>
      </c>
      <c r="AR5" s="23">
        <f t="shared" si="25"/>
        <v>991.9004880845802</v>
      </c>
      <c r="AS5" s="2">
        <f t="shared" si="26"/>
        <v>4.945700066356466</v>
      </c>
      <c r="AT5" s="2">
        <f>1.46*AP5</f>
        <v>1.448174712603487</v>
      </c>
      <c r="AU5">
        <v>1</v>
      </c>
      <c r="AV5">
        <v>120</v>
      </c>
      <c r="AW5" s="2">
        <f t="shared" si="27"/>
        <v>7.896565792405826</v>
      </c>
      <c r="AX5" s="2">
        <f t="shared" si="28"/>
        <v>78.3397662291883</v>
      </c>
      <c r="AY5" s="2">
        <f t="shared" si="29"/>
        <v>7.896565792405826</v>
      </c>
      <c r="AZ5" s="2">
        <f t="shared" si="30"/>
        <v>198.33976622918829</v>
      </c>
      <c r="BA5" s="2">
        <f t="shared" si="31"/>
        <v>-7.495478068890318</v>
      </c>
      <c r="BB5" s="2">
        <f t="shared" si="32"/>
        <v>-2.4846649336637188</v>
      </c>
      <c r="BC5" s="2">
        <f t="shared" si="0"/>
        <v>9.217757692890318</v>
      </c>
      <c r="BD5" s="2">
        <f t="shared" si="1"/>
        <v>11.32156980966372</v>
      </c>
      <c r="BE5" s="2">
        <f t="shared" si="33"/>
        <v>14.599486286850219</v>
      </c>
      <c r="BF5" s="2">
        <f t="shared" si="34"/>
        <v>50.848323826680065</v>
      </c>
      <c r="BG5" s="2">
        <f t="shared" si="35"/>
        <v>62.35575131379385</v>
      </c>
      <c r="BH5" s="2">
        <f t="shared" si="36"/>
        <v>156.6795324583766</v>
      </c>
      <c r="BI5" s="2">
        <f t="shared" si="37"/>
        <v>-57.261599682448264</v>
      </c>
      <c r="BJ5" s="2">
        <f t="shared" si="38"/>
        <v>24.684993897401405</v>
      </c>
      <c r="BK5" s="2">
        <f t="shared" si="39"/>
        <v>3.191912164</v>
      </c>
      <c r="BL5" s="2">
        <f t="shared" si="40"/>
        <v>15.467213776000001</v>
      </c>
      <c r="BM5" s="2">
        <f t="shared" si="41"/>
        <v>15.793131584811652</v>
      </c>
      <c r="BN5" s="2">
        <f t="shared" si="42"/>
        <v>78.3397662291883</v>
      </c>
      <c r="BO5" s="2">
        <f t="shared" si="43"/>
        <v>1.7222796240000002</v>
      </c>
      <c r="BP5" s="2">
        <f t="shared" si="44"/>
        <v>8.836904876</v>
      </c>
      <c r="BQ5" s="2">
        <f t="shared" si="45"/>
        <v>9.00317360105414</v>
      </c>
      <c r="BR5" s="2">
        <f t="shared" si="46"/>
        <v>78.97151777558665</v>
      </c>
      <c r="BS5" s="2">
        <f t="shared" si="47"/>
        <v>142.1883053623506</v>
      </c>
      <c r="BT5" s="2">
        <f t="shared" si="48"/>
        <v>157.31128400477496</v>
      </c>
      <c r="BU5" s="2">
        <f>BS5*COS(BT5*PI()/180)</f>
        <v>-131.18493155361386</v>
      </c>
      <c r="BV5" s="2">
        <f t="shared" si="49"/>
        <v>54.84549129227223</v>
      </c>
      <c r="BW5" s="2">
        <f t="shared" si="50"/>
        <v>-188.44653123606213</v>
      </c>
      <c r="BX5" s="2">
        <f t="shared" si="51"/>
        <v>79.53048518967364</v>
      </c>
      <c r="BY5" s="2">
        <f t="shared" si="52"/>
        <v>204.54142174486088</v>
      </c>
      <c r="BZ5" s="2">
        <f t="shared" si="53"/>
        <v>-22.881305926176896</v>
      </c>
      <c r="CA5" s="2">
        <f t="shared" si="54"/>
        <v>0.07137667354762597</v>
      </c>
      <c r="CB5" s="2">
        <f t="shared" si="55"/>
        <v>73.72962975285697</v>
      </c>
      <c r="CC5" s="2">
        <f t="shared" si="56"/>
        <v>1.0064110970215263</v>
      </c>
      <c r="CD5" s="2">
        <f t="shared" si="57"/>
        <v>73.72962975285697</v>
      </c>
      <c r="CE5" s="2">
        <f t="shared" si="58"/>
        <v>8.088780836842863</v>
      </c>
      <c r="CF5" s="2">
        <f t="shared" si="59"/>
        <v>73.72962975285697</v>
      </c>
      <c r="CG5" s="2">
        <f t="shared" si="60"/>
        <v>2.2662363221820563</v>
      </c>
      <c r="CH5" s="2">
        <f t="shared" si="61"/>
        <v>7.764827645125105</v>
      </c>
      <c r="CI5" s="2">
        <f aca="true" t="shared" si="64" ref="CI4:CI27">CH5/CG5</f>
        <v>3.4263097670452587</v>
      </c>
      <c r="CJ5" s="2">
        <f>1.27*CC5</f>
        <v>1.2781420932173384</v>
      </c>
    </row>
    <row r="6" spans="1:88" ht="12.75">
      <c r="A6" s="1" t="s">
        <v>4</v>
      </c>
      <c r="B6" s="1">
        <v>3</v>
      </c>
      <c r="C6" s="1">
        <v>0.19923</v>
      </c>
      <c r="D6">
        <v>0.2381</v>
      </c>
      <c r="E6" s="1">
        <v>0.4004</v>
      </c>
      <c r="F6" s="1">
        <v>0.1692</v>
      </c>
      <c r="G6" s="1">
        <v>2.5058</v>
      </c>
      <c r="H6" s="10">
        <f t="shared" si="2"/>
        <v>0.047436663</v>
      </c>
      <c r="I6" s="2">
        <f t="shared" si="3"/>
        <v>0.07977169199999999</v>
      </c>
      <c r="J6" s="2">
        <f t="shared" si="4"/>
        <v>0.033709715999999994</v>
      </c>
      <c r="K6" s="2">
        <f t="shared" si="5"/>
        <v>0.49923053399999995</v>
      </c>
      <c r="L6" s="3">
        <v>4</v>
      </c>
      <c r="M6" s="3">
        <f aca="true" t="shared" si="65" ref="M6:M27">M5+C5</f>
        <v>2.06842</v>
      </c>
      <c r="N6" s="8">
        <v>3</v>
      </c>
      <c r="O6" s="2">
        <f>O5+H5</f>
        <v>1.612908802</v>
      </c>
      <c r="P6" s="2">
        <f>P5+I5</f>
        <v>7.762115368000001</v>
      </c>
      <c r="Q6" s="2">
        <f>Q5+J5</f>
        <v>1.7343266640000001</v>
      </c>
      <c r="R6" s="2">
        <f>R5+K5</f>
        <v>9.015317836</v>
      </c>
      <c r="S6">
        <v>0</v>
      </c>
      <c r="T6">
        <v>0</v>
      </c>
      <c r="U6" s="2">
        <f t="shared" si="62"/>
        <v>1.612908802</v>
      </c>
      <c r="V6" s="2">
        <f t="shared" si="6"/>
        <v>7.762115368000001</v>
      </c>
      <c r="W6" s="2">
        <f t="shared" si="7"/>
        <v>7.927919638197077</v>
      </c>
      <c r="X6" s="2">
        <f t="shared" si="8"/>
        <v>78.26141667540531</v>
      </c>
      <c r="Y6" s="12">
        <f t="shared" si="63"/>
        <v>1.0341141430082803</v>
      </c>
      <c r="Z6" s="2">
        <f t="shared" si="9"/>
        <v>-78.26141667540531</v>
      </c>
      <c r="AA6" s="7">
        <f t="shared" si="10"/>
        <v>4.812494890210166</v>
      </c>
      <c r="AB6" s="2">
        <f>Y6*1.45</f>
        <v>1.4994655073620065</v>
      </c>
      <c r="AC6" s="2">
        <f t="shared" si="11"/>
        <v>3.225817604</v>
      </c>
      <c r="AD6" s="2">
        <f t="shared" si="12"/>
        <v>15.524230736000002</v>
      </c>
      <c r="AE6" s="2">
        <f t="shared" si="13"/>
        <v>15.855839276394153</v>
      </c>
      <c r="AF6" s="2">
        <f t="shared" si="14"/>
        <v>78.26141667540531</v>
      </c>
      <c r="AG6" s="17">
        <f t="shared" si="15"/>
        <v>0.5170570715041402</v>
      </c>
      <c r="AH6" s="2">
        <f t="shared" si="16"/>
        <v>-78.26141667540531</v>
      </c>
      <c r="AI6" s="23">
        <f t="shared" si="17"/>
        <v>517.0570715041401</v>
      </c>
      <c r="AJ6" s="2">
        <f t="shared" si="18"/>
        <v>4.812494890210166</v>
      </c>
      <c r="AK6" s="2">
        <f>AG6*1.45</f>
        <v>0.7497327536810032</v>
      </c>
      <c r="AL6" s="2">
        <f t="shared" si="19"/>
        <v>4.9601442680000005</v>
      </c>
      <c r="AM6" s="2">
        <f t="shared" si="20"/>
        <v>24.539548572</v>
      </c>
      <c r="AN6" s="2">
        <f t="shared" si="21"/>
        <v>25.035823838590183</v>
      </c>
      <c r="AO6" s="2">
        <f t="shared" si="22"/>
        <v>78.57284737774754</v>
      </c>
      <c r="AP6" s="14">
        <f t="shared" si="23"/>
        <v>0.9823971292515316</v>
      </c>
      <c r="AQ6" s="2">
        <f t="shared" si="24"/>
        <v>-78.57284737774754</v>
      </c>
      <c r="AR6" s="23">
        <f t="shared" si="25"/>
        <v>982.3971292515315</v>
      </c>
      <c r="AS6" s="2">
        <f t="shared" si="26"/>
        <v>4.9473457315173395</v>
      </c>
      <c r="AT6" s="2">
        <f>1.45*AP6</f>
        <v>1.4244758374147206</v>
      </c>
      <c r="AU6">
        <v>1</v>
      </c>
      <c r="AV6">
        <v>120</v>
      </c>
      <c r="AW6" s="2">
        <f t="shared" si="27"/>
        <v>7.927919638197077</v>
      </c>
      <c r="AX6" s="2">
        <f t="shared" si="28"/>
        <v>78.26141667540531</v>
      </c>
      <c r="AY6" s="2">
        <f t="shared" si="29"/>
        <v>7.927919638197077</v>
      </c>
      <c r="AZ6" s="2">
        <f t="shared" si="30"/>
        <v>198.26141667540531</v>
      </c>
      <c r="BA6" s="2">
        <f t="shared" si="31"/>
        <v>-7.528643496793597</v>
      </c>
      <c r="BB6" s="2">
        <f t="shared" si="32"/>
        <v>-2.4842376874804755</v>
      </c>
      <c r="BC6" s="2">
        <f t="shared" si="0"/>
        <v>9.262970160793596</v>
      </c>
      <c r="BD6" s="2">
        <f t="shared" si="1"/>
        <v>11.499555523480474</v>
      </c>
      <c r="BE6" s="2">
        <f t="shared" si="33"/>
        <v>14.766258613384869</v>
      </c>
      <c r="BF6" s="2">
        <f t="shared" si="34"/>
        <v>51.14831986317135</v>
      </c>
      <c r="BG6" s="2">
        <f t="shared" si="35"/>
        <v>62.85190978971087</v>
      </c>
      <c r="BH6" s="2">
        <f t="shared" si="36"/>
        <v>156.52283335081063</v>
      </c>
      <c r="BI6" s="2">
        <f t="shared" si="37"/>
        <v>-57.64896018257271</v>
      </c>
      <c r="BJ6" s="2">
        <f t="shared" si="38"/>
        <v>25.03916839837336</v>
      </c>
      <c r="BK6" s="2">
        <f t="shared" si="39"/>
        <v>3.225817604</v>
      </c>
      <c r="BL6" s="2">
        <f t="shared" si="40"/>
        <v>15.524230736000002</v>
      </c>
      <c r="BM6" s="2">
        <f t="shared" si="41"/>
        <v>15.855839276394153</v>
      </c>
      <c r="BN6" s="2">
        <f t="shared" si="42"/>
        <v>78.26141667540531</v>
      </c>
      <c r="BO6" s="2">
        <f t="shared" si="43"/>
        <v>1.7343266640000001</v>
      </c>
      <c r="BP6" s="2">
        <f t="shared" si="44"/>
        <v>9.015317836</v>
      </c>
      <c r="BQ6" s="2">
        <f t="shared" si="45"/>
        <v>9.180623326417498</v>
      </c>
      <c r="BR6" s="2">
        <f t="shared" si="46"/>
        <v>79.1107240776289</v>
      </c>
      <c r="BS6" s="2">
        <f t="shared" si="47"/>
        <v>145.5664879207909</v>
      </c>
      <c r="BT6" s="2">
        <f t="shared" si="48"/>
        <v>157.37214075303422</v>
      </c>
      <c r="BU6" s="2">
        <f>BS6*COS(BT6*PI()/180)</f>
        <v>-134.36125276062242</v>
      </c>
      <c r="BV6" s="2">
        <f t="shared" si="49"/>
        <v>56.00585828455711</v>
      </c>
      <c r="BW6" s="2">
        <f t="shared" si="50"/>
        <v>-192.01021294319514</v>
      </c>
      <c r="BX6" s="2">
        <f t="shared" si="51"/>
        <v>81.04502668293047</v>
      </c>
      <c r="BY6" s="2">
        <f t="shared" si="52"/>
        <v>208.4135749526121</v>
      </c>
      <c r="BZ6" s="2">
        <f t="shared" si="53"/>
        <v>-22.883978912716938</v>
      </c>
      <c r="CA6" s="2">
        <f t="shared" si="54"/>
        <v>0.07085075248453628</v>
      </c>
      <c r="CB6" s="2">
        <f t="shared" si="55"/>
        <v>74.0322987758883</v>
      </c>
      <c r="CC6" s="2">
        <f t="shared" si="56"/>
        <v>0.9989956100319615</v>
      </c>
      <c r="CD6" s="2">
        <f t="shared" si="57"/>
        <v>74.0322987758883</v>
      </c>
      <c r="CE6" s="2">
        <f t="shared" si="58"/>
        <v>8.148823392040006</v>
      </c>
      <c r="CF6" s="2">
        <f t="shared" si="59"/>
        <v>74.0322987758883</v>
      </c>
      <c r="CG6" s="2">
        <f t="shared" si="60"/>
        <v>2.2417040719484094</v>
      </c>
      <c r="CH6" s="2">
        <f t="shared" si="61"/>
        <v>7.834416731861301</v>
      </c>
      <c r="CI6" s="2">
        <f t="shared" si="64"/>
        <v>3.4948487759367386</v>
      </c>
      <c r="CJ6" s="2">
        <f>1.27*CC6</f>
        <v>1.268724424740591</v>
      </c>
    </row>
    <row r="7" spans="1:88" ht="12.75">
      <c r="A7" s="1" t="s">
        <v>5</v>
      </c>
      <c r="B7" s="1">
        <v>3</v>
      </c>
      <c r="C7" s="1">
        <v>0.01135</v>
      </c>
      <c r="D7">
        <v>0.2381</v>
      </c>
      <c r="E7" s="1">
        <v>0.4004</v>
      </c>
      <c r="F7" s="1">
        <v>0.1692</v>
      </c>
      <c r="G7" s="1">
        <v>2.5058</v>
      </c>
      <c r="H7" s="10">
        <f t="shared" si="2"/>
        <v>0.0027024350000000004</v>
      </c>
      <c r="I7" s="2">
        <f t="shared" si="3"/>
        <v>0.00454454</v>
      </c>
      <c r="J7" s="2">
        <f t="shared" si="4"/>
        <v>0.00192042</v>
      </c>
      <c r="K7" s="2">
        <f t="shared" si="5"/>
        <v>0.02844083</v>
      </c>
      <c r="L7" s="3">
        <v>5</v>
      </c>
      <c r="M7" s="3">
        <f t="shared" si="65"/>
        <v>2.26765</v>
      </c>
      <c r="N7" s="8">
        <v>3</v>
      </c>
      <c r="O7" s="2">
        <f>O6+H6</f>
        <v>1.660345465</v>
      </c>
      <c r="P7" s="2">
        <f>P6+I6</f>
        <v>7.84188706</v>
      </c>
      <c r="Q7" s="2">
        <f>Q6+J6</f>
        <v>1.76803638</v>
      </c>
      <c r="R7" s="2">
        <f>R6+K6</f>
        <v>9.51454837</v>
      </c>
      <c r="S7">
        <v>0</v>
      </c>
      <c r="T7">
        <v>0</v>
      </c>
      <c r="U7" s="2">
        <f t="shared" si="62"/>
        <v>1.660345465</v>
      </c>
      <c r="V7" s="2">
        <f t="shared" si="6"/>
        <v>7.84188706</v>
      </c>
      <c r="W7" s="2">
        <f t="shared" si="7"/>
        <v>8.015730766744946</v>
      </c>
      <c r="X7" s="2">
        <f t="shared" si="8"/>
        <v>78.04543977782932</v>
      </c>
      <c r="Y7" s="12">
        <f t="shared" si="63"/>
        <v>1.022785577642587</v>
      </c>
      <c r="Z7" s="2">
        <f t="shared" si="9"/>
        <v>-78.04543977782932</v>
      </c>
      <c r="AA7" s="7">
        <f t="shared" si="10"/>
        <v>4.72304542958474</v>
      </c>
      <c r="AB7" s="2">
        <f>Y7*1.44</f>
        <v>1.472811231805325</v>
      </c>
      <c r="AC7" s="2">
        <f t="shared" si="11"/>
        <v>3.32069093</v>
      </c>
      <c r="AD7" s="2">
        <f t="shared" si="12"/>
        <v>15.68377412</v>
      </c>
      <c r="AE7" s="2">
        <f t="shared" si="13"/>
        <v>16.031461533489892</v>
      </c>
      <c r="AF7" s="2">
        <f t="shared" si="14"/>
        <v>78.04543977782932</v>
      </c>
      <c r="AG7" s="17">
        <f t="shared" si="15"/>
        <v>0.5113927888212935</v>
      </c>
      <c r="AH7" s="2">
        <f t="shared" si="16"/>
        <v>-78.04543977782932</v>
      </c>
      <c r="AI7" s="23">
        <f t="shared" si="17"/>
        <v>511.3927888212935</v>
      </c>
      <c r="AJ7" s="2">
        <f t="shared" si="18"/>
        <v>4.72304542958474</v>
      </c>
      <c r="AK7" s="2">
        <f>AG7*1.44</f>
        <v>0.7364056159026625</v>
      </c>
      <c r="AL7" s="2">
        <f t="shared" si="19"/>
        <v>5.08872731</v>
      </c>
      <c r="AM7" s="2">
        <f t="shared" si="20"/>
        <v>25.198322490000002</v>
      </c>
      <c r="AN7" s="2">
        <f t="shared" si="21"/>
        <v>25.707014644753674</v>
      </c>
      <c r="AO7" s="2">
        <f t="shared" si="22"/>
        <v>78.58283982188965</v>
      </c>
      <c r="AP7" s="14">
        <f t="shared" si="23"/>
        <v>0.9567474795249111</v>
      </c>
      <c r="AQ7" s="2">
        <f t="shared" si="24"/>
        <v>-78.58283982188965</v>
      </c>
      <c r="AR7" s="23">
        <f t="shared" si="25"/>
        <v>956.7474795249111</v>
      </c>
      <c r="AS7" s="2">
        <f t="shared" si="26"/>
        <v>4.95179264970282</v>
      </c>
      <c r="AT7" s="2">
        <f>AP7*1.44</f>
        <v>1.377716370515872</v>
      </c>
      <c r="AU7">
        <v>1</v>
      </c>
      <c r="AV7">
        <v>120</v>
      </c>
      <c r="AW7" s="2">
        <f t="shared" si="27"/>
        <v>8.015730766744946</v>
      </c>
      <c r="AX7" s="2">
        <f t="shared" si="28"/>
        <v>78.04543977782932</v>
      </c>
      <c r="AY7" s="2">
        <f t="shared" si="29"/>
        <v>8.015730766744946</v>
      </c>
      <c r="AZ7" s="2">
        <f t="shared" si="30"/>
        <v>198.0454397778293</v>
      </c>
      <c r="BA7" s="2">
        <f t="shared" si="31"/>
        <v>-7.621446140068467</v>
      </c>
      <c r="BB7" s="2">
        <f t="shared" si="32"/>
        <v>-2.4830421782517114</v>
      </c>
      <c r="BC7" s="2">
        <f t="shared" si="0"/>
        <v>9.389482520068468</v>
      </c>
      <c r="BD7" s="2">
        <f t="shared" si="1"/>
        <v>11.997590548251711</v>
      </c>
      <c r="BE7" s="2">
        <f t="shared" si="33"/>
        <v>15.234978206685106</v>
      </c>
      <c r="BF7" s="2">
        <f t="shared" si="34"/>
        <v>51.95276842549614</v>
      </c>
      <c r="BG7" s="2">
        <f t="shared" si="35"/>
        <v>64.25193972494152</v>
      </c>
      <c r="BH7" s="2">
        <f t="shared" si="36"/>
        <v>156.09087955565863</v>
      </c>
      <c r="BI7" s="2">
        <f t="shared" si="37"/>
        <v>-58.738445598649385</v>
      </c>
      <c r="BJ7" s="2">
        <f t="shared" si="38"/>
        <v>26.040483234226382</v>
      </c>
      <c r="BK7" s="2">
        <f t="shared" si="39"/>
        <v>3.32069093</v>
      </c>
      <c r="BL7" s="2">
        <f t="shared" si="40"/>
        <v>15.68377412</v>
      </c>
      <c r="BM7" s="2">
        <f t="shared" si="41"/>
        <v>16.031461533489892</v>
      </c>
      <c r="BN7" s="2">
        <f t="shared" si="42"/>
        <v>78.04543977782932</v>
      </c>
      <c r="BO7" s="2">
        <f t="shared" si="43"/>
        <v>1.76803638</v>
      </c>
      <c r="BP7" s="2">
        <f t="shared" si="44"/>
        <v>9.51454837</v>
      </c>
      <c r="BQ7" s="2">
        <f t="shared" si="45"/>
        <v>9.677426482597177</v>
      </c>
      <c r="BR7" s="2">
        <f t="shared" si="46"/>
        <v>79.47311044368973</v>
      </c>
      <c r="BS7" s="2">
        <f t="shared" si="47"/>
        <v>155.14329039893303</v>
      </c>
      <c r="BT7" s="2">
        <f t="shared" si="48"/>
        <v>157.51855022151904</v>
      </c>
      <c r="BU7" s="2">
        <f>BS7*COS(BT7*PI()/180)</f>
        <v>-143.35292511791815</v>
      </c>
      <c r="BV7" s="2">
        <f t="shared" si="49"/>
        <v>59.324357695167805</v>
      </c>
      <c r="BW7" s="2">
        <f t="shared" si="50"/>
        <v>-202.09137071656752</v>
      </c>
      <c r="BX7" s="2">
        <f t="shared" si="51"/>
        <v>85.36484092939419</v>
      </c>
      <c r="BY7" s="2">
        <f t="shared" si="52"/>
        <v>219.38112540736475</v>
      </c>
      <c r="BZ7" s="2">
        <f t="shared" si="53"/>
        <v>-22.899543775128723</v>
      </c>
      <c r="CA7" s="2">
        <f t="shared" si="54"/>
        <v>0.06944525504824337</v>
      </c>
      <c r="CB7" s="2">
        <f t="shared" si="55"/>
        <v>74.85231220062487</v>
      </c>
      <c r="CC7" s="2">
        <f t="shared" si="56"/>
        <v>0.9791780961802314</v>
      </c>
      <c r="CD7" s="2">
        <f t="shared" si="57"/>
        <v>74.85231220062487</v>
      </c>
      <c r="CE7" s="2">
        <f t="shared" si="58"/>
        <v>8.313746832501987</v>
      </c>
      <c r="CF7" s="2">
        <f t="shared" si="59"/>
        <v>74.85231220062487</v>
      </c>
      <c r="CG7" s="2">
        <f t="shared" si="60"/>
        <v>2.1724484740645416</v>
      </c>
      <c r="CH7" s="2">
        <f t="shared" si="61"/>
        <v>8.024889657962374</v>
      </c>
      <c r="CI7" s="2">
        <f t="shared" si="64"/>
        <v>3.6939378557265434</v>
      </c>
      <c r="CJ7" s="2">
        <f>1.28*CC7</f>
        <v>1.2533479631106963</v>
      </c>
    </row>
    <row r="8" spans="1:88" ht="12.75">
      <c r="A8" s="1" t="s">
        <v>6</v>
      </c>
      <c r="B8" s="1">
        <v>3</v>
      </c>
      <c r="C8" s="1">
        <v>0.15976</v>
      </c>
      <c r="D8">
        <v>0.2381</v>
      </c>
      <c r="E8" s="1">
        <v>0.4004</v>
      </c>
      <c r="F8" s="1">
        <v>0.1692</v>
      </c>
      <c r="G8" s="1">
        <v>2.5058</v>
      </c>
      <c r="H8" s="10">
        <f t="shared" si="2"/>
        <v>0.038038856</v>
      </c>
      <c r="I8" s="2">
        <f t="shared" si="3"/>
        <v>0.063967904</v>
      </c>
      <c r="J8" s="2">
        <f t="shared" si="4"/>
        <v>0.027031392</v>
      </c>
      <c r="K8" s="2">
        <f t="shared" si="5"/>
        <v>0.40032660800000003</v>
      </c>
      <c r="L8" s="3">
        <v>6</v>
      </c>
      <c r="M8" s="3">
        <f t="shared" si="65"/>
        <v>2.2790000000000004</v>
      </c>
      <c r="N8" s="8">
        <v>3</v>
      </c>
      <c r="O8" s="2">
        <f>O7+H7</f>
        <v>1.6630479</v>
      </c>
      <c r="P8" s="2">
        <f>P7+I7</f>
        <v>7.846431600000001</v>
      </c>
      <c r="Q8" s="2">
        <f>Q7+J7</f>
        <v>1.7699568</v>
      </c>
      <c r="R8" s="2">
        <f>R7+K7</f>
        <v>9.5429892</v>
      </c>
      <c r="S8">
        <v>0</v>
      </c>
      <c r="T8">
        <v>0</v>
      </c>
      <c r="U8" s="2">
        <f t="shared" si="62"/>
        <v>1.6630479</v>
      </c>
      <c r="V8" s="2">
        <f t="shared" si="6"/>
        <v>7.846431600000001</v>
      </c>
      <c r="W8" s="2">
        <f t="shared" si="7"/>
        <v>8.020736697534272</v>
      </c>
      <c r="X8" s="2">
        <f t="shared" si="8"/>
        <v>78.03327813122841</v>
      </c>
      <c r="Y8" s="12">
        <f t="shared" si="63"/>
        <v>1.0221472330606518</v>
      </c>
      <c r="Z8" s="2">
        <f t="shared" si="9"/>
        <v>-78.03327813122841</v>
      </c>
      <c r="AA8" s="7">
        <f t="shared" si="10"/>
        <v>4.718103188729561</v>
      </c>
      <c r="AB8" s="2">
        <f>Y8*1.44</f>
        <v>1.4718920156073385</v>
      </c>
      <c r="AC8" s="2">
        <f t="shared" si="11"/>
        <v>3.3260958</v>
      </c>
      <c r="AD8" s="2">
        <f t="shared" si="12"/>
        <v>15.692863200000001</v>
      </c>
      <c r="AE8" s="2">
        <f t="shared" si="13"/>
        <v>16.041473395068543</v>
      </c>
      <c r="AF8" s="2">
        <f t="shared" si="14"/>
        <v>78.03327813122841</v>
      </c>
      <c r="AG8" s="17">
        <f t="shared" si="15"/>
        <v>0.5110736165303259</v>
      </c>
      <c r="AH8" s="2">
        <f t="shared" si="16"/>
        <v>-78.03327813122841</v>
      </c>
      <c r="AI8" s="23">
        <f t="shared" si="17"/>
        <v>511.0736165303259</v>
      </c>
      <c r="AJ8" s="2">
        <f t="shared" si="18"/>
        <v>4.718103188729561</v>
      </c>
      <c r="AK8" s="2">
        <f>AG8*1.44</f>
        <v>0.7359460078036693</v>
      </c>
      <c r="AL8" s="2">
        <f t="shared" si="19"/>
        <v>5.0960526</v>
      </c>
      <c r="AM8" s="2">
        <f t="shared" si="20"/>
        <v>25.2358524</v>
      </c>
      <c r="AN8" s="2">
        <f t="shared" si="21"/>
        <v>25.745251959469197</v>
      </c>
      <c r="AO8" s="2">
        <f t="shared" si="22"/>
        <v>78.58339339832422</v>
      </c>
      <c r="AP8" s="14">
        <f t="shared" si="23"/>
        <v>0.9553265008320061</v>
      </c>
      <c r="AQ8" s="2">
        <f t="shared" si="24"/>
        <v>-78.58339339832422</v>
      </c>
      <c r="AR8" s="23">
        <f t="shared" si="25"/>
        <v>955.3265008320061</v>
      </c>
      <c r="AS8" s="2">
        <f t="shared" si="26"/>
        <v>4.952039231306207</v>
      </c>
      <c r="AT8" s="2">
        <f>AP8*1.44</f>
        <v>1.3756701611980888</v>
      </c>
      <c r="AU8">
        <v>1</v>
      </c>
      <c r="AV8">
        <v>120</v>
      </c>
      <c r="AW8" s="2">
        <f t="shared" si="27"/>
        <v>8.020736697534272</v>
      </c>
      <c r="AX8" s="2">
        <f t="shared" si="28"/>
        <v>78.03327813122841</v>
      </c>
      <c r="AY8" s="2">
        <f t="shared" si="29"/>
        <v>8.020736697534272</v>
      </c>
      <c r="AZ8" s="2">
        <f t="shared" si="30"/>
        <v>198.03327813122843</v>
      </c>
      <c r="BA8" s="2">
        <f t="shared" si="31"/>
        <v>-7.62673304465698</v>
      </c>
      <c r="BB8" s="2">
        <f t="shared" si="32"/>
        <v>-2.482974070889637</v>
      </c>
      <c r="BC8" s="2">
        <f t="shared" si="0"/>
        <v>9.39668984465698</v>
      </c>
      <c r="BD8" s="2">
        <f t="shared" si="1"/>
        <v>12.025963270889637</v>
      </c>
      <c r="BE8" s="2">
        <f t="shared" si="33"/>
        <v>15.261768332321985</v>
      </c>
      <c r="BF8" s="2">
        <f t="shared" si="34"/>
        <v>51.99710792580438</v>
      </c>
      <c r="BG8" s="2">
        <f t="shared" si="35"/>
        <v>64.33221717117297</v>
      </c>
      <c r="BH8" s="2">
        <f t="shared" si="36"/>
        <v>156.06655626245683</v>
      </c>
      <c r="BI8" s="2">
        <f t="shared" si="37"/>
        <v>-58.800760535784136</v>
      </c>
      <c r="BJ8" s="2">
        <f t="shared" si="38"/>
        <v>26.09798318974731</v>
      </c>
      <c r="BK8" s="2">
        <f t="shared" si="39"/>
        <v>3.3260958</v>
      </c>
      <c r="BL8" s="2">
        <f t="shared" si="40"/>
        <v>15.692863200000001</v>
      </c>
      <c r="BM8" s="2">
        <f t="shared" si="41"/>
        <v>16.041473395068543</v>
      </c>
      <c r="BN8" s="2">
        <f t="shared" si="42"/>
        <v>78.03327813122841</v>
      </c>
      <c r="BO8" s="2">
        <f t="shared" si="43"/>
        <v>1.7699568</v>
      </c>
      <c r="BP8" s="2">
        <f t="shared" si="44"/>
        <v>9.5429892</v>
      </c>
      <c r="BQ8" s="2">
        <f t="shared" si="45"/>
        <v>9.705740051391386</v>
      </c>
      <c r="BR8" s="2">
        <f t="shared" si="46"/>
        <v>79.4926382564829</v>
      </c>
      <c r="BS8" s="2">
        <f t="shared" si="47"/>
        <v>155.69437081384612</v>
      </c>
      <c r="BT8" s="2">
        <f t="shared" si="48"/>
        <v>157.52591638771133</v>
      </c>
      <c r="BU8" s="2">
        <f aca="true" t="shared" si="66" ref="BU4:BU27">BS8*COS(BT8*PI()/180)</f>
        <v>-143.869778156016</v>
      </c>
      <c r="BV8" s="2">
        <f t="shared" si="49"/>
        <v>59.51658622987514</v>
      </c>
      <c r="BW8" s="2">
        <f t="shared" si="50"/>
        <v>-202.67053869180012</v>
      </c>
      <c r="BX8" s="2">
        <f t="shared" si="51"/>
        <v>85.61456941962246</v>
      </c>
      <c r="BY8" s="2">
        <f t="shared" si="52"/>
        <v>220.01182184267236</v>
      </c>
      <c r="BZ8" s="2">
        <f t="shared" si="53"/>
        <v>-22.900763362829615</v>
      </c>
      <c r="CA8" s="2">
        <f t="shared" si="54"/>
        <v>0.06936794670622509</v>
      </c>
      <c r="CB8" s="2">
        <f t="shared" si="55"/>
        <v>74.897871288634</v>
      </c>
      <c r="CC8" s="2">
        <f t="shared" si="56"/>
        <v>0.9780880485577738</v>
      </c>
      <c r="CD8" s="2">
        <f t="shared" si="57"/>
        <v>74.897871288634</v>
      </c>
      <c r="CE8" s="2">
        <f t="shared" si="58"/>
        <v>8.32301223553175</v>
      </c>
      <c r="CF8" s="2">
        <f t="shared" si="59"/>
        <v>74.897871288634</v>
      </c>
      <c r="CG8" s="2">
        <f t="shared" si="60"/>
        <v>2.1684807596777755</v>
      </c>
      <c r="CH8" s="2">
        <f t="shared" si="61"/>
        <v>8.035559959811048</v>
      </c>
      <c r="CI8" s="2">
        <f t="shared" si="64"/>
        <v>3.7056173654983633</v>
      </c>
      <c r="CJ8" s="2">
        <f>1.28*CC8</f>
        <v>1.2519527021539505</v>
      </c>
    </row>
    <row r="9" spans="1:88" ht="12.75">
      <c r="A9" s="1" t="s">
        <v>7</v>
      </c>
      <c r="B9" s="1">
        <v>3</v>
      </c>
      <c r="C9" s="1">
        <v>0.09718</v>
      </c>
      <c r="D9">
        <v>0.2381</v>
      </c>
      <c r="E9" s="1">
        <v>0.4004</v>
      </c>
      <c r="F9" s="1">
        <v>0.1692</v>
      </c>
      <c r="G9" s="1">
        <v>2.5058</v>
      </c>
      <c r="H9" s="10">
        <f t="shared" si="2"/>
        <v>0.023138558</v>
      </c>
      <c r="I9" s="2">
        <f t="shared" si="3"/>
        <v>0.038910872</v>
      </c>
      <c r="J9" s="2">
        <f t="shared" si="4"/>
        <v>0.016442856</v>
      </c>
      <c r="K9" s="2">
        <f t="shared" si="5"/>
        <v>0.24351364399999997</v>
      </c>
      <c r="L9" s="3">
        <v>7</v>
      </c>
      <c r="M9" s="3">
        <f t="shared" si="65"/>
        <v>2.4387600000000003</v>
      </c>
      <c r="N9" s="8">
        <v>3</v>
      </c>
      <c r="O9" s="2">
        <f>O8+H8</f>
        <v>1.701086756</v>
      </c>
      <c r="P9" s="2">
        <f>P8+I8</f>
        <v>7.910399504000001</v>
      </c>
      <c r="Q9" s="2">
        <f>Q8+J8</f>
        <v>1.7969881920000002</v>
      </c>
      <c r="R9" s="2">
        <f>R8+K8</f>
        <v>9.943315808</v>
      </c>
      <c r="S9">
        <v>0</v>
      </c>
      <c r="T9">
        <v>0</v>
      </c>
      <c r="U9" s="2">
        <f t="shared" si="62"/>
        <v>1.701086756</v>
      </c>
      <c r="V9" s="2">
        <f t="shared" si="6"/>
        <v>7.910399504000001</v>
      </c>
      <c r="W9" s="2">
        <f t="shared" si="7"/>
        <v>8.091237016941356</v>
      </c>
      <c r="X9" s="2">
        <f t="shared" si="8"/>
        <v>77.86369080266196</v>
      </c>
      <c r="Y9" s="12">
        <f t="shared" si="63"/>
        <v>1.0132410909885605</v>
      </c>
      <c r="Z9" s="2">
        <f t="shared" si="9"/>
        <v>-77.86369080266196</v>
      </c>
      <c r="AA9" s="7">
        <f t="shared" si="10"/>
        <v>4.65020345146935</v>
      </c>
      <c r="AB9" s="2">
        <f>Y9*1.44</f>
        <v>1.459067171023527</v>
      </c>
      <c r="AC9" s="2">
        <f t="shared" si="11"/>
        <v>3.402173512</v>
      </c>
      <c r="AD9" s="2">
        <f t="shared" si="12"/>
        <v>15.820799008000002</v>
      </c>
      <c r="AE9" s="2">
        <f t="shared" si="13"/>
        <v>16.182474033882713</v>
      </c>
      <c r="AF9" s="2">
        <f t="shared" si="14"/>
        <v>77.86369080266196</v>
      </c>
      <c r="AG9" s="17">
        <f t="shared" si="15"/>
        <v>0.5066205454942803</v>
      </c>
      <c r="AH9" s="2">
        <f t="shared" si="16"/>
        <v>-77.86369080266196</v>
      </c>
      <c r="AI9" s="23">
        <f t="shared" si="17"/>
        <v>506.62054549428024</v>
      </c>
      <c r="AJ9" s="2">
        <f t="shared" si="18"/>
        <v>4.65020345146935</v>
      </c>
      <c r="AK9" s="2">
        <f>AG9*1.44</f>
        <v>0.7295335855117635</v>
      </c>
      <c r="AL9" s="2">
        <f t="shared" si="19"/>
        <v>5.199161704</v>
      </c>
      <c r="AM9" s="2">
        <f t="shared" si="20"/>
        <v>25.764114816000003</v>
      </c>
      <c r="AN9" s="2">
        <f t="shared" si="21"/>
        <v>26.283471891597028</v>
      </c>
      <c r="AO9" s="2">
        <f t="shared" si="22"/>
        <v>78.59101451654064</v>
      </c>
      <c r="AP9" s="14">
        <f t="shared" si="23"/>
        <v>0.9357637974510229</v>
      </c>
      <c r="AQ9" s="2">
        <f t="shared" si="24"/>
        <v>-78.59101451654064</v>
      </c>
      <c r="AR9" s="23">
        <f t="shared" si="25"/>
        <v>935.7637974510229</v>
      </c>
      <c r="AS9" s="2">
        <f t="shared" si="26"/>
        <v>4.955436334318715</v>
      </c>
      <c r="AT9" s="2">
        <f>AP9*1.43</f>
        <v>1.3381422303549626</v>
      </c>
      <c r="AU9">
        <v>1</v>
      </c>
      <c r="AV9">
        <v>120</v>
      </c>
      <c r="AW9" s="2">
        <f t="shared" si="27"/>
        <v>8.091237016941356</v>
      </c>
      <c r="AX9" s="2">
        <f t="shared" si="28"/>
        <v>77.86369080266196</v>
      </c>
      <c r="AY9" s="2">
        <f t="shared" si="29"/>
        <v>8.091237016941356</v>
      </c>
      <c r="AZ9" s="2">
        <f t="shared" si="30"/>
        <v>197.86369080266195</v>
      </c>
      <c r="BA9" s="2">
        <f t="shared" si="31"/>
        <v>-7.701150302547825</v>
      </c>
      <c r="BB9" s="2">
        <f t="shared" si="32"/>
        <v>-2.482015407262736</v>
      </c>
      <c r="BC9" s="2">
        <f t="shared" si="0"/>
        <v>9.498138494547826</v>
      </c>
      <c r="BD9" s="2">
        <f t="shared" si="1"/>
        <v>12.425331215262736</v>
      </c>
      <c r="BE9" s="2">
        <f t="shared" si="33"/>
        <v>15.639804687738073</v>
      </c>
      <c r="BF9" s="2">
        <f t="shared" si="34"/>
        <v>52.60507716102162</v>
      </c>
      <c r="BG9" s="2">
        <f t="shared" si="35"/>
        <v>65.46811646432207</v>
      </c>
      <c r="BH9" s="2">
        <f t="shared" si="36"/>
        <v>155.72738160532393</v>
      </c>
      <c r="BI9" s="2">
        <f t="shared" si="37"/>
        <v>-59.68072416144485</v>
      </c>
      <c r="BJ9" s="2">
        <f t="shared" si="38"/>
        <v>26.91255166184677</v>
      </c>
      <c r="BK9" s="2">
        <f t="shared" si="39"/>
        <v>3.402173512</v>
      </c>
      <c r="BL9" s="2">
        <f t="shared" si="40"/>
        <v>15.820799008000002</v>
      </c>
      <c r="BM9" s="2">
        <f t="shared" si="41"/>
        <v>16.182474033882713</v>
      </c>
      <c r="BN9" s="2">
        <f t="shared" si="42"/>
        <v>77.86369080266196</v>
      </c>
      <c r="BO9" s="2">
        <f t="shared" si="43"/>
        <v>1.7969881920000002</v>
      </c>
      <c r="BP9" s="2">
        <f t="shared" si="44"/>
        <v>9.943315808</v>
      </c>
      <c r="BQ9" s="2">
        <f t="shared" si="45"/>
        <v>10.104389928135697</v>
      </c>
      <c r="BR9" s="2">
        <f t="shared" si="46"/>
        <v>79.75589354015032</v>
      </c>
      <c r="BS9" s="2">
        <f t="shared" si="47"/>
        <v>163.51402764028194</v>
      </c>
      <c r="BT9" s="2">
        <f t="shared" si="48"/>
        <v>157.6195843428123</v>
      </c>
      <c r="BU9" s="2">
        <f t="shared" si="66"/>
        <v>-151.19753524323795</v>
      </c>
      <c r="BV9" s="2">
        <f t="shared" si="49"/>
        <v>62.25867466880981</v>
      </c>
      <c r="BW9" s="2">
        <f t="shared" si="50"/>
        <v>-210.8782594046828</v>
      </c>
      <c r="BX9" s="2">
        <f t="shared" si="51"/>
        <v>89.17122633065658</v>
      </c>
      <c r="BY9" s="2">
        <f t="shared" si="52"/>
        <v>228.95665068929944</v>
      </c>
      <c r="BZ9" s="2">
        <f t="shared" si="53"/>
        <v>-22.921383879471836</v>
      </c>
      <c r="CA9" s="2">
        <f t="shared" si="54"/>
        <v>0.0683090211210406</v>
      </c>
      <c r="CB9" s="2">
        <f t="shared" si="55"/>
        <v>75.52646104049346</v>
      </c>
      <c r="CC9" s="2">
        <f t="shared" si="56"/>
        <v>0.9631571978066725</v>
      </c>
      <c r="CD9" s="2">
        <f t="shared" si="57"/>
        <v>75.52646104049346</v>
      </c>
      <c r="CE9" s="2">
        <f t="shared" si="58"/>
        <v>8.45203546639303</v>
      </c>
      <c r="CF9" s="2">
        <f t="shared" si="59"/>
        <v>75.52646104049346</v>
      </c>
      <c r="CG9" s="2">
        <f t="shared" si="60"/>
        <v>2.1124413592108415</v>
      </c>
      <c r="CH9" s="2">
        <f t="shared" si="61"/>
        <v>8.183794659512243</v>
      </c>
      <c r="CI9" s="2">
        <f t="shared" si="64"/>
        <v>3.8740931784111234</v>
      </c>
      <c r="CJ9" s="2">
        <f>1.29*CC9</f>
        <v>1.2424727851706077</v>
      </c>
    </row>
    <row r="10" spans="1:88" ht="12.75">
      <c r="A10" s="1" t="s">
        <v>8</v>
      </c>
      <c r="B10" s="1">
        <v>3</v>
      </c>
      <c r="C10" s="1">
        <v>0.25115</v>
      </c>
      <c r="D10">
        <v>0.2381</v>
      </c>
      <c r="E10" s="1">
        <v>0.4004</v>
      </c>
      <c r="F10" s="1">
        <v>0.1692</v>
      </c>
      <c r="G10" s="1">
        <v>2.5058</v>
      </c>
      <c r="H10" s="10">
        <f t="shared" si="2"/>
        <v>0.059798815</v>
      </c>
      <c r="I10" s="2">
        <f t="shared" si="3"/>
        <v>0.10056045999999999</v>
      </c>
      <c r="J10" s="2">
        <f t="shared" si="4"/>
        <v>0.04249458</v>
      </c>
      <c r="K10" s="2">
        <f t="shared" si="5"/>
        <v>0.6293316699999999</v>
      </c>
      <c r="L10" s="3">
        <v>8</v>
      </c>
      <c r="M10" s="3">
        <f t="shared" si="65"/>
        <v>2.53594</v>
      </c>
      <c r="N10" s="8">
        <v>3</v>
      </c>
      <c r="O10" s="2">
        <f>O9+H9</f>
        <v>1.7242253140000001</v>
      </c>
      <c r="P10" s="2">
        <f>P9+I9</f>
        <v>7.949310376000001</v>
      </c>
      <c r="Q10" s="2">
        <f>Q9+J9</f>
        <v>1.8134310480000002</v>
      </c>
      <c r="R10" s="2">
        <f>R9+K9</f>
        <v>10.186829452</v>
      </c>
      <c r="S10">
        <v>0</v>
      </c>
      <c r="T10">
        <v>0</v>
      </c>
      <c r="U10" s="2">
        <f t="shared" si="62"/>
        <v>1.7242253140000001</v>
      </c>
      <c r="V10" s="2">
        <f t="shared" si="6"/>
        <v>7.949310376000001</v>
      </c>
      <c r="W10" s="2">
        <f t="shared" si="7"/>
        <v>8.134155665305384</v>
      </c>
      <c r="X10" s="2">
        <f t="shared" si="8"/>
        <v>77.76197144332129</v>
      </c>
      <c r="Y10" s="12">
        <f t="shared" si="63"/>
        <v>1.0078948768415157</v>
      </c>
      <c r="Z10" s="2">
        <f t="shared" si="9"/>
        <v>-77.76197144332129</v>
      </c>
      <c r="AA10" s="7">
        <f t="shared" si="10"/>
        <v>4.610366354939155</v>
      </c>
      <c r="AB10" s="2">
        <f>Y10*1.43</f>
        <v>1.4412896738833674</v>
      </c>
      <c r="AC10" s="2">
        <f t="shared" si="11"/>
        <v>3.4484506280000002</v>
      </c>
      <c r="AD10" s="2">
        <f t="shared" si="12"/>
        <v>15.898620752000001</v>
      </c>
      <c r="AE10" s="2">
        <f t="shared" si="13"/>
        <v>16.268311330610768</v>
      </c>
      <c r="AF10" s="2">
        <f t="shared" si="14"/>
        <v>77.76197144332129</v>
      </c>
      <c r="AG10" s="17">
        <f t="shared" si="15"/>
        <v>0.5039474384207578</v>
      </c>
      <c r="AH10" s="2">
        <f t="shared" si="16"/>
        <v>-77.76197144332129</v>
      </c>
      <c r="AI10" s="23">
        <f t="shared" si="17"/>
        <v>503.94743842075786</v>
      </c>
      <c r="AJ10" s="2">
        <f t="shared" si="18"/>
        <v>4.610366354939155</v>
      </c>
      <c r="AK10" s="2">
        <f>AG10*1.43</f>
        <v>0.7206448369416837</v>
      </c>
      <c r="AL10" s="2">
        <f t="shared" si="19"/>
        <v>5.261881676000001</v>
      </c>
      <c r="AM10" s="2">
        <f t="shared" si="20"/>
        <v>26.085450204</v>
      </c>
      <c r="AN10" s="2">
        <f t="shared" si="21"/>
        <v>26.61086453157034</v>
      </c>
      <c r="AO10" s="2">
        <f t="shared" si="22"/>
        <v>78.59549955015886</v>
      </c>
      <c r="AP10" s="14">
        <f t="shared" si="23"/>
        <v>0.9242511245096579</v>
      </c>
      <c r="AQ10" s="2">
        <f t="shared" si="24"/>
        <v>-78.59549955015886</v>
      </c>
      <c r="AR10" s="23">
        <f t="shared" si="25"/>
        <v>924.2511245096579</v>
      </c>
      <c r="AS10" s="2">
        <f t="shared" si="26"/>
        <v>4.957437625969147</v>
      </c>
      <c r="AT10" s="2">
        <f aca="true" t="shared" si="67" ref="AT10:AT21">AP10*1.43</f>
        <v>1.3216791080488106</v>
      </c>
      <c r="AU10">
        <v>1</v>
      </c>
      <c r="AV10">
        <v>120</v>
      </c>
      <c r="AW10" s="2">
        <f t="shared" si="27"/>
        <v>8.134155665305384</v>
      </c>
      <c r="AX10" s="2">
        <f t="shared" si="28"/>
        <v>77.76197144332129</v>
      </c>
      <c r="AY10" s="2">
        <f t="shared" si="29"/>
        <v>8.134155665305384</v>
      </c>
      <c r="AZ10" s="2">
        <f t="shared" si="30"/>
        <v>197.76197144332127</v>
      </c>
      <c r="BA10" s="2">
        <f t="shared" si="31"/>
        <v>-7.746417385183229</v>
      </c>
      <c r="BB10" s="2">
        <f t="shared" si="32"/>
        <v>-2.4814322642277973</v>
      </c>
      <c r="BC10" s="2">
        <f t="shared" si="0"/>
        <v>9.55984843318323</v>
      </c>
      <c r="BD10" s="2">
        <f t="shared" si="1"/>
        <v>12.668261716227796</v>
      </c>
      <c r="BE10" s="2">
        <f t="shared" si="33"/>
        <v>15.87058779555057</v>
      </c>
      <c r="BF10" s="2">
        <f t="shared" si="34"/>
        <v>52.960705965569474</v>
      </c>
      <c r="BG10" s="2">
        <f t="shared" si="35"/>
        <v>66.16448838741967</v>
      </c>
      <c r="BH10" s="2">
        <f t="shared" si="36"/>
        <v>155.52394288664257</v>
      </c>
      <c r="BI10" s="2">
        <f t="shared" si="37"/>
        <v>-60.21858252054286</v>
      </c>
      <c r="BJ10" s="2">
        <f t="shared" si="38"/>
        <v>27.412804358284127</v>
      </c>
      <c r="BK10" s="2">
        <f t="shared" si="39"/>
        <v>3.4484506280000002</v>
      </c>
      <c r="BL10" s="2">
        <f t="shared" si="40"/>
        <v>15.898620752000001</v>
      </c>
      <c r="BM10" s="2">
        <f t="shared" si="41"/>
        <v>16.268311330610768</v>
      </c>
      <c r="BN10" s="2">
        <f t="shared" si="42"/>
        <v>77.76197144332129</v>
      </c>
      <c r="BO10" s="2">
        <f t="shared" si="43"/>
        <v>1.8134310480000002</v>
      </c>
      <c r="BP10" s="2">
        <f t="shared" si="44"/>
        <v>10.186829452</v>
      </c>
      <c r="BQ10" s="2">
        <f t="shared" si="45"/>
        <v>10.346981513948162</v>
      </c>
      <c r="BR10" s="2">
        <f t="shared" si="46"/>
        <v>79.90610390154946</v>
      </c>
      <c r="BS10" s="2">
        <f t="shared" si="47"/>
        <v>168.32791660098303</v>
      </c>
      <c r="BT10" s="2">
        <f t="shared" si="48"/>
        <v>157.66807534487074</v>
      </c>
      <c r="BU10" s="2">
        <f t="shared" si="66"/>
        <v>-155.70301068634166</v>
      </c>
      <c r="BV10" s="2">
        <f t="shared" si="49"/>
        <v>63.95983091313227</v>
      </c>
      <c r="BW10" s="2">
        <f t="shared" si="50"/>
        <v>-215.92159320688452</v>
      </c>
      <c r="BX10" s="2">
        <f t="shared" si="51"/>
        <v>91.3726352714164</v>
      </c>
      <c r="BY10" s="2">
        <f t="shared" si="52"/>
        <v>234.45914972430188</v>
      </c>
      <c r="BZ10" s="2">
        <f t="shared" si="53"/>
        <v>-22.936869921711143</v>
      </c>
      <c r="CA10" s="2">
        <f t="shared" si="54"/>
        <v>0.0676902045162777</v>
      </c>
      <c r="CB10" s="2">
        <f t="shared" si="55"/>
        <v>75.89757588728062</v>
      </c>
      <c r="CC10" s="2">
        <f t="shared" si="56"/>
        <v>0.9544318836795156</v>
      </c>
      <c r="CD10" s="2">
        <f t="shared" si="57"/>
        <v>75.89757588728062</v>
      </c>
      <c r="CE10" s="2">
        <f t="shared" si="58"/>
        <v>8.529303070000156</v>
      </c>
      <c r="CF10" s="2">
        <f t="shared" si="59"/>
        <v>75.89757588728062</v>
      </c>
      <c r="CG10" s="2">
        <f t="shared" si="60"/>
        <v>2.078216258093152</v>
      </c>
      <c r="CH10" s="2">
        <f t="shared" si="61"/>
        <v>8.27224443815047</v>
      </c>
      <c r="CI10" s="2">
        <f t="shared" si="64"/>
        <v>3.9804541062250136</v>
      </c>
      <c r="CJ10" s="2">
        <f>1.23*CC10</f>
        <v>1.1739512169258042</v>
      </c>
    </row>
    <row r="11" spans="1:88" ht="12.75">
      <c r="A11" s="1" t="s">
        <v>18</v>
      </c>
      <c r="B11" s="1">
        <v>3</v>
      </c>
      <c r="C11" s="1">
        <v>0.03859</v>
      </c>
      <c r="D11">
        <v>0.2381</v>
      </c>
      <c r="E11" s="1">
        <v>0.4004</v>
      </c>
      <c r="F11" s="1">
        <v>0.1692</v>
      </c>
      <c r="G11" s="1">
        <v>2.5058</v>
      </c>
      <c r="H11" s="10">
        <f t="shared" si="2"/>
        <v>0.009188279</v>
      </c>
      <c r="I11" s="2">
        <f t="shared" si="3"/>
        <v>0.015451435999999999</v>
      </c>
      <c r="J11" s="2">
        <f t="shared" si="4"/>
        <v>0.0065294279999999994</v>
      </c>
      <c r="K11" s="2">
        <f t="shared" si="5"/>
        <v>0.09669882199999999</v>
      </c>
      <c r="L11" s="3">
        <v>9</v>
      </c>
      <c r="M11" s="3">
        <f t="shared" si="65"/>
        <v>2.78709</v>
      </c>
      <c r="N11" s="8">
        <v>3</v>
      </c>
      <c r="O11" s="2">
        <f>O10+H10</f>
        <v>1.784024129</v>
      </c>
      <c r="P11" s="2">
        <f>P10+I10</f>
        <v>8.049870836</v>
      </c>
      <c r="Q11" s="2">
        <f>Q10+J10</f>
        <v>1.8559256280000003</v>
      </c>
      <c r="R11" s="2">
        <f>R10+K10</f>
        <v>10.816161121999999</v>
      </c>
      <c r="S11">
        <v>0</v>
      </c>
      <c r="T11">
        <v>0</v>
      </c>
      <c r="U11" s="2">
        <f t="shared" si="62"/>
        <v>1.784024129</v>
      </c>
      <c r="V11" s="2">
        <f t="shared" si="6"/>
        <v>8.049870836</v>
      </c>
      <c r="W11" s="2">
        <f t="shared" si="7"/>
        <v>8.245190268825672</v>
      </c>
      <c r="X11" s="2">
        <f t="shared" si="8"/>
        <v>77.50399777199267</v>
      </c>
      <c r="Y11" s="12">
        <f t="shared" si="63"/>
        <v>0.9943219689532218</v>
      </c>
      <c r="Z11" s="2">
        <f t="shared" si="9"/>
        <v>-77.50399777199267</v>
      </c>
      <c r="AA11" s="7">
        <f t="shared" si="10"/>
        <v>4.512198408724549</v>
      </c>
      <c r="AB11" s="2">
        <f>Y11*1.43</f>
        <v>1.421880415603107</v>
      </c>
      <c r="AC11" s="2">
        <f>O11+O11+S11</f>
        <v>3.568048258</v>
      </c>
      <c r="AD11" s="2">
        <f t="shared" si="12"/>
        <v>16.099741672</v>
      </c>
      <c r="AE11" s="2">
        <f t="shared" si="13"/>
        <v>16.490380537651344</v>
      </c>
      <c r="AF11" s="2">
        <f t="shared" si="14"/>
        <v>77.50399777199267</v>
      </c>
      <c r="AG11" s="17">
        <f t="shared" si="15"/>
        <v>0.4971609844766109</v>
      </c>
      <c r="AH11" s="2">
        <f t="shared" si="16"/>
        <v>-77.50399777199267</v>
      </c>
      <c r="AI11" s="23">
        <f t="shared" si="17"/>
        <v>497.1609844766109</v>
      </c>
      <c r="AJ11" s="2">
        <f t="shared" si="18"/>
        <v>4.512198408724549</v>
      </c>
      <c r="AK11" s="2">
        <f>AG11*1.43</f>
        <v>0.7109402078015535</v>
      </c>
      <c r="AL11" s="2">
        <f t="shared" si="19"/>
        <v>5.423973886000001</v>
      </c>
      <c r="AM11" s="2">
        <f t="shared" si="20"/>
        <v>26.915902793999997</v>
      </c>
      <c r="AN11" s="2">
        <f t="shared" si="21"/>
        <v>27.456972082370385</v>
      </c>
      <c r="AO11" s="2">
        <f t="shared" si="22"/>
        <v>78.60659518314573</v>
      </c>
      <c r="AP11" s="14">
        <f t="shared" si="23"/>
        <v>0.8957696206884418</v>
      </c>
      <c r="AQ11" s="2">
        <f t="shared" si="24"/>
        <v>-78.60659518314573</v>
      </c>
      <c r="AR11" s="23">
        <f t="shared" si="25"/>
        <v>895.7696206884418</v>
      </c>
      <c r="AS11" s="2">
        <f t="shared" si="26"/>
        <v>4.962395350662275</v>
      </c>
      <c r="AT11" s="2">
        <f t="shared" si="67"/>
        <v>1.2809505575844717</v>
      </c>
      <c r="AU11">
        <v>1</v>
      </c>
      <c r="AV11">
        <v>120</v>
      </c>
      <c r="AW11" s="2">
        <f t="shared" si="27"/>
        <v>8.245190268825672</v>
      </c>
      <c r="AX11" s="2">
        <f t="shared" si="28"/>
        <v>77.50399777199267</v>
      </c>
      <c r="AY11" s="2">
        <f t="shared" si="29"/>
        <v>8.245190268825672</v>
      </c>
      <c r="AZ11" s="2">
        <f t="shared" si="30"/>
        <v>197.50399777199266</v>
      </c>
      <c r="BA11" s="2">
        <f t="shared" si="31"/>
        <v>-7.863404705659478</v>
      </c>
      <c r="BB11" s="2">
        <f t="shared" si="32"/>
        <v>-2.4799252013215924</v>
      </c>
      <c r="BC11" s="2">
        <f t="shared" si="0"/>
        <v>9.719330333659478</v>
      </c>
      <c r="BD11" s="2">
        <f t="shared" si="1"/>
        <v>13.29608632332159</v>
      </c>
      <c r="BE11" s="2">
        <f t="shared" si="33"/>
        <v>16.46970836572441</v>
      </c>
      <c r="BF11" s="2">
        <f t="shared" si="34"/>
        <v>53.83350175341595</v>
      </c>
      <c r="BG11" s="2">
        <f t="shared" si="35"/>
        <v>67.98316256913756</v>
      </c>
      <c r="BH11" s="2">
        <f t="shared" si="36"/>
        <v>155.00799554398534</v>
      </c>
      <c r="BI11" s="2">
        <f t="shared" si="37"/>
        <v>-61.617678383429144</v>
      </c>
      <c r="BJ11" s="2">
        <f t="shared" si="38"/>
        <v>28.722327613514807</v>
      </c>
      <c r="BK11" s="2">
        <f t="shared" si="39"/>
        <v>3.568048258</v>
      </c>
      <c r="BL11" s="2">
        <f t="shared" si="40"/>
        <v>16.099741672</v>
      </c>
      <c r="BM11" s="2">
        <f t="shared" si="41"/>
        <v>16.490380537651344</v>
      </c>
      <c r="BN11" s="2">
        <f t="shared" si="42"/>
        <v>77.50399777199267</v>
      </c>
      <c r="BO11" s="2">
        <f t="shared" si="43"/>
        <v>1.8559256280000003</v>
      </c>
      <c r="BP11" s="2">
        <f t="shared" si="44"/>
        <v>10.816161121999999</v>
      </c>
      <c r="BQ11" s="2">
        <f t="shared" si="45"/>
        <v>10.974233520102052</v>
      </c>
      <c r="BR11" s="2">
        <f t="shared" si="46"/>
        <v>80.263536697411</v>
      </c>
      <c r="BS11" s="2">
        <f t="shared" si="47"/>
        <v>180.9692868555319</v>
      </c>
      <c r="BT11" s="2">
        <f t="shared" si="48"/>
        <v>157.76753446940367</v>
      </c>
      <c r="BU11" s="2">
        <f t="shared" si="66"/>
        <v>-167.51536774296673</v>
      </c>
      <c r="BV11" s="2">
        <f t="shared" si="49"/>
        <v>68.4725080228438</v>
      </c>
      <c r="BW11" s="2">
        <f t="shared" si="50"/>
        <v>-229.13304612639587</v>
      </c>
      <c r="BX11" s="2">
        <f t="shared" si="51"/>
        <v>97.1948356363586</v>
      </c>
      <c r="BY11" s="2">
        <f t="shared" si="52"/>
        <v>248.8951363557348</v>
      </c>
      <c r="BZ11" s="2">
        <f t="shared" si="53"/>
        <v>-22.985935728191606</v>
      </c>
      <c r="CA11" s="2">
        <f t="shared" si="54"/>
        <v>0.06617127440443427</v>
      </c>
      <c r="CB11" s="2">
        <f t="shared" si="55"/>
        <v>76.81943748160757</v>
      </c>
      <c r="CC11" s="2">
        <f t="shared" si="56"/>
        <v>0.9330149691025231</v>
      </c>
      <c r="CD11" s="2">
        <f t="shared" si="57"/>
        <v>76.81943748160757</v>
      </c>
      <c r="CE11" s="2">
        <f t="shared" si="58"/>
        <v>8.72508916272189</v>
      </c>
      <c r="CF11" s="2">
        <f t="shared" si="59"/>
        <v>76.81943748160757</v>
      </c>
      <c r="CG11" s="2">
        <f t="shared" si="60"/>
        <v>1.989499823641796</v>
      </c>
      <c r="CH11" s="2">
        <f t="shared" si="61"/>
        <v>8.4952381572959</v>
      </c>
      <c r="CI11" s="2">
        <f t="shared" si="64"/>
        <v>4.270037150214618</v>
      </c>
      <c r="CJ11" s="2">
        <f>1.31*CC11</f>
        <v>1.2222496095243054</v>
      </c>
    </row>
    <row r="12" spans="1:88" ht="12.75">
      <c r="A12" s="1" t="s">
        <v>19</v>
      </c>
      <c r="B12" s="1">
        <v>3</v>
      </c>
      <c r="C12" s="1">
        <v>0.1313</v>
      </c>
      <c r="D12">
        <v>0.2381</v>
      </c>
      <c r="E12" s="1">
        <v>0.4004</v>
      </c>
      <c r="F12" s="1">
        <v>0.1692</v>
      </c>
      <c r="G12" s="1">
        <v>2.5058</v>
      </c>
      <c r="H12" s="10">
        <f t="shared" si="2"/>
        <v>0.031262530000000004</v>
      </c>
      <c r="I12" s="2">
        <f t="shared" si="3"/>
        <v>0.05257252</v>
      </c>
      <c r="J12" s="2">
        <f t="shared" si="4"/>
        <v>0.02221596</v>
      </c>
      <c r="K12" s="2">
        <f t="shared" si="5"/>
        <v>0.32901154</v>
      </c>
      <c r="L12" s="3">
        <v>10</v>
      </c>
      <c r="M12" s="3">
        <f t="shared" si="65"/>
        <v>2.82568</v>
      </c>
      <c r="N12" s="8">
        <v>3</v>
      </c>
      <c r="O12" s="2">
        <f>O11+H11</f>
        <v>1.793212408</v>
      </c>
      <c r="P12" s="2">
        <f>P11+I11</f>
        <v>8.065322272</v>
      </c>
      <c r="Q12" s="2">
        <f>Q11+J11</f>
        <v>1.8624550560000002</v>
      </c>
      <c r="R12" s="2">
        <f>R11+K11</f>
        <v>10.912859944</v>
      </c>
      <c r="S12">
        <v>0</v>
      </c>
      <c r="T12">
        <v>0</v>
      </c>
      <c r="U12" s="2">
        <f t="shared" si="62"/>
        <v>1.793212408</v>
      </c>
      <c r="V12" s="2">
        <f t="shared" si="6"/>
        <v>8.065322272</v>
      </c>
      <c r="W12" s="2">
        <f t="shared" si="7"/>
        <v>8.262265675432158</v>
      </c>
      <c r="X12" s="2">
        <f t="shared" si="8"/>
        <v>77.46497403371798</v>
      </c>
      <c r="Y12" s="12">
        <f t="shared" si="63"/>
        <v>0.9922670299589307</v>
      </c>
      <c r="Z12" s="2">
        <f t="shared" si="9"/>
        <v>-77.46497403371798</v>
      </c>
      <c r="AA12" s="7">
        <f t="shared" si="10"/>
        <v>4.497694883226572</v>
      </c>
      <c r="AB12" s="2">
        <f>Y12*1.43</f>
        <v>1.4189418528412707</v>
      </c>
      <c r="AC12" s="2">
        <f t="shared" si="11"/>
        <v>3.586424816</v>
      </c>
      <c r="AD12" s="2">
        <f t="shared" si="12"/>
        <v>16.130644544</v>
      </c>
      <c r="AE12" s="2">
        <f t="shared" si="13"/>
        <v>16.524531350864315</v>
      </c>
      <c r="AF12" s="2">
        <f t="shared" si="14"/>
        <v>77.46497403371798</v>
      </c>
      <c r="AG12" s="17">
        <f t="shared" si="15"/>
        <v>0.49613351497946534</v>
      </c>
      <c r="AH12" s="2">
        <f t="shared" si="16"/>
        <v>-77.46497403371798</v>
      </c>
      <c r="AI12" s="23">
        <f t="shared" si="17"/>
        <v>496.13351497946536</v>
      </c>
      <c r="AJ12" s="2">
        <f t="shared" si="18"/>
        <v>4.497694883226572</v>
      </c>
      <c r="AK12" s="2">
        <f>AG12*1.43</f>
        <v>0.7094709264206354</v>
      </c>
      <c r="AL12" s="2">
        <f t="shared" si="19"/>
        <v>5.448879872</v>
      </c>
      <c r="AM12" s="2">
        <f t="shared" si="20"/>
        <v>27.043504487999996</v>
      </c>
      <c r="AN12" s="2">
        <f t="shared" si="21"/>
        <v>27.586979299154205</v>
      </c>
      <c r="AO12" s="2">
        <f t="shared" si="22"/>
        <v>78.60823973855882</v>
      </c>
      <c r="AP12" s="14">
        <f t="shared" si="23"/>
        <v>0.8915481902084191</v>
      </c>
      <c r="AQ12" s="2">
        <f t="shared" si="24"/>
        <v>-78.60823973855882</v>
      </c>
      <c r="AR12" s="23">
        <f t="shared" si="25"/>
        <v>891.5481902084191</v>
      </c>
      <c r="AS12" s="2">
        <f t="shared" si="26"/>
        <v>4.963130977977265</v>
      </c>
      <c r="AT12" s="2">
        <f t="shared" si="67"/>
        <v>1.2749139119980393</v>
      </c>
      <c r="AU12">
        <v>1</v>
      </c>
      <c r="AV12">
        <v>120</v>
      </c>
      <c r="AW12" s="2">
        <f t="shared" si="27"/>
        <v>8.262265675432158</v>
      </c>
      <c r="AX12" s="2">
        <f t="shared" si="28"/>
        <v>77.46497403371798</v>
      </c>
      <c r="AY12" s="2">
        <f t="shared" si="29"/>
        <v>8.262265675432158</v>
      </c>
      <c r="AZ12" s="2">
        <f t="shared" si="30"/>
        <v>197.46497403371797</v>
      </c>
      <c r="BA12" s="2">
        <f t="shared" si="31"/>
        <v>-7.881380181260427</v>
      </c>
      <c r="BB12" s="2">
        <f t="shared" si="32"/>
        <v>-2.479693636290534</v>
      </c>
      <c r="BC12" s="2">
        <f t="shared" si="0"/>
        <v>9.743835237260427</v>
      </c>
      <c r="BD12" s="2">
        <f t="shared" si="1"/>
        <v>13.392553580290533</v>
      </c>
      <c r="BE12" s="2">
        <f t="shared" si="33"/>
        <v>16.56208973927598</v>
      </c>
      <c r="BF12" s="2">
        <f t="shared" si="34"/>
        <v>53.96200546862798</v>
      </c>
      <c r="BG12" s="2">
        <f t="shared" si="35"/>
        <v>68.26503409142441</v>
      </c>
      <c r="BH12" s="2">
        <f t="shared" si="36"/>
        <v>154.92994806743596</v>
      </c>
      <c r="BI12" s="2">
        <f t="shared" si="37"/>
        <v>-61.83381261101409</v>
      </c>
      <c r="BJ12" s="2">
        <f t="shared" si="38"/>
        <v>28.925671945338316</v>
      </c>
      <c r="BK12" s="2">
        <f t="shared" si="39"/>
        <v>3.586424816</v>
      </c>
      <c r="BL12" s="2">
        <f t="shared" si="40"/>
        <v>16.130644544</v>
      </c>
      <c r="BM12" s="2">
        <f t="shared" si="41"/>
        <v>16.524531350864315</v>
      </c>
      <c r="BN12" s="2">
        <f t="shared" si="42"/>
        <v>77.46497403371798</v>
      </c>
      <c r="BO12" s="2">
        <f t="shared" si="43"/>
        <v>1.8624550560000002</v>
      </c>
      <c r="BP12" s="2">
        <f t="shared" si="44"/>
        <v>10.912859944</v>
      </c>
      <c r="BQ12" s="2">
        <f t="shared" si="45"/>
        <v>11.070648174022136</v>
      </c>
      <c r="BR12" s="2">
        <f t="shared" si="46"/>
        <v>80.31486700415331</v>
      </c>
      <c r="BS12" s="2">
        <f t="shared" si="47"/>
        <v>182.93727282601756</v>
      </c>
      <c r="BT12" s="2">
        <f t="shared" si="48"/>
        <v>157.77984103787128</v>
      </c>
      <c r="BU12" s="2">
        <f t="shared" si="66"/>
        <v>-169.35190968359666</v>
      </c>
      <c r="BV12" s="2">
        <f t="shared" si="49"/>
        <v>69.18075220420566</v>
      </c>
      <c r="BW12" s="2">
        <f t="shared" si="50"/>
        <v>-231.18572229461074</v>
      </c>
      <c r="BX12" s="2">
        <f t="shared" si="51"/>
        <v>98.10642414954398</v>
      </c>
      <c r="BY12" s="2">
        <f t="shared" si="52"/>
        <v>251.14081438963902</v>
      </c>
      <c r="BZ12" s="2">
        <f t="shared" si="53"/>
        <v>-22.99452035237773</v>
      </c>
      <c r="CA12" s="2">
        <f t="shared" si="54"/>
        <v>0.06594742387663158</v>
      </c>
      <c r="CB12" s="2">
        <f t="shared" si="55"/>
        <v>76.95652582100571</v>
      </c>
      <c r="CC12" s="2">
        <f t="shared" si="56"/>
        <v>0.9298586766605053</v>
      </c>
      <c r="CD12" s="2">
        <f t="shared" si="57"/>
        <v>76.95652582100571</v>
      </c>
      <c r="CE12" s="2">
        <f t="shared" si="58"/>
        <v>8.754705419118114</v>
      </c>
      <c r="CF12" s="2">
        <f t="shared" si="59"/>
        <v>76.95652582100571</v>
      </c>
      <c r="CG12" s="2">
        <f t="shared" si="60"/>
        <v>1.9758521792742076</v>
      </c>
      <c r="CH12" s="2">
        <f t="shared" si="61"/>
        <v>8.528826129145408</v>
      </c>
      <c r="CI12" s="2">
        <f t="shared" si="64"/>
        <v>4.316530466503983</v>
      </c>
      <c r="CJ12" s="2">
        <f>1.32*CC12</f>
        <v>1.227413453191867</v>
      </c>
    </row>
    <row r="13" spans="1:88" ht="12.75">
      <c r="A13" s="1" t="s">
        <v>20</v>
      </c>
      <c r="B13" s="1">
        <v>3</v>
      </c>
      <c r="C13" s="1">
        <v>0.15527</v>
      </c>
      <c r="D13">
        <v>0.2381</v>
      </c>
      <c r="E13" s="1">
        <v>0.4004</v>
      </c>
      <c r="F13" s="1">
        <v>0.1692</v>
      </c>
      <c r="G13" s="1">
        <v>2.5058</v>
      </c>
      <c r="H13" s="10">
        <f t="shared" si="2"/>
        <v>0.036969787</v>
      </c>
      <c r="I13" s="2">
        <f t="shared" si="3"/>
        <v>0.062170107999999995</v>
      </c>
      <c r="J13" s="2">
        <f t="shared" si="4"/>
        <v>0.026271683999999997</v>
      </c>
      <c r="K13" s="2">
        <f t="shared" si="5"/>
        <v>0.38907556599999993</v>
      </c>
      <c r="L13" s="3">
        <v>11</v>
      </c>
      <c r="M13" s="3">
        <f t="shared" si="65"/>
        <v>2.95698</v>
      </c>
      <c r="N13" s="8">
        <v>3</v>
      </c>
      <c r="O13" s="2">
        <f>O12+H12</f>
        <v>1.824474938</v>
      </c>
      <c r="P13" s="2">
        <f>P12+I12</f>
        <v>8.117894792</v>
      </c>
      <c r="Q13" s="2">
        <f>Q12+J12</f>
        <v>1.8846710160000002</v>
      </c>
      <c r="R13" s="2">
        <f>R12+K12</f>
        <v>11.241871483999999</v>
      </c>
      <c r="S13">
        <v>0</v>
      </c>
      <c r="T13">
        <v>0</v>
      </c>
      <c r="U13" s="2">
        <f t="shared" si="62"/>
        <v>1.824474938</v>
      </c>
      <c r="V13" s="2">
        <f t="shared" si="6"/>
        <v>8.117894792</v>
      </c>
      <c r="W13" s="2">
        <f t="shared" si="7"/>
        <v>8.320392097333563</v>
      </c>
      <c r="X13" s="2">
        <f t="shared" si="8"/>
        <v>77.33339822286825</v>
      </c>
      <c r="Y13" s="12">
        <f t="shared" si="63"/>
        <v>0.985335033083359</v>
      </c>
      <c r="Z13" s="2">
        <f t="shared" si="9"/>
        <v>-77.33339822286825</v>
      </c>
      <c r="AA13" s="7">
        <f t="shared" si="10"/>
        <v>4.449441657389321</v>
      </c>
      <c r="AB13" s="2">
        <f>Y13*1.43</f>
        <v>1.4090290973092032</v>
      </c>
      <c r="AC13" s="2">
        <f t="shared" si="11"/>
        <v>3.648949876</v>
      </c>
      <c r="AD13" s="2">
        <f t="shared" si="12"/>
        <v>16.235789584</v>
      </c>
      <c r="AE13" s="2">
        <f t="shared" si="13"/>
        <v>16.640784194667127</v>
      </c>
      <c r="AF13" s="2">
        <f t="shared" si="14"/>
        <v>77.33339822286825</v>
      </c>
      <c r="AG13" s="17">
        <f t="shared" si="15"/>
        <v>0.4926675165416795</v>
      </c>
      <c r="AH13" s="2">
        <f t="shared" si="16"/>
        <v>-77.33339822286825</v>
      </c>
      <c r="AI13" s="23">
        <f t="shared" si="17"/>
        <v>492.6675165416795</v>
      </c>
      <c r="AJ13" s="2">
        <f t="shared" si="18"/>
        <v>4.449441657389321</v>
      </c>
      <c r="AK13" s="2">
        <f>AG13*1.43</f>
        <v>0.7045145486546016</v>
      </c>
      <c r="AL13" s="2">
        <f t="shared" si="19"/>
        <v>5.533620892</v>
      </c>
      <c r="AM13" s="2">
        <f t="shared" si="20"/>
        <v>27.477661067999996</v>
      </c>
      <c r="AN13" s="2">
        <f t="shared" si="21"/>
        <v>28.02932068288958</v>
      </c>
      <c r="AO13" s="2">
        <f t="shared" si="22"/>
        <v>78.61372097491245</v>
      </c>
      <c r="AP13" s="14">
        <f t="shared" si="23"/>
        <v>0.8774783287021322</v>
      </c>
      <c r="AQ13" s="2">
        <f t="shared" si="24"/>
        <v>-78.61372097491245</v>
      </c>
      <c r="AR13" s="23">
        <f t="shared" si="25"/>
        <v>877.4783287021321</v>
      </c>
      <c r="AS13" s="2">
        <f t="shared" si="26"/>
        <v>4.965584308047678</v>
      </c>
      <c r="AT13" s="2">
        <f t="shared" si="67"/>
        <v>1.254794010044049</v>
      </c>
      <c r="AU13">
        <v>1</v>
      </c>
      <c r="AV13">
        <v>120</v>
      </c>
      <c r="AW13" s="2">
        <f t="shared" si="27"/>
        <v>8.320392097333563</v>
      </c>
      <c r="AX13" s="2">
        <f t="shared" si="28"/>
        <v>77.33339822286825</v>
      </c>
      <c r="AY13" s="2">
        <f t="shared" si="29"/>
        <v>8.320392097333563</v>
      </c>
      <c r="AZ13" s="2">
        <f t="shared" si="30"/>
        <v>197.33339822286825</v>
      </c>
      <c r="BA13" s="2">
        <f t="shared" si="31"/>
        <v>-7.942540584121391</v>
      </c>
      <c r="BB13" s="2">
        <f t="shared" si="32"/>
        <v>-2.4789057511239583</v>
      </c>
      <c r="BC13" s="2">
        <f t="shared" si="0"/>
        <v>9.827211600121391</v>
      </c>
      <c r="BD13" s="2">
        <f t="shared" si="1"/>
        <v>13.720777235123958</v>
      </c>
      <c r="BE13" s="2">
        <f t="shared" si="33"/>
        <v>16.87702034630095</v>
      </c>
      <c r="BF13" s="2">
        <f t="shared" si="34"/>
        <v>54.38868264901366</v>
      </c>
      <c r="BG13" s="2">
        <f t="shared" si="35"/>
        <v>69.22892465337081</v>
      </c>
      <c r="BH13" s="2">
        <f t="shared" si="36"/>
        <v>154.6667964457365</v>
      </c>
      <c r="BI13" s="2">
        <f t="shared" si="37"/>
        <v>-62.5715070545906</v>
      </c>
      <c r="BJ13" s="2">
        <f t="shared" si="38"/>
        <v>29.621791194649454</v>
      </c>
      <c r="BK13" s="2">
        <f t="shared" si="39"/>
        <v>3.648949876</v>
      </c>
      <c r="BL13" s="2">
        <f t="shared" si="40"/>
        <v>16.235789584</v>
      </c>
      <c r="BM13" s="2">
        <f t="shared" si="41"/>
        <v>16.640784194667127</v>
      </c>
      <c r="BN13" s="2">
        <f t="shared" si="42"/>
        <v>77.33339822286825</v>
      </c>
      <c r="BO13" s="2">
        <f t="shared" si="43"/>
        <v>1.8846710160000002</v>
      </c>
      <c r="BP13" s="2">
        <f t="shared" si="44"/>
        <v>11.241871483999999</v>
      </c>
      <c r="BQ13" s="2">
        <f t="shared" si="45"/>
        <v>11.398756919125997</v>
      </c>
      <c r="BR13" s="2">
        <f t="shared" si="46"/>
        <v>80.48301088901184</v>
      </c>
      <c r="BS13" s="2">
        <f t="shared" si="47"/>
        <v>189.68425397864445</v>
      </c>
      <c r="BT13" s="2">
        <f t="shared" si="48"/>
        <v>157.8164091118801</v>
      </c>
      <c r="BU13" s="2">
        <f t="shared" si="66"/>
        <v>-175.64358987445976</v>
      </c>
      <c r="BV13" s="2">
        <f t="shared" si="49"/>
        <v>71.62014760838929</v>
      </c>
      <c r="BW13" s="2">
        <f t="shared" si="50"/>
        <v>-238.21509692905036</v>
      </c>
      <c r="BX13" s="2">
        <f t="shared" si="51"/>
        <v>101.24193880303875</v>
      </c>
      <c r="BY13" s="2">
        <f t="shared" si="52"/>
        <v>258.8365557210092</v>
      </c>
      <c r="BZ13" s="2">
        <f t="shared" si="53"/>
        <v>-23.02559847607454</v>
      </c>
      <c r="CA13" s="2">
        <f t="shared" si="54"/>
        <v>0.06520338790356991</v>
      </c>
      <c r="CB13" s="2">
        <f t="shared" si="55"/>
        <v>77.4142811250882</v>
      </c>
      <c r="CC13" s="2">
        <f t="shared" si="56"/>
        <v>0.9193677694403358</v>
      </c>
      <c r="CD13" s="2">
        <f t="shared" si="57"/>
        <v>77.4142811250882</v>
      </c>
      <c r="CE13" s="2">
        <f t="shared" si="58"/>
        <v>8.8546053779211</v>
      </c>
      <c r="CF13" s="2">
        <f t="shared" si="59"/>
        <v>77.4142811250882</v>
      </c>
      <c r="CG13" s="2">
        <f t="shared" si="60"/>
        <v>1.929418377082792</v>
      </c>
      <c r="CH13" s="2">
        <f t="shared" si="61"/>
        <v>8.64183898975701</v>
      </c>
      <c r="CI13" s="2">
        <f t="shared" si="64"/>
        <v>4.478986565279401</v>
      </c>
      <c r="CJ13" s="2">
        <f>1.34*CC13</f>
        <v>1.2319528110500502</v>
      </c>
    </row>
    <row r="14" spans="1:88" ht="12.75">
      <c r="A14" s="1" t="s">
        <v>21</v>
      </c>
      <c r="B14" s="1">
        <v>3</v>
      </c>
      <c r="C14" s="1">
        <v>0.21383</v>
      </c>
      <c r="D14">
        <v>0.2381</v>
      </c>
      <c r="E14" s="1">
        <v>0.4004</v>
      </c>
      <c r="F14" s="1">
        <v>0.1692</v>
      </c>
      <c r="G14" s="1">
        <v>2.5058</v>
      </c>
      <c r="H14" s="10">
        <f t="shared" si="2"/>
        <v>0.050912923</v>
      </c>
      <c r="I14" s="2">
        <f t="shared" si="3"/>
        <v>0.085617532</v>
      </c>
      <c r="J14" s="2">
        <f t="shared" si="4"/>
        <v>0.036180036</v>
      </c>
      <c r="K14" s="2">
        <f t="shared" si="5"/>
        <v>0.535815214</v>
      </c>
      <c r="L14" s="3">
        <v>12</v>
      </c>
      <c r="M14" s="3">
        <f t="shared" si="65"/>
        <v>3.11225</v>
      </c>
      <c r="N14" s="8">
        <v>3</v>
      </c>
      <c r="O14" s="2">
        <f>O13+H13</f>
        <v>1.8614447250000001</v>
      </c>
      <c r="P14" s="2">
        <f>P13+I13</f>
        <v>8.1800649</v>
      </c>
      <c r="Q14" s="2">
        <f>Q13+J13</f>
        <v>1.9109427</v>
      </c>
      <c r="R14" s="2">
        <f>R13+K13</f>
        <v>11.63094705</v>
      </c>
      <c r="S14">
        <v>0</v>
      </c>
      <c r="T14">
        <v>0</v>
      </c>
      <c r="U14" s="2">
        <f t="shared" si="62"/>
        <v>1.8614447250000001</v>
      </c>
      <c r="V14" s="2">
        <f t="shared" si="6"/>
        <v>8.1800649</v>
      </c>
      <c r="W14" s="2">
        <f t="shared" si="7"/>
        <v>8.38918579079295</v>
      </c>
      <c r="X14" s="2">
        <f t="shared" si="8"/>
        <v>77.18015602888354</v>
      </c>
      <c r="Y14" s="12">
        <f t="shared" si="63"/>
        <v>0.9772550074514169</v>
      </c>
      <c r="Z14" s="2">
        <f t="shared" si="9"/>
        <v>-77.18015602888354</v>
      </c>
      <c r="AA14" s="7">
        <f t="shared" si="10"/>
        <v>4.394471020352215</v>
      </c>
      <c r="AB14" s="2">
        <f>Y14*1.42</f>
        <v>1.387702110581012</v>
      </c>
      <c r="AC14" s="2">
        <f t="shared" si="11"/>
        <v>3.7228894500000003</v>
      </c>
      <c r="AD14" s="2">
        <f t="shared" si="12"/>
        <v>16.3601298</v>
      </c>
      <c r="AE14" s="2">
        <f t="shared" si="13"/>
        <v>16.7783715815859</v>
      </c>
      <c r="AF14" s="2">
        <f t="shared" si="14"/>
        <v>77.18015602888354</v>
      </c>
      <c r="AG14" s="17">
        <f t="shared" si="15"/>
        <v>0.48862750372570846</v>
      </c>
      <c r="AH14" s="2">
        <f t="shared" si="16"/>
        <v>-77.18015602888354</v>
      </c>
      <c r="AI14" s="23">
        <f t="shared" si="17"/>
        <v>488.62750372570844</v>
      </c>
      <c r="AJ14" s="2">
        <f t="shared" si="18"/>
        <v>4.394471020352215</v>
      </c>
      <c r="AK14" s="2">
        <f>AG14*1.42</f>
        <v>0.693851055290506</v>
      </c>
      <c r="AL14" s="2">
        <f t="shared" si="19"/>
        <v>5.63383215</v>
      </c>
      <c r="AM14" s="2">
        <f t="shared" si="20"/>
        <v>27.99107685</v>
      </c>
      <c r="AN14" s="2">
        <f t="shared" si="21"/>
        <v>28.552415798264416</v>
      </c>
      <c r="AO14" s="2">
        <f t="shared" si="22"/>
        <v>78.61998368987766</v>
      </c>
      <c r="AP14" s="14">
        <f t="shared" si="23"/>
        <v>0.8614024691029153</v>
      </c>
      <c r="AQ14" s="2">
        <f t="shared" si="24"/>
        <v>-78.61998368987766</v>
      </c>
      <c r="AR14" s="23">
        <f t="shared" si="25"/>
        <v>861.4024691029153</v>
      </c>
      <c r="AS14" s="2">
        <f t="shared" si="26"/>
        <v>4.968390272329998</v>
      </c>
      <c r="AT14" s="2">
        <f t="shared" si="67"/>
        <v>1.2318055308171687</v>
      </c>
      <c r="AU14">
        <v>1</v>
      </c>
      <c r="AV14">
        <v>120</v>
      </c>
      <c r="AW14" s="2">
        <f t="shared" si="27"/>
        <v>8.38918579079295</v>
      </c>
      <c r="AX14" s="2">
        <f t="shared" si="28"/>
        <v>77.18015602888354</v>
      </c>
      <c r="AY14" s="2">
        <f t="shared" si="29"/>
        <v>8.38918579079295</v>
      </c>
      <c r="AZ14" s="2">
        <f t="shared" si="30"/>
        <v>197.18015602888354</v>
      </c>
      <c r="BA14" s="2">
        <f t="shared" si="31"/>
        <v>-8.014866370505414</v>
      </c>
      <c r="BB14" s="2">
        <f t="shared" si="32"/>
        <v>-2.47797403040946</v>
      </c>
      <c r="BC14" s="2">
        <f t="shared" si="0"/>
        <v>9.925809070505414</v>
      </c>
      <c r="BD14" s="2">
        <f t="shared" si="1"/>
        <v>14.10892108040946</v>
      </c>
      <c r="BE14" s="2">
        <f t="shared" si="33"/>
        <v>17.25060404036189</v>
      </c>
      <c r="BF14" s="2">
        <f t="shared" si="34"/>
        <v>54.873116218317655</v>
      </c>
      <c r="BG14" s="2">
        <f t="shared" si="35"/>
        <v>70.37843823244235</v>
      </c>
      <c r="BH14" s="2">
        <f t="shared" si="36"/>
        <v>154.3603120577671</v>
      </c>
      <c r="BI14" s="2">
        <f t="shared" si="37"/>
        <v>-63.44848530398169</v>
      </c>
      <c r="BJ14" s="2">
        <f t="shared" si="38"/>
        <v>30.45347731652531</v>
      </c>
      <c r="BK14" s="2">
        <f t="shared" si="39"/>
        <v>3.7228894500000003</v>
      </c>
      <c r="BL14" s="2">
        <f t="shared" si="40"/>
        <v>16.3601298</v>
      </c>
      <c r="BM14" s="2">
        <f t="shared" si="41"/>
        <v>16.7783715815859</v>
      </c>
      <c r="BN14" s="2">
        <f t="shared" si="42"/>
        <v>77.18015602888354</v>
      </c>
      <c r="BO14" s="2">
        <f t="shared" si="43"/>
        <v>1.9109427</v>
      </c>
      <c r="BP14" s="2">
        <f t="shared" si="44"/>
        <v>11.63094705</v>
      </c>
      <c r="BQ14" s="2">
        <f t="shared" si="45"/>
        <v>11.786883866509715</v>
      </c>
      <c r="BR14" s="2">
        <f t="shared" si="46"/>
        <v>80.66976840738047</v>
      </c>
      <c r="BS14" s="2">
        <f t="shared" si="47"/>
        <v>197.76471730129995</v>
      </c>
      <c r="BT14" s="2">
        <f t="shared" si="48"/>
        <v>157.84992443626402</v>
      </c>
      <c r="BU14" s="2">
        <f t="shared" si="66"/>
        <v>-183.1695750175426</v>
      </c>
      <c r="BV14" s="2">
        <f t="shared" si="49"/>
        <v>74.56400067831608</v>
      </c>
      <c r="BW14" s="2">
        <f t="shared" si="50"/>
        <v>-246.6180603215243</v>
      </c>
      <c r="BX14" s="2">
        <f t="shared" si="51"/>
        <v>105.01747799484139</v>
      </c>
      <c r="BY14" s="2">
        <f t="shared" si="52"/>
        <v>268.04689582449555</v>
      </c>
      <c r="BZ14" s="2">
        <f t="shared" si="53"/>
        <v>-23.065781413316383</v>
      </c>
      <c r="CA14" s="2">
        <f t="shared" si="54"/>
        <v>0.0643566641102114</v>
      </c>
      <c r="CB14" s="2">
        <f t="shared" si="55"/>
        <v>77.93889763163403</v>
      </c>
      <c r="CC14" s="2">
        <f t="shared" si="56"/>
        <v>0.9074289639539808</v>
      </c>
      <c r="CD14" s="2">
        <f t="shared" si="57"/>
        <v>77.93889763163403</v>
      </c>
      <c r="CE14" s="2">
        <f t="shared" si="58"/>
        <v>8.971103104426108</v>
      </c>
      <c r="CF14" s="2">
        <f t="shared" si="59"/>
        <v>77.93889763163403</v>
      </c>
      <c r="CG14" s="2">
        <f t="shared" si="60"/>
        <v>1.8745542088347829</v>
      </c>
      <c r="CH14" s="2">
        <f t="shared" si="61"/>
        <v>8.77306887174514</v>
      </c>
      <c r="CI14" s="2">
        <f t="shared" si="64"/>
        <v>4.6800827793603546</v>
      </c>
      <c r="CJ14" s="2">
        <f>1.37*CC14</f>
        <v>1.2431776806169537</v>
      </c>
    </row>
    <row r="15" spans="1:88" ht="12.75">
      <c r="A15" s="1" t="s">
        <v>22</v>
      </c>
      <c r="B15" s="1">
        <v>3</v>
      </c>
      <c r="C15" s="1">
        <v>0.08152</v>
      </c>
      <c r="D15">
        <v>0.2381</v>
      </c>
      <c r="E15" s="1">
        <v>0.4004</v>
      </c>
      <c r="F15" s="1">
        <v>0.1692</v>
      </c>
      <c r="G15" s="1">
        <v>2.5058</v>
      </c>
      <c r="H15" s="10">
        <f t="shared" si="2"/>
        <v>0.019409911999999998</v>
      </c>
      <c r="I15" s="2">
        <f t="shared" si="3"/>
        <v>0.032640607999999995</v>
      </c>
      <c r="J15" s="2">
        <f t="shared" si="4"/>
        <v>0.013793183999999998</v>
      </c>
      <c r="K15" s="2">
        <f t="shared" si="5"/>
        <v>0.20427281599999997</v>
      </c>
      <c r="L15" s="3">
        <v>13</v>
      </c>
      <c r="M15" s="3">
        <f t="shared" si="65"/>
        <v>3.32608</v>
      </c>
      <c r="N15" s="8">
        <v>3</v>
      </c>
      <c r="O15" s="2">
        <f>O14+H14</f>
        <v>1.9123576480000002</v>
      </c>
      <c r="P15" s="2">
        <f>P14+I14</f>
        <v>8.265682432</v>
      </c>
      <c r="Q15" s="2">
        <f>Q14+J14</f>
        <v>1.947122736</v>
      </c>
      <c r="R15" s="2">
        <f>R14+K14</f>
        <v>12.166762263999999</v>
      </c>
      <c r="S15">
        <v>0</v>
      </c>
      <c r="T15">
        <v>0</v>
      </c>
      <c r="U15" s="2">
        <f t="shared" si="62"/>
        <v>1.9123576480000002</v>
      </c>
      <c r="V15" s="2">
        <f t="shared" si="6"/>
        <v>8.265682432</v>
      </c>
      <c r="W15" s="2">
        <f t="shared" si="7"/>
        <v>8.484021324851648</v>
      </c>
      <c r="X15" s="2">
        <f t="shared" si="8"/>
        <v>76.97318864399455</v>
      </c>
      <c r="Y15" s="12">
        <f t="shared" si="63"/>
        <v>0.9663311192391473</v>
      </c>
      <c r="Z15" s="2">
        <f t="shared" si="9"/>
        <v>-76.97318864399455</v>
      </c>
      <c r="AA15" s="7">
        <f t="shared" si="10"/>
        <v>4.3222471699498755</v>
      </c>
      <c r="AB15" s="2">
        <f>Y15*1.42</f>
        <v>1.3721901893195891</v>
      </c>
      <c r="AC15" s="2">
        <f t="shared" si="11"/>
        <v>3.8247152960000004</v>
      </c>
      <c r="AD15" s="2">
        <f t="shared" si="12"/>
        <v>16.531364864</v>
      </c>
      <c r="AE15" s="2">
        <f t="shared" si="13"/>
        <v>16.968042649703296</v>
      </c>
      <c r="AF15" s="2">
        <f t="shared" si="14"/>
        <v>76.97318864399455</v>
      </c>
      <c r="AG15" s="17">
        <f t="shared" si="15"/>
        <v>0.48316555961957364</v>
      </c>
      <c r="AH15" s="2">
        <f t="shared" si="16"/>
        <v>-76.97318864399455</v>
      </c>
      <c r="AI15" s="23">
        <f t="shared" si="17"/>
        <v>483.1655596195736</v>
      </c>
      <c r="AJ15" s="2">
        <f t="shared" si="18"/>
        <v>4.3222471699498755</v>
      </c>
      <c r="AK15" s="2">
        <f>AG15*1.42</f>
        <v>0.6860950946597946</v>
      </c>
      <c r="AL15" s="2">
        <f t="shared" si="19"/>
        <v>5.771838032000001</v>
      </c>
      <c r="AM15" s="2">
        <f t="shared" si="20"/>
        <v>28.698127128</v>
      </c>
      <c r="AN15" s="2">
        <f t="shared" si="21"/>
        <v>29.2727964998647</v>
      </c>
      <c r="AO15" s="2">
        <f t="shared" si="22"/>
        <v>78.62824201712635</v>
      </c>
      <c r="AP15" s="14">
        <f t="shared" si="23"/>
        <v>0.8402040258637993</v>
      </c>
      <c r="AQ15" s="2">
        <f t="shared" si="24"/>
        <v>-78.62824201712635</v>
      </c>
      <c r="AR15" s="23">
        <f t="shared" si="25"/>
        <v>840.2040258637993</v>
      </c>
      <c r="AS15" s="2">
        <f t="shared" si="26"/>
        <v>4.972095018760568</v>
      </c>
      <c r="AT15" s="2">
        <f t="shared" si="67"/>
        <v>1.2014917569852328</v>
      </c>
      <c r="AU15">
        <v>1</v>
      </c>
      <c r="AV15">
        <v>120</v>
      </c>
      <c r="AW15" s="2">
        <f t="shared" si="27"/>
        <v>8.484021324851648</v>
      </c>
      <c r="AX15" s="2">
        <f t="shared" si="28"/>
        <v>76.97318864399455</v>
      </c>
      <c r="AY15" s="2">
        <f t="shared" si="29"/>
        <v>8.484021324851648</v>
      </c>
      <c r="AZ15" s="2">
        <f t="shared" si="30"/>
        <v>196.97318864399455</v>
      </c>
      <c r="BA15" s="2">
        <f t="shared" si="31"/>
        <v>-8.11446978972674</v>
      </c>
      <c r="BB15" s="2">
        <f t="shared" si="32"/>
        <v>-2.476690911710539</v>
      </c>
      <c r="BC15" s="2">
        <f t="shared" si="0"/>
        <v>10.061592525726741</v>
      </c>
      <c r="BD15" s="2">
        <f t="shared" si="1"/>
        <v>14.643453175710539</v>
      </c>
      <c r="BE15" s="2">
        <f t="shared" si="33"/>
        <v>17.767002140569108</v>
      </c>
      <c r="BF15" s="2">
        <f t="shared" si="34"/>
        <v>55.50684088741228</v>
      </c>
      <c r="BG15" s="2">
        <f t="shared" si="35"/>
        <v>71.97861784053751</v>
      </c>
      <c r="BH15" s="2">
        <f t="shared" si="36"/>
        <v>153.9463772879891</v>
      </c>
      <c r="BI15" s="2">
        <f t="shared" si="37"/>
        <v>-64.66439429280933</v>
      </c>
      <c r="BJ15" s="2">
        <f t="shared" si="38"/>
        <v>31.61388202954886</v>
      </c>
      <c r="BK15" s="2">
        <f t="shared" si="39"/>
        <v>3.8247152960000004</v>
      </c>
      <c r="BL15" s="2">
        <f t="shared" si="40"/>
        <v>16.531364864</v>
      </c>
      <c r="BM15" s="2">
        <f t="shared" si="41"/>
        <v>16.968042649703296</v>
      </c>
      <c r="BN15" s="2">
        <f t="shared" si="42"/>
        <v>76.97318864399455</v>
      </c>
      <c r="BO15" s="2">
        <f t="shared" si="43"/>
        <v>1.947122736</v>
      </c>
      <c r="BP15" s="2">
        <f t="shared" si="44"/>
        <v>12.166762263999999</v>
      </c>
      <c r="BQ15" s="2">
        <f t="shared" si="45"/>
        <v>12.321582322808322</v>
      </c>
      <c r="BR15" s="2">
        <f t="shared" si="46"/>
        <v>80.90769920795255</v>
      </c>
      <c r="BS15" s="2">
        <f t="shared" si="47"/>
        <v>209.0731343652418</v>
      </c>
      <c r="BT15" s="2">
        <f t="shared" si="48"/>
        <v>157.88088785194708</v>
      </c>
      <c r="BU15" s="2">
        <f t="shared" si="66"/>
        <v>-193.68599608816206</v>
      </c>
      <c r="BV15" s="2">
        <f t="shared" si="49"/>
        <v>78.72299811772237</v>
      </c>
      <c r="BW15" s="2">
        <f t="shared" si="50"/>
        <v>-258.35039038097136</v>
      </c>
      <c r="BX15" s="2">
        <f t="shared" si="51"/>
        <v>110.33688014727123</v>
      </c>
      <c r="BY15" s="2">
        <f t="shared" si="52"/>
        <v>280.9255263065882</v>
      </c>
      <c r="BZ15" s="2">
        <f t="shared" si="53"/>
        <v>-23.12647054466261</v>
      </c>
      <c r="CA15" s="2">
        <f t="shared" si="54"/>
        <v>0.06324452738117889</v>
      </c>
      <c r="CB15" s="2">
        <f t="shared" si="55"/>
        <v>78.63331143207489</v>
      </c>
      <c r="CC15" s="2">
        <f t="shared" si="56"/>
        <v>0.8917478360746223</v>
      </c>
      <c r="CD15" s="2">
        <f t="shared" si="57"/>
        <v>78.63331143207489</v>
      </c>
      <c r="CE15" s="2">
        <f t="shared" si="58"/>
        <v>9.128857358833566</v>
      </c>
      <c r="CF15" s="2">
        <f t="shared" si="59"/>
        <v>78.63331143207489</v>
      </c>
      <c r="CG15" s="2">
        <f t="shared" si="60"/>
        <v>1.7991826071897423</v>
      </c>
      <c r="CH15" s="2">
        <f t="shared" si="61"/>
        <v>8.94980327291699</v>
      </c>
      <c r="CI15" s="2">
        <f t="shared" si="64"/>
        <v>4.974371827046648</v>
      </c>
      <c r="CJ15" s="2">
        <f>1.41*CC15</f>
        <v>1.2573644488652174</v>
      </c>
    </row>
    <row r="16" spans="1:88" ht="12.75">
      <c r="A16" s="1" t="s">
        <v>23</v>
      </c>
      <c r="B16" s="1">
        <v>3</v>
      </c>
      <c r="C16" s="1">
        <v>0.42931</v>
      </c>
      <c r="D16">
        <v>0.2381</v>
      </c>
      <c r="E16" s="1">
        <v>0.4004</v>
      </c>
      <c r="F16" s="1">
        <v>0.1692</v>
      </c>
      <c r="G16" s="1">
        <v>2.5058</v>
      </c>
      <c r="H16" s="10">
        <f t="shared" si="2"/>
        <v>0.102218711</v>
      </c>
      <c r="I16" s="2">
        <f t="shared" si="3"/>
        <v>0.171895724</v>
      </c>
      <c r="J16" s="2">
        <f t="shared" si="4"/>
        <v>0.072639252</v>
      </c>
      <c r="K16" s="2">
        <f t="shared" si="5"/>
        <v>1.075764998</v>
      </c>
      <c r="L16" s="3">
        <v>14</v>
      </c>
      <c r="M16" s="3">
        <f t="shared" si="65"/>
        <v>3.4076</v>
      </c>
      <c r="N16" s="8">
        <v>3</v>
      </c>
      <c r="O16" s="2">
        <f>O15+H15</f>
        <v>1.9317675600000002</v>
      </c>
      <c r="P16" s="2">
        <f>P15+I15</f>
        <v>8.29832304</v>
      </c>
      <c r="Q16" s="2">
        <f>Q15+J15</f>
        <v>1.9609159200000001</v>
      </c>
      <c r="R16" s="2">
        <f>R15+K15</f>
        <v>12.371035079999999</v>
      </c>
      <c r="S16">
        <v>0</v>
      </c>
      <c r="T16">
        <v>0</v>
      </c>
      <c r="U16" s="2">
        <f t="shared" si="62"/>
        <v>1.9317675600000002</v>
      </c>
      <c r="V16" s="2">
        <f t="shared" si="6"/>
        <v>8.29832304</v>
      </c>
      <c r="W16" s="2">
        <f t="shared" si="7"/>
        <v>8.52020487911313</v>
      </c>
      <c r="X16" s="2">
        <f t="shared" si="8"/>
        <v>76.89549841341432</v>
      </c>
      <c r="Y16" s="12">
        <f t="shared" si="63"/>
        <v>0.9622273101191031</v>
      </c>
      <c r="Z16" s="2">
        <f t="shared" si="9"/>
        <v>-76.89549841341432</v>
      </c>
      <c r="AA16" s="7">
        <f t="shared" si="10"/>
        <v>4.295715080752261</v>
      </c>
      <c r="AB16" s="2">
        <f>Y16*1.41</f>
        <v>1.3567405072679353</v>
      </c>
      <c r="AC16" s="2">
        <f t="shared" si="11"/>
        <v>3.8635351200000003</v>
      </c>
      <c r="AD16" s="2">
        <f t="shared" si="12"/>
        <v>16.59664608</v>
      </c>
      <c r="AE16" s="2">
        <f t="shared" si="13"/>
        <v>17.04040975822626</v>
      </c>
      <c r="AF16" s="2">
        <f t="shared" si="14"/>
        <v>76.89549841341432</v>
      </c>
      <c r="AG16" s="17">
        <f t="shared" si="15"/>
        <v>0.48111365505955156</v>
      </c>
      <c r="AH16" s="2">
        <f t="shared" si="16"/>
        <v>-76.89549841341432</v>
      </c>
      <c r="AI16" s="23">
        <f t="shared" si="17"/>
        <v>481.11365505955155</v>
      </c>
      <c r="AJ16" s="2">
        <f t="shared" si="18"/>
        <v>4.295715080752261</v>
      </c>
      <c r="AK16" s="2">
        <f>AG16*1.41</f>
        <v>0.6783702536339676</v>
      </c>
      <c r="AL16" s="2">
        <f t="shared" si="19"/>
        <v>5.8244510400000005</v>
      </c>
      <c r="AM16" s="2">
        <f t="shared" si="20"/>
        <v>28.967681159999998</v>
      </c>
      <c r="AN16" s="2">
        <f t="shared" si="21"/>
        <v>29.54743274304514</v>
      </c>
      <c r="AO16" s="2">
        <f t="shared" si="22"/>
        <v>78.63128437801198</v>
      </c>
      <c r="AP16" s="14">
        <f t="shared" si="23"/>
        <v>0.8323945325932671</v>
      </c>
      <c r="AQ16" s="2">
        <f t="shared" si="24"/>
        <v>-78.63128437801198</v>
      </c>
      <c r="AR16" s="23">
        <f t="shared" si="25"/>
        <v>832.3945325932672</v>
      </c>
      <c r="AS16" s="2">
        <f t="shared" si="26"/>
        <v>4.973461183047389</v>
      </c>
      <c r="AT16" s="2">
        <f t="shared" si="67"/>
        <v>1.1903241816083718</v>
      </c>
      <c r="AU16">
        <v>1</v>
      </c>
      <c r="AV16">
        <v>120</v>
      </c>
      <c r="AW16" s="2">
        <f t="shared" si="27"/>
        <v>8.52020487911313</v>
      </c>
      <c r="AX16" s="2">
        <f t="shared" si="28"/>
        <v>76.89549841341432</v>
      </c>
      <c r="AY16" s="2">
        <f t="shared" si="29"/>
        <v>8.52020487911313</v>
      </c>
      <c r="AZ16" s="2">
        <f t="shared" si="30"/>
        <v>196.89549841341432</v>
      </c>
      <c r="BA16" s="2">
        <f t="shared" si="31"/>
        <v>-8.152442341449712</v>
      </c>
      <c r="BB16" s="2">
        <f t="shared" si="32"/>
        <v>-2.476201738833318</v>
      </c>
      <c r="BC16" s="2">
        <f t="shared" si="0"/>
        <v>10.113358261449712</v>
      </c>
      <c r="BD16" s="2">
        <f t="shared" si="1"/>
        <v>14.847236818833316</v>
      </c>
      <c r="BE16" s="2">
        <f t="shared" si="33"/>
        <v>17.964421963396227</v>
      </c>
      <c r="BF16" s="2">
        <f t="shared" si="34"/>
        <v>55.73883637576636</v>
      </c>
      <c r="BG16" s="2">
        <f t="shared" si="35"/>
        <v>72.59389118206319</v>
      </c>
      <c r="BH16" s="2">
        <f t="shared" si="36"/>
        <v>153.79099682682863</v>
      </c>
      <c r="BI16" s="2">
        <f t="shared" si="37"/>
        <v>-65.13043937032649</v>
      </c>
      <c r="BJ16" s="2">
        <f t="shared" si="38"/>
        <v>32.06086250214516</v>
      </c>
      <c r="BK16" s="2">
        <f t="shared" si="39"/>
        <v>3.8635351200000003</v>
      </c>
      <c r="BL16" s="2">
        <f t="shared" si="40"/>
        <v>16.59664608</v>
      </c>
      <c r="BM16" s="2">
        <f t="shared" si="41"/>
        <v>17.04040975822626</v>
      </c>
      <c r="BN16" s="2">
        <f t="shared" si="42"/>
        <v>76.89549841341432</v>
      </c>
      <c r="BO16" s="2">
        <f t="shared" si="43"/>
        <v>1.9609159200000001</v>
      </c>
      <c r="BP16" s="2">
        <f t="shared" si="44"/>
        <v>12.371035079999999</v>
      </c>
      <c r="BQ16" s="2">
        <f t="shared" si="45"/>
        <v>12.525482034472766</v>
      </c>
      <c r="BR16" s="2">
        <f t="shared" si="46"/>
        <v>80.99305827692866</v>
      </c>
      <c r="BS16" s="2">
        <f t="shared" si="47"/>
        <v>213.43934628671744</v>
      </c>
      <c r="BT16" s="2">
        <f t="shared" si="48"/>
        <v>157.88855669034297</v>
      </c>
      <c r="BU16" s="2">
        <f t="shared" si="66"/>
        <v>-197.74162334173735</v>
      </c>
      <c r="BV16" s="2">
        <f t="shared" si="49"/>
        <v>80.34055601920963</v>
      </c>
      <c r="BW16" s="2">
        <f t="shared" si="50"/>
        <v>-262.87206271206384</v>
      </c>
      <c r="BX16" s="2">
        <f t="shared" si="51"/>
        <v>112.4014185213548</v>
      </c>
      <c r="BY16" s="2">
        <f t="shared" si="52"/>
        <v>285.89473629311186</v>
      </c>
      <c r="BZ16" s="2">
        <f t="shared" si="53"/>
        <v>-23.151058914423853</v>
      </c>
      <c r="CA16" s="2">
        <f t="shared" si="54"/>
        <v>0.06283579122974237</v>
      </c>
      <c r="CB16" s="2">
        <f t="shared" si="55"/>
        <v>78.88989529019021</v>
      </c>
      <c r="CC16" s="2">
        <f>14.1*CA16</f>
        <v>0.8859846563393673</v>
      </c>
      <c r="CD16" s="2">
        <f t="shared" si="57"/>
        <v>78.88989529019021</v>
      </c>
      <c r="CE16" s="2">
        <f t="shared" si="58"/>
        <v>9.188239025728155</v>
      </c>
      <c r="CF16" s="2">
        <f t="shared" si="59"/>
        <v>78.88989529019021</v>
      </c>
      <c r="CG16" s="2">
        <f t="shared" si="60"/>
        <v>1.7705279464976218</v>
      </c>
      <c r="CH16" s="2">
        <f t="shared" si="61"/>
        <v>9.016039440052644</v>
      </c>
      <c r="CI16" s="2">
        <f t="shared" si="64"/>
        <v>5.092288691566696</v>
      </c>
      <c r="CJ16" s="2">
        <f>1.42*CC16</f>
        <v>1.2580982120019015</v>
      </c>
    </row>
    <row r="17" spans="1:88" ht="12.75">
      <c r="A17" s="1" t="s">
        <v>24</v>
      </c>
      <c r="B17" s="1">
        <v>3</v>
      </c>
      <c r="C17" s="1">
        <v>0.22723</v>
      </c>
      <c r="D17">
        <v>0.2381</v>
      </c>
      <c r="E17" s="1">
        <v>0.4004</v>
      </c>
      <c r="F17" s="1">
        <v>0.1692</v>
      </c>
      <c r="G17" s="1">
        <v>2.5058</v>
      </c>
      <c r="H17" s="10">
        <f t="shared" si="2"/>
        <v>0.054103463</v>
      </c>
      <c r="I17" s="2">
        <f t="shared" si="3"/>
        <v>0.090982892</v>
      </c>
      <c r="J17" s="2">
        <f t="shared" si="4"/>
        <v>0.038447315999999995</v>
      </c>
      <c r="K17" s="2">
        <f t="shared" si="5"/>
        <v>0.5693929339999999</v>
      </c>
      <c r="L17" s="3">
        <v>15</v>
      </c>
      <c r="M17" s="3">
        <f t="shared" si="65"/>
        <v>3.83691</v>
      </c>
      <c r="N17" s="8">
        <v>3</v>
      </c>
      <c r="O17" s="2">
        <f>O16+H16</f>
        <v>2.0339862710000003</v>
      </c>
      <c r="P17" s="2">
        <f>P16+I16</f>
        <v>8.470218764</v>
      </c>
      <c r="Q17" s="2">
        <f>Q16+J16</f>
        <v>2.0335551720000002</v>
      </c>
      <c r="R17" s="2">
        <f>R16+K16</f>
        <v>13.446800077999999</v>
      </c>
      <c r="S17">
        <v>0</v>
      </c>
      <c r="T17">
        <v>0</v>
      </c>
      <c r="U17" s="2">
        <f t="shared" si="62"/>
        <v>2.0339862710000003</v>
      </c>
      <c r="V17" s="2">
        <f t="shared" si="6"/>
        <v>8.470218764</v>
      </c>
      <c r="W17" s="2">
        <f t="shared" si="7"/>
        <v>8.711010622231738</v>
      </c>
      <c r="X17" s="2">
        <f t="shared" si="8"/>
        <v>76.49701539326924</v>
      </c>
      <c r="Y17" s="12">
        <f t="shared" si="63"/>
        <v>0.9411507089165142</v>
      </c>
      <c r="Z17" s="2">
        <f t="shared" si="9"/>
        <v>-76.49701539326924</v>
      </c>
      <c r="AA17" s="7">
        <f t="shared" si="10"/>
        <v>4.164344118131956</v>
      </c>
      <c r="AB17" s="2">
        <f>Y17*1.39</f>
        <v>1.3081994853939547</v>
      </c>
      <c r="AC17" s="2">
        <f t="shared" si="11"/>
        <v>4.067972542000001</v>
      </c>
      <c r="AD17" s="2">
        <f t="shared" si="12"/>
        <v>16.940437528</v>
      </c>
      <c r="AE17" s="2">
        <f t="shared" si="13"/>
        <v>17.422021244463476</v>
      </c>
      <c r="AF17" s="2">
        <f t="shared" si="14"/>
        <v>76.49701539326924</v>
      </c>
      <c r="AG17" s="17">
        <f t="shared" si="15"/>
        <v>0.4705753544582571</v>
      </c>
      <c r="AH17" s="2">
        <f t="shared" si="16"/>
        <v>-76.49701539326924</v>
      </c>
      <c r="AI17" s="23">
        <f t="shared" si="17"/>
        <v>470.5753544582571</v>
      </c>
      <c r="AJ17" s="2">
        <f t="shared" si="18"/>
        <v>4.164344118131956</v>
      </c>
      <c r="AK17" s="2">
        <f>AG17*1.39</f>
        <v>0.6540997426969773</v>
      </c>
      <c r="AL17" s="2">
        <f t="shared" si="19"/>
        <v>6.101527714000001</v>
      </c>
      <c r="AM17" s="2">
        <f t="shared" si="20"/>
        <v>30.387237606</v>
      </c>
      <c r="AN17" s="2">
        <f t="shared" si="21"/>
        <v>30.99375501239259</v>
      </c>
      <c r="AO17" s="2">
        <f t="shared" si="22"/>
        <v>78.64641677008666</v>
      </c>
      <c r="AP17" s="14">
        <f t="shared" si="23"/>
        <v>0.7935508768667722</v>
      </c>
      <c r="AQ17" s="2">
        <f t="shared" si="24"/>
        <v>-78.64641677008666</v>
      </c>
      <c r="AR17" s="23">
        <f t="shared" si="25"/>
        <v>793.5508768667721</v>
      </c>
      <c r="AS17" s="2">
        <f t="shared" si="26"/>
        <v>4.9802670790589465</v>
      </c>
      <c r="AT17" s="2">
        <f t="shared" si="67"/>
        <v>1.134777753919484</v>
      </c>
      <c r="AU17">
        <v>1</v>
      </c>
      <c r="AV17">
        <v>120</v>
      </c>
      <c r="AW17" s="2">
        <f t="shared" si="27"/>
        <v>8.711010622231738</v>
      </c>
      <c r="AX17" s="2">
        <f t="shared" si="28"/>
        <v>76.49701539326924</v>
      </c>
      <c r="AY17" s="2">
        <f t="shared" si="29"/>
        <v>8.711010622231738</v>
      </c>
      <c r="AZ17" s="2">
        <f t="shared" si="30"/>
        <v>196.49701539326924</v>
      </c>
      <c r="BA17" s="2">
        <f t="shared" si="31"/>
        <v>-8.352417760735628</v>
      </c>
      <c r="BB17" s="2">
        <f t="shared" si="32"/>
        <v>-2.4736256003652204</v>
      </c>
      <c r="BC17" s="2">
        <f t="shared" si="0"/>
        <v>10.385972932735628</v>
      </c>
      <c r="BD17" s="2">
        <f t="shared" si="1"/>
        <v>15.92042567836522</v>
      </c>
      <c r="BE17" s="2">
        <f t="shared" si="33"/>
        <v>19.008639812986825</v>
      </c>
      <c r="BF17" s="2">
        <f t="shared" si="34"/>
        <v>56.88086517686819</v>
      </c>
      <c r="BG17" s="2">
        <f t="shared" si="35"/>
        <v>75.88170606063417</v>
      </c>
      <c r="BH17" s="2">
        <f t="shared" si="36"/>
        <v>152.99403078653847</v>
      </c>
      <c r="BI17" s="2">
        <f t="shared" si="37"/>
        <v>-67.6075057594012</v>
      </c>
      <c r="BJ17" s="2">
        <f t="shared" si="38"/>
        <v>34.45661735668517</v>
      </c>
      <c r="BK17" s="2">
        <f t="shared" si="39"/>
        <v>4.067972542000001</v>
      </c>
      <c r="BL17" s="2">
        <f t="shared" si="40"/>
        <v>16.940437528</v>
      </c>
      <c r="BM17" s="2">
        <f t="shared" si="41"/>
        <v>17.422021244463476</v>
      </c>
      <c r="BN17" s="2">
        <f t="shared" si="42"/>
        <v>76.49701539326924</v>
      </c>
      <c r="BO17" s="2">
        <f t="shared" si="43"/>
        <v>2.0335551720000002</v>
      </c>
      <c r="BP17" s="2">
        <f t="shared" si="44"/>
        <v>13.446800077999999</v>
      </c>
      <c r="BQ17" s="2">
        <f t="shared" si="45"/>
        <v>13.59969775308513</v>
      </c>
      <c r="BR17" s="2">
        <f t="shared" si="46"/>
        <v>81.40034216180705</v>
      </c>
      <c r="BS17" s="2">
        <f t="shared" si="47"/>
        <v>236.93422317253132</v>
      </c>
      <c r="BT17" s="2">
        <f t="shared" si="48"/>
        <v>157.89735755507627</v>
      </c>
      <c r="BU17" s="2">
        <f t="shared" si="66"/>
        <v>-219.52223007052635</v>
      </c>
      <c r="BV17" s="2">
        <f t="shared" si="49"/>
        <v>89.15052784607484</v>
      </c>
      <c r="BW17" s="2">
        <f t="shared" si="50"/>
        <v>-287.12973582992754</v>
      </c>
      <c r="BX17" s="2">
        <f t="shared" si="51"/>
        <v>123.60714520276001</v>
      </c>
      <c r="BY17" s="2">
        <f t="shared" si="52"/>
        <v>312.60552065333104</v>
      </c>
      <c r="BZ17" s="2">
        <f t="shared" si="53"/>
        <v>-23.291506510708125</v>
      </c>
      <c r="CA17" s="2">
        <f t="shared" si="54"/>
        <v>0.06080711490078502</v>
      </c>
      <c r="CB17" s="2">
        <f t="shared" si="55"/>
        <v>80.17237168757632</v>
      </c>
      <c r="CC17" s="2">
        <f t="shared" si="56"/>
        <v>0.8573803201010687</v>
      </c>
      <c r="CD17" s="2">
        <f t="shared" si="57"/>
        <v>80.17237168757632</v>
      </c>
      <c r="CE17" s="2">
        <f t="shared" si="58"/>
        <v>9.49478149278502</v>
      </c>
      <c r="CF17" s="2">
        <f t="shared" si="59"/>
        <v>80.17237168757632</v>
      </c>
      <c r="CG17" s="2">
        <f t="shared" si="60"/>
        <v>1.6206134368655072</v>
      </c>
      <c r="CH17" s="2">
        <f t="shared" si="61"/>
        <v>9.35545229713582</v>
      </c>
      <c r="CI17" s="2">
        <f t="shared" si="64"/>
        <v>5.772784603853817</v>
      </c>
      <c r="CJ17" s="2">
        <f>1.43*CC17</f>
        <v>1.2260538577445281</v>
      </c>
    </row>
    <row r="18" spans="1:88" ht="12.75">
      <c r="A18" s="1" t="s">
        <v>25</v>
      </c>
      <c r="B18" s="1">
        <v>3</v>
      </c>
      <c r="C18" s="1">
        <v>0.11452</v>
      </c>
      <c r="D18">
        <v>0.2381</v>
      </c>
      <c r="E18" s="1">
        <v>0.4004</v>
      </c>
      <c r="F18" s="1">
        <v>0.1692</v>
      </c>
      <c r="G18" s="1">
        <v>2.5058</v>
      </c>
      <c r="H18" s="10">
        <f t="shared" si="2"/>
        <v>0.027267212</v>
      </c>
      <c r="I18" s="2">
        <f t="shared" si="3"/>
        <v>0.045853807999999996</v>
      </c>
      <c r="J18" s="2">
        <f t="shared" si="4"/>
        <v>0.019376783999999998</v>
      </c>
      <c r="K18" s="2">
        <f t="shared" si="5"/>
        <v>0.286964216</v>
      </c>
      <c r="L18" s="3">
        <v>16</v>
      </c>
      <c r="M18" s="3">
        <f t="shared" si="65"/>
        <v>4.06414</v>
      </c>
      <c r="N18" s="8">
        <v>3</v>
      </c>
      <c r="O18" s="2">
        <f>O17+H17</f>
        <v>2.0880897340000004</v>
      </c>
      <c r="P18" s="2">
        <f>P17+I17</f>
        <v>8.561201656</v>
      </c>
      <c r="Q18" s="2">
        <f>Q17+J17</f>
        <v>2.0720024880000003</v>
      </c>
      <c r="R18" s="2">
        <f>R17+K17</f>
        <v>14.016193011999999</v>
      </c>
      <c r="S18">
        <v>0</v>
      </c>
      <c r="T18">
        <v>0</v>
      </c>
      <c r="U18" s="2">
        <f t="shared" si="62"/>
        <v>2.0880897340000004</v>
      </c>
      <c r="V18" s="2">
        <f t="shared" si="6"/>
        <v>8.561201656</v>
      </c>
      <c r="W18" s="2">
        <f t="shared" si="7"/>
        <v>8.812167300496135</v>
      </c>
      <c r="X18" s="2">
        <f t="shared" si="8"/>
        <v>76.29309098809244</v>
      </c>
      <c r="Y18" s="12">
        <f t="shared" si="63"/>
        <v>0.9303470466375631</v>
      </c>
      <c r="Z18" s="2">
        <f t="shared" si="9"/>
        <v>-76.29309098809244</v>
      </c>
      <c r="AA18" s="7">
        <f t="shared" si="10"/>
        <v>4.100016161470194</v>
      </c>
      <c r="AB18" s="2">
        <f>Y18*1.38</f>
        <v>1.283878924359837</v>
      </c>
      <c r="AC18" s="2">
        <f t="shared" si="11"/>
        <v>4.176179468000001</v>
      </c>
      <c r="AD18" s="2">
        <f t="shared" si="12"/>
        <v>17.122403312</v>
      </c>
      <c r="AE18" s="2">
        <f t="shared" si="13"/>
        <v>17.62433460099227</v>
      </c>
      <c r="AF18" s="2">
        <f t="shared" si="14"/>
        <v>76.29309098809244</v>
      </c>
      <c r="AG18" s="17">
        <f t="shared" si="15"/>
        <v>0.46517352331878153</v>
      </c>
      <c r="AH18" s="2">
        <f t="shared" si="16"/>
        <v>-76.29309098809244</v>
      </c>
      <c r="AI18" s="23">
        <f t="shared" si="17"/>
        <v>465.1735233187815</v>
      </c>
      <c r="AJ18" s="2">
        <f t="shared" si="18"/>
        <v>4.100016161470194</v>
      </c>
      <c r="AK18" s="2">
        <f>AG18*1.38</f>
        <v>0.6419394621799185</v>
      </c>
      <c r="AL18" s="2">
        <f t="shared" si="19"/>
        <v>6.248181956000002</v>
      </c>
      <c r="AM18" s="2">
        <f t="shared" si="20"/>
        <v>31.138596323999998</v>
      </c>
      <c r="AN18" s="2">
        <f t="shared" si="21"/>
        <v>31.759281458879233</v>
      </c>
      <c r="AO18" s="2">
        <f t="shared" si="22"/>
        <v>78.65386840089776</v>
      </c>
      <c r="AP18" s="14">
        <f t="shared" si="23"/>
        <v>0.7744231083855889</v>
      </c>
      <c r="AQ18" s="2">
        <f t="shared" si="24"/>
        <v>-78.65386840089776</v>
      </c>
      <c r="AR18" s="23">
        <f t="shared" si="25"/>
        <v>774.4231083855889</v>
      </c>
      <c r="AS18" s="2">
        <f t="shared" si="26"/>
        <v>4.983625083789091</v>
      </c>
      <c r="AT18" s="2">
        <f t="shared" si="67"/>
        <v>1.107425044991392</v>
      </c>
      <c r="AU18">
        <v>1</v>
      </c>
      <c r="AV18">
        <v>120</v>
      </c>
      <c r="AW18" s="2">
        <f t="shared" si="27"/>
        <v>8.812167300496135</v>
      </c>
      <c r="AX18" s="2">
        <f t="shared" si="28"/>
        <v>76.29309098809244</v>
      </c>
      <c r="AY18" s="2">
        <f t="shared" si="29"/>
        <v>8.812167300496135</v>
      </c>
      <c r="AZ18" s="2">
        <f t="shared" si="30"/>
        <v>196.29309098809244</v>
      </c>
      <c r="BA18" s="2">
        <f t="shared" si="31"/>
        <v>-8.458262988017406</v>
      </c>
      <c r="BB18" s="2">
        <f t="shared" si="32"/>
        <v>-2.472262072974505</v>
      </c>
      <c r="BC18" s="2">
        <f t="shared" si="0"/>
        <v>10.530265476017407</v>
      </c>
      <c r="BD18" s="2">
        <f t="shared" si="1"/>
        <v>16.488455084974504</v>
      </c>
      <c r="BE18" s="2">
        <f t="shared" si="33"/>
        <v>19.564141741579817</v>
      </c>
      <c r="BF18" s="2">
        <f t="shared" si="34"/>
        <v>57.435876958165004</v>
      </c>
      <c r="BG18" s="2">
        <f t="shared" si="35"/>
        <v>77.65429253193334</v>
      </c>
      <c r="BH18" s="2">
        <f t="shared" si="36"/>
        <v>152.5861819761849</v>
      </c>
      <c r="BI18" s="2">
        <f t="shared" si="37"/>
        <v>-68.93405505746095</v>
      </c>
      <c r="BJ18" s="2">
        <f t="shared" si="38"/>
        <v>35.7531145771948</v>
      </c>
      <c r="BK18" s="2">
        <f t="shared" si="39"/>
        <v>4.176179468000001</v>
      </c>
      <c r="BL18" s="2">
        <f t="shared" si="40"/>
        <v>17.122403312</v>
      </c>
      <c r="BM18" s="2">
        <f t="shared" si="41"/>
        <v>17.62433460099227</v>
      </c>
      <c r="BN18" s="2">
        <f t="shared" si="42"/>
        <v>76.29309098809244</v>
      </c>
      <c r="BO18" s="2">
        <f t="shared" si="43"/>
        <v>2.0720024880000003</v>
      </c>
      <c r="BP18" s="2">
        <f t="shared" si="44"/>
        <v>14.016193011999999</v>
      </c>
      <c r="BQ18" s="2">
        <f t="shared" si="45"/>
        <v>14.168516537023761</v>
      </c>
      <c r="BR18" s="2">
        <f t="shared" si="46"/>
        <v>81.59091416566928</v>
      </c>
      <c r="BS18" s="2">
        <f t="shared" si="47"/>
        <v>249.71067624819904</v>
      </c>
      <c r="BT18" s="2">
        <f t="shared" si="48"/>
        <v>157.88400515376173</v>
      </c>
      <c r="BU18" s="2">
        <f t="shared" si="66"/>
        <v>-231.33785540226955</v>
      </c>
      <c r="BV18" s="2">
        <f t="shared" si="49"/>
        <v>94.01179973924287</v>
      </c>
      <c r="BW18" s="2">
        <f t="shared" si="50"/>
        <v>-300.2719104597305</v>
      </c>
      <c r="BX18" s="2">
        <f t="shared" si="51"/>
        <v>129.76491431643768</v>
      </c>
      <c r="BY18" s="2">
        <f t="shared" si="52"/>
        <v>327.1118359195962</v>
      </c>
      <c r="BZ18" s="2">
        <f t="shared" si="53"/>
        <v>-23.37197398972769</v>
      </c>
      <c r="CA18" s="2">
        <f t="shared" si="54"/>
        <v>0.05980872470291373</v>
      </c>
      <c r="CB18" s="2">
        <f t="shared" si="55"/>
        <v>80.80785094789269</v>
      </c>
      <c r="CC18" s="2">
        <f t="shared" si="56"/>
        <v>0.8433030183110836</v>
      </c>
      <c r="CD18" s="2">
        <f t="shared" si="57"/>
        <v>80.80785094789269</v>
      </c>
      <c r="CE18" s="2">
        <f t="shared" si="58"/>
        <v>9.65327838133119</v>
      </c>
      <c r="CF18" s="2">
        <f t="shared" si="59"/>
        <v>80.80785094789269</v>
      </c>
      <c r="CG18" s="2">
        <f t="shared" si="60"/>
        <v>1.5420718742016863</v>
      </c>
      <c r="CH18" s="2">
        <f t="shared" si="61"/>
        <v>9.529312558745895</v>
      </c>
      <c r="CI18" s="2">
        <f t="shared" si="64"/>
        <v>6.179551497026762</v>
      </c>
      <c r="CJ18" s="2">
        <f>1.46*CC18</f>
        <v>1.231222406734182</v>
      </c>
    </row>
    <row r="19" spans="1:88" ht="12.75">
      <c r="A19" s="1" t="s">
        <v>26</v>
      </c>
      <c r="B19" s="1">
        <v>3</v>
      </c>
      <c r="C19" s="1">
        <v>0.33377</v>
      </c>
      <c r="D19">
        <v>0.2381</v>
      </c>
      <c r="E19" s="1">
        <v>0.4004</v>
      </c>
      <c r="F19" s="1">
        <v>0.1692</v>
      </c>
      <c r="G19" s="1">
        <v>2.5058</v>
      </c>
      <c r="H19" s="10">
        <f t="shared" si="2"/>
        <v>0.07947063700000001</v>
      </c>
      <c r="I19" s="2">
        <f t="shared" si="3"/>
        <v>0.133641508</v>
      </c>
      <c r="J19" s="2">
        <f t="shared" si="4"/>
        <v>0.056473883999999995</v>
      </c>
      <c r="K19" s="2">
        <f t="shared" si="5"/>
        <v>0.8363608659999999</v>
      </c>
      <c r="L19" s="3">
        <v>17</v>
      </c>
      <c r="M19" s="3">
        <f t="shared" si="65"/>
        <v>4.17866</v>
      </c>
      <c r="N19" s="8">
        <v>3</v>
      </c>
      <c r="O19" s="2">
        <f>O18+H18</f>
        <v>2.1153569460000003</v>
      </c>
      <c r="P19" s="2">
        <f>P18+I18</f>
        <v>8.607055464</v>
      </c>
      <c r="Q19" s="2">
        <f>Q18+J18</f>
        <v>2.091379272</v>
      </c>
      <c r="R19" s="2">
        <f>R18+K18</f>
        <v>14.303157227999998</v>
      </c>
      <c r="S19">
        <v>0</v>
      </c>
      <c r="T19">
        <v>0</v>
      </c>
      <c r="U19" s="2">
        <f t="shared" si="62"/>
        <v>2.1153569460000003</v>
      </c>
      <c r="V19" s="2">
        <f t="shared" si="6"/>
        <v>8.607055464</v>
      </c>
      <c r="W19" s="2">
        <f t="shared" si="7"/>
        <v>8.863190101163504</v>
      </c>
      <c r="X19" s="2">
        <f t="shared" si="8"/>
        <v>76.19208138557451</v>
      </c>
      <c r="Y19" s="12">
        <f t="shared" si="63"/>
        <v>0.9249913100043352</v>
      </c>
      <c r="Z19" s="2">
        <f t="shared" si="9"/>
        <v>-76.19208138557451</v>
      </c>
      <c r="AA19" s="7">
        <f t="shared" si="10"/>
        <v>4.068843076472446</v>
      </c>
      <c r="AB19" s="2">
        <f>Y19*1.37</f>
        <v>1.2672380947059394</v>
      </c>
      <c r="AC19" s="2">
        <f t="shared" si="11"/>
        <v>4.230713892000001</v>
      </c>
      <c r="AD19" s="2">
        <f t="shared" si="12"/>
        <v>17.214110928</v>
      </c>
      <c r="AE19" s="2">
        <f t="shared" si="13"/>
        <v>17.726380202327007</v>
      </c>
      <c r="AF19" s="2">
        <f t="shared" si="14"/>
        <v>76.19208138557451</v>
      </c>
      <c r="AG19" s="17">
        <f t="shared" si="15"/>
        <v>0.4624956550021676</v>
      </c>
      <c r="AH19" s="2">
        <f t="shared" si="16"/>
        <v>-76.19208138557451</v>
      </c>
      <c r="AI19" s="23">
        <f t="shared" si="17"/>
        <v>462.4956550021676</v>
      </c>
      <c r="AJ19" s="2">
        <f t="shared" si="18"/>
        <v>4.068843076472446</v>
      </c>
      <c r="AK19" s="2">
        <f>AG19*1.37</f>
        <v>0.6336190473529697</v>
      </c>
      <c r="AL19" s="2">
        <f t="shared" si="19"/>
        <v>6.322093164000001</v>
      </c>
      <c r="AM19" s="2">
        <f t="shared" si="20"/>
        <v>31.517268156</v>
      </c>
      <c r="AN19" s="2">
        <f t="shared" si="21"/>
        <v>32.14509377792367</v>
      </c>
      <c r="AO19" s="2">
        <f t="shared" si="22"/>
        <v>78.657489384003</v>
      </c>
      <c r="AP19" s="14">
        <f t="shared" si="23"/>
        <v>0.7651283159226395</v>
      </c>
      <c r="AQ19" s="2">
        <f t="shared" si="24"/>
        <v>-78.657489384003</v>
      </c>
      <c r="AR19" s="23">
        <f t="shared" si="25"/>
        <v>765.1283159226396</v>
      </c>
      <c r="AS19" s="2">
        <f t="shared" si="26"/>
        <v>4.9852584165430045</v>
      </c>
      <c r="AT19" s="2">
        <f t="shared" si="67"/>
        <v>1.0941334917693746</v>
      </c>
      <c r="AU19">
        <v>1</v>
      </c>
      <c r="AV19">
        <v>120</v>
      </c>
      <c r="AW19" s="2">
        <f t="shared" si="27"/>
        <v>8.863190101163504</v>
      </c>
      <c r="AX19" s="2">
        <f t="shared" si="28"/>
        <v>76.19208138557451</v>
      </c>
      <c r="AY19" s="2">
        <f t="shared" si="29"/>
        <v>8.863190101163504</v>
      </c>
      <c r="AZ19" s="2">
        <f t="shared" si="30"/>
        <v>196.1920813855745</v>
      </c>
      <c r="BA19" s="2">
        <f t="shared" si="31"/>
        <v>-8.51160715660566</v>
      </c>
      <c r="BB19" s="2">
        <f t="shared" si="32"/>
        <v>-2.4715748786921323</v>
      </c>
      <c r="BC19" s="2">
        <f t="shared" si="0"/>
        <v>10.60298642860566</v>
      </c>
      <c r="BD19" s="2">
        <f t="shared" si="1"/>
        <v>16.77473210669213</v>
      </c>
      <c r="BE19" s="2">
        <f t="shared" si="33"/>
        <v>19.844771564734213</v>
      </c>
      <c r="BF19" s="2">
        <f t="shared" si="34"/>
        <v>57.703804649067884</v>
      </c>
      <c r="BG19" s="2">
        <f t="shared" si="35"/>
        <v>78.55613876936272</v>
      </c>
      <c r="BH19" s="2">
        <f t="shared" si="36"/>
        <v>152.38416277114902</v>
      </c>
      <c r="BI19" s="2">
        <f t="shared" si="37"/>
        <v>-69.60666875138182</v>
      </c>
      <c r="BJ19" s="2">
        <f t="shared" si="38"/>
        <v>36.41398912075933</v>
      </c>
      <c r="BK19" s="2">
        <f t="shared" si="39"/>
        <v>4.230713892000001</v>
      </c>
      <c r="BL19" s="2">
        <f t="shared" si="40"/>
        <v>17.214110928</v>
      </c>
      <c r="BM19" s="2">
        <f t="shared" si="41"/>
        <v>17.726380202327007</v>
      </c>
      <c r="BN19" s="2">
        <f t="shared" si="42"/>
        <v>76.19208138557451</v>
      </c>
      <c r="BO19" s="2">
        <f t="shared" si="43"/>
        <v>2.091379272</v>
      </c>
      <c r="BP19" s="2">
        <f t="shared" si="44"/>
        <v>14.303157227999998</v>
      </c>
      <c r="BQ19" s="2">
        <f t="shared" si="45"/>
        <v>14.455247280771085</v>
      </c>
      <c r="BR19" s="2">
        <f t="shared" si="46"/>
        <v>81.68127451096505</v>
      </c>
      <c r="BS19" s="2">
        <f t="shared" si="47"/>
        <v>256.23920921760185</v>
      </c>
      <c r="BT19" s="2">
        <f t="shared" si="48"/>
        <v>157.87335589653958</v>
      </c>
      <c r="BU19" s="2">
        <f t="shared" si="66"/>
        <v>-237.36810780392574</v>
      </c>
      <c r="BV19" s="2">
        <f t="shared" si="49"/>
        <v>96.51380076468766</v>
      </c>
      <c r="BW19" s="2">
        <f t="shared" si="50"/>
        <v>-306.9747765553076</v>
      </c>
      <c r="BX19" s="2">
        <f t="shared" si="51"/>
        <v>132.927789885447</v>
      </c>
      <c r="BY19" s="2">
        <f t="shared" si="52"/>
        <v>334.5195222479707</v>
      </c>
      <c r="BZ19" s="2">
        <f t="shared" si="53"/>
        <v>-23.413823673583178</v>
      </c>
      <c r="CA19" s="2">
        <f t="shared" si="54"/>
        <v>0.059323209095174405</v>
      </c>
      <c r="CB19" s="2">
        <f t="shared" si="55"/>
        <v>81.11762832265106</v>
      </c>
      <c r="CC19" s="2">
        <f t="shared" si="56"/>
        <v>0.8364572482419591</v>
      </c>
      <c r="CD19" s="2">
        <f t="shared" si="57"/>
        <v>81.11762832265106</v>
      </c>
      <c r="CE19" s="2">
        <f t="shared" si="58"/>
        <v>9.732283165318341</v>
      </c>
      <c r="CF19" s="2">
        <f t="shared" si="59"/>
        <v>81.11762832265106</v>
      </c>
      <c r="CG19" s="2">
        <f t="shared" si="60"/>
        <v>1.5027269156113625</v>
      </c>
      <c r="CH19" s="2">
        <f t="shared" si="61"/>
        <v>9.615567972149952</v>
      </c>
      <c r="CI19" s="2">
        <f t="shared" si="64"/>
        <v>6.398746087700172</v>
      </c>
      <c r="CJ19" s="2">
        <f>1.46*CC19</f>
        <v>1.2212275824332604</v>
      </c>
    </row>
    <row r="20" spans="1:88" ht="12.75">
      <c r="A20" s="1" t="s">
        <v>27</v>
      </c>
      <c r="B20" s="1">
        <v>3</v>
      </c>
      <c r="C20" s="1">
        <v>0.06911</v>
      </c>
      <c r="D20">
        <v>0.2381</v>
      </c>
      <c r="E20" s="1">
        <v>0.4004</v>
      </c>
      <c r="F20" s="1">
        <v>0.1692</v>
      </c>
      <c r="G20" s="1">
        <v>2.5058</v>
      </c>
      <c r="H20" s="10">
        <f t="shared" si="2"/>
        <v>0.016455091</v>
      </c>
      <c r="I20" s="2">
        <f t="shared" si="3"/>
        <v>0.027671644</v>
      </c>
      <c r="J20" s="2">
        <f t="shared" si="4"/>
        <v>0.011693412</v>
      </c>
      <c r="K20" s="2">
        <f t="shared" si="5"/>
        <v>0.173175838</v>
      </c>
      <c r="L20" s="3">
        <v>18</v>
      </c>
      <c r="M20" s="3">
        <f t="shared" si="65"/>
        <v>4.51243</v>
      </c>
      <c r="N20" s="8">
        <v>3</v>
      </c>
      <c r="O20" s="2">
        <f>O19+H19</f>
        <v>2.1948275830000004</v>
      </c>
      <c r="P20" s="2">
        <f>P19+I19</f>
        <v>8.740696972</v>
      </c>
      <c r="Q20" s="2">
        <f>Q19+J19</f>
        <v>2.147853156</v>
      </c>
      <c r="R20" s="2">
        <f>R19+K19</f>
        <v>15.139518093999998</v>
      </c>
      <c r="S20">
        <v>0</v>
      </c>
      <c r="T20">
        <v>0</v>
      </c>
      <c r="U20" s="2">
        <f t="shared" si="62"/>
        <v>2.1948275830000004</v>
      </c>
      <c r="V20" s="2">
        <f t="shared" si="6"/>
        <v>8.740696972</v>
      </c>
      <c r="W20" s="2">
        <f t="shared" si="7"/>
        <v>9.01205035912625</v>
      </c>
      <c r="X20" s="2">
        <f t="shared" si="8"/>
        <v>75.90421606543163</v>
      </c>
      <c r="Y20" s="12">
        <f t="shared" si="63"/>
        <v>0.9097123846173831</v>
      </c>
      <c r="Z20" s="2">
        <f t="shared" si="9"/>
        <v>-75.90421606543163</v>
      </c>
      <c r="AA20" s="7">
        <f t="shared" si="10"/>
        <v>3.982407110107837</v>
      </c>
      <c r="AB20" s="2">
        <f>Y20*1.36</f>
        <v>1.237208843079641</v>
      </c>
      <c r="AC20" s="2">
        <f t="shared" si="11"/>
        <v>4.389655166000001</v>
      </c>
      <c r="AD20" s="2">
        <f t="shared" si="12"/>
        <v>17.481393944</v>
      </c>
      <c r="AE20" s="2">
        <f t="shared" si="13"/>
        <v>18.0241007182525</v>
      </c>
      <c r="AF20" s="2">
        <f t="shared" si="14"/>
        <v>75.90421606543163</v>
      </c>
      <c r="AG20" s="17">
        <f t="shared" si="15"/>
        <v>0.45485619230869156</v>
      </c>
      <c r="AH20" s="2">
        <f t="shared" si="16"/>
        <v>-75.90421606543163</v>
      </c>
      <c r="AI20" s="23">
        <f t="shared" si="17"/>
        <v>454.85619230869156</v>
      </c>
      <c r="AJ20" s="2">
        <f t="shared" si="18"/>
        <v>3.982407110107837</v>
      </c>
      <c r="AK20" s="2">
        <f>AG20*1.36</f>
        <v>0.6186044215398205</v>
      </c>
      <c r="AL20" s="2">
        <f t="shared" si="19"/>
        <v>6.537508322000001</v>
      </c>
      <c r="AM20" s="2">
        <f t="shared" si="20"/>
        <v>32.620912038</v>
      </c>
      <c r="AN20" s="2">
        <f t="shared" si="21"/>
        <v>33.26954939958088</v>
      </c>
      <c r="AO20" s="2">
        <f t="shared" si="22"/>
        <v>78.6675637148465</v>
      </c>
      <c r="AP20" s="14">
        <f t="shared" si="23"/>
        <v>0.7392682471313512</v>
      </c>
      <c r="AQ20" s="2">
        <f t="shared" si="24"/>
        <v>-78.6675637148465</v>
      </c>
      <c r="AR20" s="23">
        <f t="shared" si="25"/>
        <v>739.2682471313512</v>
      </c>
      <c r="AS20" s="2">
        <f t="shared" si="26"/>
        <v>4.989808109035092</v>
      </c>
      <c r="AT20" s="2">
        <f t="shared" si="67"/>
        <v>1.0571535933978322</v>
      </c>
      <c r="AU20">
        <v>1</v>
      </c>
      <c r="AV20">
        <v>120</v>
      </c>
      <c r="AW20" s="2">
        <f t="shared" si="27"/>
        <v>9.01205035912625</v>
      </c>
      <c r="AX20" s="2">
        <f t="shared" si="28"/>
        <v>75.90421606543163</v>
      </c>
      <c r="AY20" s="2">
        <f t="shared" si="29"/>
        <v>9.01205035912625</v>
      </c>
      <c r="AZ20" s="2">
        <f t="shared" si="30"/>
        <v>195.90421606543163</v>
      </c>
      <c r="BA20" s="2">
        <f t="shared" si="31"/>
        <v>-8.667079416033719</v>
      </c>
      <c r="BB20" s="2">
        <f t="shared" si="32"/>
        <v>-2.4695720421952028</v>
      </c>
      <c r="BC20" s="2">
        <f t="shared" si="0"/>
        <v>10.814932572033719</v>
      </c>
      <c r="BD20" s="2">
        <f t="shared" si="1"/>
        <v>17.6090901361952</v>
      </c>
      <c r="BE20" s="2">
        <f t="shared" si="33"/>
        <v>20.665014443795652</v>
      </c>
      <c r="BF20" s="2">
        <f t="shared" si="34"/>
        <v>58.4431019427215</v>
      </c>
      <c r="BG20" s="2">
        <f t="shared" si="35"/>
        <v>81.21705167542758</v>
      </c>
      <c r="BH20" s="2">
        <f t="shared" si="36"/>
        <v>151.80843213086325</v>
      </c>
      <c r="BI20" s="2">
        <f t="shared" si="37"/>
        <v>-71.58251543723232</v>
      </c>
      <c r="BJ20" s="2">
        <f t="shared" si="38"/>
        <v>38.36864561758039</v>
      </c>
      <c r="BK20" s="2">
        <f t="shared" si="39"/>
        <v>4.389655166000001</v>
      </c>
      <c r="BL20" s="2">
        <f t="shared" si="40"/>
        <v>17.481393944</v>
      </c>
      <c r="BM20" s="2">
        <f t="shared" si="41"/>
        <v>18.0241007182525</v>
      </c>
      <c r="BN20" s="2">
        <f t="shared" si="42"/>
        <v>75.90421606543163</v>
      </c>
      <c r="BO20" s="2">
        <f t="shared" si="43"/>
        <v>2.147853156</v>
      </c>
      <c r="BP20" s="2">
        <f t="shared" si="44"/>
        <v>15.139518093999998</v>
      </c>
      <c r="BQ20" s="2">
        <f t="shared" si="45"/>
        <v>15.291117725604382</v>
      </c>
      <c r="BR20" s="2">
        <f t="shared" si="46"/>
        <v>81.92529715225707</v>
      </c>
      <c r="BS20" s="2">
        <f t="shared" si="47"/>
        <v>275.6086459809495</v>
      </c>
      <c r="BT20" s="2">
        <f t="shared" si="48"/>
        <v>157.8295132176887</v>
      </c>
      <c r="BU20" s="2">
        <f t="shared" si="66"/>
        <v>-255.23154522148528</v>
      </c>
      <c r="BV20" s="2">
        <f t="shared" si="49"/>
        <v>104.00473096597715</v>
      </c>
      <c r="BW20" s="2">
        <f t="shared" si="50"/>
        <v>-326.8140606587176</v>
      </c>
      <c r="BX20" s="2">
        <f t="shared" si="51"/>
        <v>142.37337658355753</v>
      </c>
      <c r="BY20" s="2">
        <f t="shared" si="52"/>
        <v>356.47946449135526</v>
      </c>
      <c r="BZ20" s="2">
        <f t="shared" si="53"/>
        <v>-23.53988223970671</v>
      </c>
      <c r="CA20" s="2">
        <f t="shared" si="54"/>
        <v>0.057969719162593684</v>
      </c>
      <c r="CB20" s="2">
        <f t="shared" si="55"/>
        <v>81.98298418242821</v>
      </c>
      <c r="CC20" s="2">
        <f t="shared" si="56"/>
        <v>0.817373040192571</v>
      </c>
      <c r="CD20" s="2">
        <f>0+CB20</f>
        <v>81.98298418242821</v>
      </c>
      <c r="CE20" s="2">
        <f t="shared" si="58"/>
        <v>9.959514683351692</v>
      </c>
      <c r="CF20" s="2">
        <f t="shared" si="59"/>
        <v>81.98298418242821</v>
      </c>
      <c r="CG20" s="2">
        <f t="shared" si="60"/>
        <v>1.3890254932969608</v>
      </c>
      <c r="CH20" s="2">
        <f t="shared" si="61"/>
        <v>9.862177290379092</v>
      </c>
      <c r="CI20" s="2">
        <f t="shared" si="64"/>
        <v>7.100069320520851</v>
      </c>
      <c r="CJ20" s="2">
        <f>1.47*CC20</f>
        <v>1.2015383690830792</v>
      </c>
    </row>
    <row r="21" spans="1:88" ht="12.75">
      <c r="A21" s="1" t="s">
        <v>28</v>
      </c>
      <c r="B21" s="1">
        <v>3</v>
      </c>
      <c r="C21" s="1">
        <v>0.18097</v>
      </c>
      <c r="D21">
        <v>0.2381</v>
      </c>
      <c r="E21" s="1">
        <v>0.4004</v>
      </c>
      <c r="F21" s="1">
        <v>0.1692</v>
      </c>
      <c r="G21" s="1">
        <v>2.5058</v>
      </c>
      <c r="H21" s="10">
        <f t="shared" si="2"/>
        <v>0.043088957</v>
      </c>
      <c r="I21" s="2">
        <f t="shared" si="3"/>
        <v>0.07246038799999999</v>
      </c>
      <c r="J21" s="2">
        <f t="shared" si="4"/>
        <v>0.030620123999999995</v>
      </c>
      <c r="K21" s="2">
        <f t="shared" si="5"/>
        <v>0.45347462599999994</v>
      </c>
      <c r="L21" s="3">
        <v>19</v>
      </c>
      <c r="M21" s="3">
        <f t="shared" si="65"/>
        <v>4.58154</v>
      </c>
      <c r="N21" s="8">
        <v>3</v>
      </c>
      <c r="O21" s="2">
        <f>O20+H20</f>
        <v>2.2112826740000004</v>
      </c>
      <c r="P21" s="2">
        <f>P20+I20</f>
        <v>8.768368616</v>
      </c>
      <c r="Q21" s="2">
        <f>Q20+J20</f>
        <v>2.159546568</v>
      </c>
      <c r="R21" s="2">
        <f>R20+K20</f>
        <v>15.312693931999998</v>
      </c>
      <c r="S21">
        <v>0</v>
      </c>
      <c r="T21">
        <v>0</v>
      </c>
      <c r="U21" s="2">
        <f t="shared" si="62"/>
        <v>2.2112826740000004</v>
      </c>
      <c r="V21" s="2">
        <f t="shared" si="6"/>
        <v>8.768368616</v>
      </c>
      <c r="W21" s="2">
        <f t="shared" si="7"/>
        <v>9.042901041722526</v>
      </c>
      <c r="X21" s="2">
        <f t="shared" si="8"/>
        <v>75.84579580672207</v>
      </c>
      <c r="Y21" s="12">
        <f t="shared" si="63"/>
        <v>0.9066088177529175</v>
      </c>
      <c r="Z21" s="2">
        <f t="shared" si="9"/>
        <v>-75.84579580672207</v>
      </c>
      <c r="AA21" s="7">
        <f t="shared" si="10"/>
        <v>3.9652861748963346</v>
      </c>
      <c r="AB21" s="2">
        <f>Y21*1.36</f>
        <v>1.232987992143968</v>
      </c>
      <c r="AC21" s="2">
        <f t="shared" si="11"/>
        <v>4.422565348000001</v>
      </c>
      <c r="AD21" s="2">
        <f t="shared" si="12"/>
        <v>17.536737232</v>
      </c>
      <c r="AE21" s="2">
        <f t="shared" si="13"/>
        <v>18.085802083445053</v>
      </c>
      <c r="AF21" s="2">
        <f t="shared" si="14"/>
        <v>75.84579580672207</v>
      </c>
      <c r="AG21" s="17">
        <f t="shared" si="15"/>
        <v>0.45330440887645873</v>
      </c>
      <c r="AH21" s="2">
        <f t="shared" si="16"/>
        <v>-75.84579580672207</v>
      </c>
      <c r="AI21" s="23">
        <f t="shared" si="17"/>
        <v>453.30440887645875</v>
      </c>
      <c r="AJ21" s="2">
        <f t="shared" si="18"/>
        <v>3.9652861748963346</v>
      </c>
      <c r="AK21" s="2">
        <f>AG21*1.36</f>
        <v>0.616493996071984</v>
      </c>
      <c r="AL21" s="2">
        <f t="shared" si="19"/>
        <v>6.582111916000001</v>
      </c>
      <c r="AM21" s="2">
        <f t="shared" si="20"/>
        <v>32.849431163999995</v>
      </c>
      <c r="AN21" s="2">
        <f t="shared" si="21"/>
        <v>33.50237790177174</v>
      </c>
      <c r="AO21" s="2">
        <f t="shared" si="22"/>
        <v>78.66956518383404</v>
      </c>
      <c r="AP21" s="14">
        <f t="shared" si="23"/>
        <v>0.7341306202082262</v>
      </c>
      <c r="AQ21" s="2">
        <f t="shared" si="24"/>
        <v>-78.66956518383404</v>
      </c>
      <c r="AR21" s="23">
        <f t="shared" si="25"/>
        <v>734.1306202082262</v>
      </c>
      <c r="AS21" s="2">
        <f t="shared" si="26"/>
        <v>4.99071294794435</v>
      </c>
      <c r="AT21" s="2">
        <f t="shared" si="67"/>
        <v>1.0498067868977634</v>
      </c>
      <c r="AU21">
        <v>1</v>
      </c>
      <c r="AV21">
        <v>120</v>
      </c>
      <c r="AW21" s="2">
        <f t="shared" si="27"/>
        <v>9.042901041722526</v>
      </c>
      <c r="AX21" s="2">
        <f t="shared" si="28"/>
        <v>75.84579580672207</v>
      </c>
      <c r="AY21" s="2">
        <f t="shared" si="29"/>
        <v>9.042901041722526</v>
      </c>
      <c r="AZ21" s="2">
        <f t="shared" si="30"/>
        <v>195.84579580672207</v>
      </c>
      <c r="BA21" s="2">
        <f t="shared" si="31"/>
        <v>-8.699271308202201</v>
      </c>
      <c r="BB21" s="2">
        <f t="shared" si="32"/>
        <v>-2.4691573373676157</v>
      </c>
      <c r="BC21" s="2">
        <f t="shared" si="0"/>
        <v>10.8588178762022</v>
      </c>
      <c r="BD21" s="2">
        <f t="shared" si="1"/>
        <v>17.781851269367614</v>
      </c>
      <c r="BE21" s="2">
        <f t="shared" si="33"/>
        <v>20.83526242297992</v>
      </c>
      <c r="BF21" s="2">
        <f t="shared" si="34"/>
        <v>58.588898831804066</v>
      </c>
      <c r="BG21" s="2">
        <f t="shared" si="35"/>
        <v>81.77405925038636</v>
      </c>
      <c r="BH21" s="2">
        <f t="shared" si="36"/>
        <v>151.69159161344413</v>
      </c>
      <c r="BI21" s="2">
        <f t="shared" si="37"/>
        <v>-71.99451712172116</v>
      </c>
      <c r="BJ21" s="2">
        <f t="shared" si="38"/>
        <v>38.778683199612345</v>
      </c>
      <c r="BK21" s="2">
        <f t="shared" si="39"/>
        <v>4.422565348000001</v>
      </c>
      <c r="BL21" s="2">
        <f t="shared" si="40"/>
        <v>17.536737232</v>
      </c>
      <c r="BM21" s="2">
        <f t="shared" si="41"/>
        <v>18.085802083445053</v>
      </c>
      <c r="BN21" s="2">
        <f t="shared" si="42"/>
        <v>75.84579580672207</v>
      </c>
      <c r="BO21" s="2">
        <f t="shared" si="43"/>
        <v>2.159546568</v>
      </c>
      <c r="BP21" s="2">
        <f t="shared" si="44"/>
        <v>15.312693931999998</v>
      </c>
      <c r="BQ21" s="2">
        <f t="shared" si="45"/>
        <v>15.46422441748923</v>
      </c>
      <c r="BR21" s="2">
        <f t="shared" si="46"/>
        <v>81.97252735783209</v>
      </c>
      <c r="BS21" s="2">
        <f t="shared" si="47"/>
        <v>279.68290218868856</v>
      </c>
      <c r="BT21" s="2">
        <f t="shared" si="48"/>
        <v>157.81832316455416</v>
      </c>
      <c r="BU21" s="2">
        <f t="shared" si="66"/>
        <v>-258.9839539804957</v>
      </c>
      <c r="BV21" s="2">
        <f t="shared" si="49"/>
        <v>105.59279027147652</v>
      </c>
      <c r="BW21" s="2">
        <f t="shared" si="50"/>
        <v>-330.9784711022169</v>
      </c>
      <c r="BX21" s="2">
        <f t="shared" si="51"/>
        <v>144.37147347108885</v>
      </c>
      <c r="BY21" s="2">
        <f t="shared" si="52"/>
        <v>361.09537616172037</v>
      </c>
      <c r="BZ21" s="2">
        <f t="shared" si="53"/>
        <v>-23.566635497162167</v>
      </c>
      <c r="CA21" s="2">
        <f t="shared" si="54"/>
        <v>0.057700163996696065</v>
      </c>
      <c r="CB21" s="2">
        <f t="shared" si="55"/>
        <v>82.15553432896624</v>
      </c>
      <c r="CC21" s="2">
        <f t="shared" si="56"/>
        <v>0.8135723123534145</v>
      </c>
      <c r="CD21" s="2">
        <f t="shared" si="57"/>
        <v>82.15553432896624</v>
      </c>
      <c r="CE21" s="2">
        <f t="shared" si="58"/>
        <v>10.006042083739748</v>
      </c>
      <c r="CF21" s="2">
        <f t="shared" si="59"/>
        <v>82.15553432896624</v>
      </c>
      <c r="CG21" s="2">
        <f t="shared" si="60"/>
        <v>1.3656688853710524</v>
      </c>
      <c r="CH21" s="2">
        <f t="shared" si="61"/>
        <v>9.912407713421612</v>
      </c>
      <c r="CI21" s="2">
        <f t="shared" si="64"/>
        <v>7.258280407207498</v>
      </c>
      <c r="CJ21" s="2">
        <f>1.48*CC21</f>
        <v>1.2040870222830535</v>
      </c>
    </row>
    <row r="22" spans="1:88" ht="12.75">
      <c r="A22" s="1" t="s">
        <v>29</v>
      </c>
      <c r="B22" s="1">
        <v>3</v>
      </c>
      <c r="C22" s="1">
        <v>0.0605</v>
      </c>
      <c r="D22">
        <v>0.2381</v>
      </c>
      <c r="E22" s="1">
        <v>0.4004</v>
      </c>
      <c r="F22" s="1">
        <v>0.1692</v>
      </c>
      <c r="G22" s="1">
        <v>2.5058</v>
      </c>
      <c r="H22" s="10">
        <f t="shared" si="2"/>
        <v>0.014405049999999999</v>
      </c>
      <c r="I22" s="2">
        <f t="shared" si="3"/>
        <v>0.024224199999999998</v>
      </c>
      <c r="J22" s="2">
        <f t="shared" si="4"/>
        <v>0.010236599999999998</v>
      </c>
      <c r="K22" s="2">
        <f t="shared" si="5"/>
        <v>0.15160089999999998</v>
      </c>
      <c r="L22" s="3">
        <v>20</v>
      </c>
      <c r="M22" s="3">
        <f t="shared" si="65"/>
        <v>4.762510000000001</v>
      </c>
      <c r="N22" s="8">
        <v>3</v>
      </c>
      <c r="O22" s="2">
        <f>O21+H21</f>
        <v>2.2543716310000006</v>
      </c>
      <c r="P22" s="2">
        <f>P21+I21</f>
        <v>8.840829004</v>
      </c>
      <c r="Q22" s="2">
        <f>Q21+J21</f>
        <v>2.190166692</v>
      </c>
      <c r="R22" s="2">
        <f>R21+K21</f>
        <v>15.766168557999999</v>
      </c>
      <c r="S22">
        <v>0</v>
      </c>
      <c r="T22">
        <v>0</v>
      </c>
      <c r="U22" s="2">
        <f t="shared" si="62"/>
        <v>2.2543716310000006</v>
      </c>
      <c r="V22" s="2">
        <f t="shared" si="6"/>
        <v>8.840829004</v>
      </c>
      <c r="W22" s="2">
        <f t="shared" si="7"/>
        <v>9.123729989901348</v>
      </c>
      <c r="X22" s="2">
        <f t="shared" si="8"/>
        <v>75.69469012894288</v>
      </c>
      <c r="Y22" s="12">
        <f t="shared" si="63"/>
        <v>0.8985769889691061</v>
      </c>
      <c r="Z22" s="2">
        <f t="shared" si="9"/>
        <v>-75.69469012894288</v>
      </c>
      <c r="AA22" s="7">
        <f t="shared" si="10"/>
        <v>3.921637800276239</v>
      </c>
      <c r="AB22" s="2">
        <f>Y22*1.36</f>
        <v>1.2220647049979845</v>
      </c>
      <c r="AC22" s="2">
        <f t="shared" si="11"/>
        <v>4.508743262000001</v>
      </c>
      <c r="AD22" s="2">
        <f t="shared" si="12"/>
        <v>17.681658008</v>
      </c>
      <c r="AE22" s="2">
        <f t="shared" si="13"/>
        <v>18.247459979802695</v>
      </c>
      <c r="AF22" s="2">
        <f t="shared" si="14"/>
        <v>75.69469012894288</v>
      </c>
      <c r="AG22" s="17">
        <f t="shared" si="15"/>
        <v>0.44928849448455305</v>
      </c>
      <c r="AH22" s="2">
        <f t="shared" si="16"/>
        <v>-75.69469012894288</v>
      </c>
      <c r="AI22" s="23">
        <f t="shared" si="17"/>
        <v>449.28849448455304</v>
      </c>
      <c r="AJ22" s="2">
        <f t="shared" si="18"/>
        <v>3.921637800276239</v>
      </c>
      <c r="AK22" s="2">
        <f>AG22*1.36</f>
        <v>0.6110323524989922</v>
      </c>
      <c r="AL22" s="2">
        <f t="shared" si="19"/>
        <v>6.698909954000001</v>
      </c>
      <c r="AM22" s="2">
        <f t="shared" si="20"/>
        <v>33.447826565999996</v>
      </c>
      <c r="AN22" s="2">
        <f t="shared" si="21"/>
        <v>34.11205793500321</v>
      </c>
      <c r="AO22" s="2">
        <f t="shared" si="22"/>
        <v>78.67467674494482</v>
      </c>
      <c r="AP22" s="14">
        <f t="shared" si="23"/>
        <v>0.721009606466469</v>
      </c>
      <c r="AQ22" s="2">
        <f t="shared" si="24"/>
        <v>-78.67467674494482</v>
      </c>
      <c r="AR22" s="23">
        <f t="shared" si="25"/>
        <v>721.0096064664691</v>
      </c>
      <c r="AS22" s="2">
        <f t="shared" si="26"/>
        <v>4.993025252717106</v>
      </c>
      <c r="AT22" s="2">
        <f aca="true" t="shared" si="68" ref="AT22:AT28">AP22*1.43</f>
        <v>1.0310437372470507</v>
      </c>
      <c r="AU22">
        <v>1</v>
      </c>
      <c r="AV22">
        <v>120</v>
      </c>
      <c r="AW22" s="2">
        <f t="shared" si="27"/>
        <v>9.123729989901348</v>
      </c>
      <c r="AX22" s="2">
        <f t="shared" si="28"/>
        <v>75.69469012894288</v>
      </c>
      <c r="AY22" s="2">
        <f t="shared" si="29"/>
        <v>9.123729989901348</v>
      </c>
      <c r="AZ22" s="2">
        <f t="shared" si="30"/>
        <v>195.69469012894288</v>
      </c>
      <c r="BA22" s="2">
        <f t="shared" si="31"/>
        <v>-8.783568323478278</v>
      </c>
      <c r="BB22" s="2">
        <f t="shared" si="32"/>
        <v>-2.4680713999830406</v>
      </c>
      <c r="BC22" s="2">
        <f t="shared" si="0"/>
        <v>10.973735015478278</v>
      </c>
      <c r="BD22" s="2">
        <f t="shared" si="1"/>
        <v>18.23423995798304</v>
      </c>
      <c r="BE22" s="2">
        <f t="shared" si="33"/>
        <v>21.28169088759724</v>
      </c>
      <c r="BF22" s="2">
        <f t="shared" si="34"/>
        <v>58.959618898603956</v>
      </c>
      <c r="BG22" s="2">
        <f t="shared" si="35"/>
        <v>83.24244892862524</v>
      </c>
      <c r="BH22" s="2">
        <f t="shared" si="36"/>
        <v>151.38938025788576</v>
      </c>
      <c r="BI22" s="2">
        <f t="shared" si="37"/>
        <v>-73.07806602731003</v>
      </c>
      <c r="BJ22" s="2">
        <f t="shared" si="38"/>
        <v>39.861028202279186</v>
      </c>
      <c r="BK22" s="2">
        <f t="shared" si="39"/>
        <v>4.508743262000001</v>
      </c>
      <c r="BL22" s="2">
        <f t="shared" si="40"/>
        <v>17.681658008</v>
      </c>
      <c r="BM22" s="2">
        <f t="shared" si="41"/>
        <v>18.247459979802695</v>
      </c>
      <c r="BN22" s="2">
        <f t="shared" si="42"/>
        <v>75.69469012894288</v>
      </c>
      <c r="BO22" s="2">
        <f t="shared" si="43"/>
        <v>2.190166692</v>
      </c>
      <c r="BP22" s="2">
        <f t="shared" si="44"/>
        <v>15.766168557999999</v>
      </c>
      <c r="BQ22" s="2">
        <f t="shared" si="45"/>
        <v>15.917565804419155</v>
      </c>
      <c r="BR22" s="2">
        <f t="shared" si="46"/>
        <v>82.09133609216033</v>
      </c>
      <c r="BS22" s="2">
        <f t="shared" si="47"/>
        <v>290.4551449920144</v>
      </c>
      <c r="BT22" s="2">
        <f t="shared" si="48"/>
        <v>157.7860262211032</v>
      </c>
      <c r="BU22" s="2">
        <f t="shared" si="66"/>
        <v>-268.89710122382667</v>
      </c>
      <c r="BV22" s="2">
        <f t="shared" si="49"/>
        <v>109.81138468189552</v>
      </c>
      <c r="BW22" s="2">
        <f t="shared" si="50"/>
        <v>-341.97516725113667</v>
      </c>
      <c r="BX22" s="2">
        <f t="shared" si="51"/>
        <v>149.67241288417472</v>
      </c>
      <c r="BY22" s="2">
        <f t="shared" si="52"/>
        <v>373.29458366685924</v>
      </c>
      <c r="BZ22" s="2">
        <f t="shared" si="53"/>
        <v>-23.637572557354684</v>
      </c>
      <c r="CA22" s="2">
        <f t="shared" si="54"/>
        <v>0.05701044649120798</v>
      </c>
      <c r="CB22" s="2">
        <f t="shared" si="55"/>
        <v>82.59719145595864</v>
      </c>
      <c r="CC22" s="2">
        <f t="shared" si="56"/>
        <v>0.8038472955260325</v>
      </c>
      <c r="CD22" s="2">
        <f t="shared" si="57"/>
        <v>82.59719145595864</v>
      </c>
      <c r="CE22" s="2">
        <f t="shared" si="58"/>
        <v>10.127096080165998</v>
      </c>
      <c r="CF22" s="2">
        <f t="shared" si="59"/>
        <v>82.59719145595864</v>
      </c>
      <c r="CG22" s="2">
        <f t="shared" si="60"/>
        <v>1.304817658575134</v>
      </c>
      <c r="CH22" s="2">
        <f t="shared" si="61"/>
        <v>10.042685193452199</v>
      </c>
      <c r="CI22" s="2">
        <f t="shared" si="64"/>
        <v>7.696619621487074</v>
      </c>
      <c r="CJ22" s="2">
        <f>1.5*CC22</f>
        <v>1.2057709432890489</v>
      </c>
    </row>
    <row r="23" spans="1:88" ht="12.75">
      <c r="A23" s="1" t="s">
        <v>30</v>
      </c>
      <c r="B23" s="1">
        <v>3</v>
      </c>
      <c r="C23" s="1">
        <v>0.24586</v>
      </c>
      <c r="D23">
        <v>0.2381</v>
      </c>
      <c r="E23" s="1">
        <v>0.4004</v>
      </c>
      <c r="F23" s="1">
        <v>0.1692</v>
      </c>
      <c r="G23" s="1">
        <v>2.5058</v>
      </c>
      <c r="H23" s="10">
        <f t="shared" si="2"/>
        <v>0.058539266</v>
      </c>
      <c r="I23" s="2">
        <f t="shared" si="3"/>
        <v>0.09844234399999999</v>
      </c>
      <c r="J23" s="2">
        <f t="shared" si="4"/>
        <v>0.041599512</v>
      </c>
      <c r="K23" s="2">
        <f t="shared" si="5"/>
        <v>0.616075988</v>
      </c>
      <c r="L23" s="3">
        <v>21</v>
      </c>
      <c r="M23" s="3">
        <f t="shared" si="65"/>
        <v>4.823010000000001</v>
      </c>
      <c r="N23" s="8">
        <v>3</v>
      </c>
      <c r="O23" s="2">
        <f>O22+H22</f>
        <v>2.2687766810000007</v>
      </c>
      <c r="P23" s="2">
        <f>P22+I22</f>
        <v>8.865053204</v>
      </c>
      <c r="Q23" s="2">
        <f>Q22+J22</f>
        <v>2.200403292</v>
      </c>
      <c r="R23" s="2">
        <f>R22+K22</f>
        <v>15.917769457999999</v>
      </c>
      <c r="S23">
        <v>0</v>
      </c>
      <c r="T23">
        <v>0</v>
      </c>
      <c r="U23" s="2">
        <f>O23+S23</f>
        <v>2.2687766810000007</v>
      </c>
      <c r="V23" s="2">
        <f t="shared" si="6"/>
        <v>8.865053204</v>
      </c>
      <c r="W23" s="2">
        <f t="shared" si="7"/>
        <v>9.1507658661994</v>
      </c>
      <c r="X23" s="2">
        <f t="shared" si="8"/>
        <v>75.64476956788434</v>
      </c>
      <c r="Y23" s="12">
        <f t="shared" si="63"/>
        <v>0.8959221492897542</v>
      </c>
      <c r="Z23" s="2">
        <f t="shared" si="9"/>
        <v>-75.64476956788434</v>
      </c>
      <c r="AA23" s="7">
        <f t="shared" si="10"/>
        <v>3.9074155152602246</v>
      </c>
      <c r="AB23" s="2">
        <f>Y23*1.36</f>
        <v>1.2184541230340658</v>
      </c>
      <c r="AC23" s="2">
        <f t="shared" si="11"/>
        <v>4.5375533620000015</v>
      </c>
      <c r="AD23" s="2">
        <f t="shared" si="12"/>
        <v>17.730106408</v>
      </c>
      <c r="AE23" s="2">
        <f t="shared" si="13"/>
        <v>18.3015317323988</v>
      </c>
      <c r="AF23" s="2">
        <f t="shared" si="14"/>
        <v>75.64476956788434</v>
      </c>
      <c r="AG23" s="17">
        <f t="shared" si="15"/>
        <v>0.4479610746448771</v>
      </c>
      <c r="AH23" s="2">
        <f t="shared" si="16"/>
        <v>-75.64476956788434</v>
      </c>
      <c r="AI23" s="23">
        <f t="shared" si="17"/>
        <v>447.9610746448771</v>
      </c>
      <c r="AJ23" s="2">
        <f t="shared" si="18"/>
        <v>3.9074155152602246</v>
      </c>
      <c r="AK23" s="2">
        <f>AG23*1.36</f>
        <v>0.6092270615170329</v>
      </c>
      <c r="AL23" s="2">
        <f t="shared" si="19"/>
        <v>6.737956654000001</v>
      </c>
      <c r="AM23" s="2">
        <f t="shared" si="20"/>
        <v>33.647875866</v>
      </c>
      <c r="AN23" s="2">
        <f t="shared" si="21"/>
        <v>34.315879854156854</v>
      </c>
      <c r="AO23" s="2">
        <f t="shared" si="22"/>
        <v>78.676345078326</v>
      </c>
      <c r="AP23" s="14">
        <f t="shared" si="23"/>
        <v>0.7167271121127534</v>
      </c>
      <c r="AQ23" s="2">
        <f t="shared" si="24"/>
        <v>-78.676345078326</v>
      </c>
      <c r="AR23" s="23">
        <f t="shared" si="25"/>
        <v>716.7271121127534</v>
      </c>
      <c r="AS23" s="2">
        <f t="shared" si="26"/>
        <v>4.9937803986947396</v>
      </c>
      <c r="AT23" s="2">
        <f t="shared" si="68"/>
        <v>1.0249197703212374</v>
      </c>
      <c r="AU23">
        <v>1</v>
      </c>
      <c r="AV23">
        <v>120</v>
      </c>
      <c r="AW23" s="2">
        <f t="shared" si="27"/>
        <v>9.1507658661994</v>
      </c>
      <c r="AX23" s="2">
        <f t="shared" si="28"/>
        <v>75.64476956788434</v>
      </c>
      <c r="AY23" s="2">
        <f t="shared" si="29"/>
        <v>9.1507658661994</v>
      </c>
      <c r="AZ23" s="2">
        <f t="shared" si="30"/>
        <v>195.64476956788434</v>
      </c>
      <c r="BA23" s="2">
        <f t="shared" si="31"/>
        <v>-8.811749621064632</v>
      </c>
      <c r="BB23" s="2">
        <f t="shared" si="32"/>
        <v>-2.467708360740255</v>
      </c>
      <c r="BC23" s="2">
        <f t="shared" si="0"/>
        <v>11.012152913064632</v>
      </c>
      <c r="BD23" s="2">
        <f t="shared" si="1"/>
        <v>18.385477818740252</v>
      </c>
      <c r="BE23" s="2">
        <f t="shared" si="33"/>
        <v>21.431129377709137</v>
      </c>
      <c r="BF23" s="2">
        <f t="shared" si="34"/>
        <v>59.08010753504108</v>
      </c>
      <c r="BG23" s="2">
        <f t="shared" si="35"/>
        <v>83.73651593800005</v>
      </c>
      <c r="BH23" s="2">
        <f t="shared" si="36"/>
        <v>151.28953913576868</v>
      </c>
      <c r="BI23" s="2">
        <f t="shared" si="37"/>
        <v>-73.44182068150128</v>
      </c>
      <c r="BJ23" s="2">
        <f t="shared" si="38"/>
        <v>40.2256519701191</v>
      </c>
      <c r="BK23" s="2">
        <f t="shared" si="39"/>
        <v>4.5375533620000015</v>
      </c>
      <c r="BL23" s="2">
        <f t="shared" si="40"/>
        <v>17.730106408</v>
      </c>
      <c r="BM23" s="2">
        <f t="shared" si="41"/>
        <v>18.3015317323988</v>
      </c>
      <c r="BN23" s="2">
        <f t="shared" si="42"/>
        <v>75.64476956788434</v>
      </c>
      <c r="BO23" s="2">
        <f t="shared" si="43"/>
        <v>2.200403292</v>
      </c>
      <c r="BP23" s="2">
        <f t="shared" si="44"/>
        <v>15.917769457999999</v>
      </c>
      <c r="BQ23" s="2">
        <f t="shared" si="45"/>
        <v>16.069136851912177</v>
      </c>
      <c r="BR23" s="2">
        <f t="shared" si="46"/>
        <v>82.12955977006106</v>
      </c>
      <c r="BS23" s="2">
        <f t="shared" si="47"/>
        <v>294.0898180075297</v>
      </c>
      <c r="BT23" s="2">
        <f t="shared" si="48"/>
        <v>157.7743293379454</v>
      </c>
      <c r="BU23" s="2">
        <f t="shared" si="66"/>
        <v>-272.239298912982</v>
      </c>
      <c r="BV23" s="2">
        <f t="shared" si="49"/>
        <v>111.24111282736236</v>
      </c>
      <c r="BW23" s="2">
        <f t="shared" si="50"/>
        <v>-345.6811195944833</v>
      </c>
      <c r="BX23" s="2">
        <f t="shared" si="51"/>
        <v>151.46676479748146</v>
      </c>
      <c r="BY23" s="2">
        <f t="shared" si="52"/>
        <v>377.4090847903784</v>
      </c>
      <c r="BZ23" s="2">
        <f t="shared" si="53"/>
        <v>-23.661544615969024</v>
      </c>
      <c r="CA23" s="2">
        <f t="shared" si="54"/>
        <v>0.05678487943556651</v>
      </c>
      <c r="CB23" s="2">
        <f t="shared" si="55"/>
        <v>82.7416521510101</v>
      </c>
      <c r="CC23" s="2">
        <f t="shared" si="56"/>
        <v>0.8006668000414877</v>
      </c>
      <c r="CD23" s="2">
        <f t="shared" si="57"/>
        <v>82.7416521510101</v>
      </c>
      <c r="CE23" s="2">
        <f t="shared" si="58"/>
        <v>10.167324029361406</v>
      </c>
      <c r="CF23" s="2">
        <f t="shared" si="59"/>
        <v>82.7416521510101</v>
      </c>
      <c r="CG23" s="2">
        <f t="shared" si="60"/>
        <v>1.2845753074459483</v>
      </c>
      <c r="CH23" s="2">
        <f t="shared" si="61"/>
        <v>10.085848709827548</v>
      </c>
      <c r="CI23" s="2">
        <f t="shared" si="64"/>
        <v>7.851504424353833</v>
      </c>
      <c r="CJ23" s="2">
        <f>1.51*CC23</f>
        <v>1.2090068680626465</v>
      </c>
    </row>
    <row r="24" spans="1:88" ht="12.75">
      <c r="A24" s="1" t="s">
        <v>31</v>
      </c>
      <c r="B24" s="1">
        <v>3</v>
      </c>
      <c r="C24" s="1">
        <v>0.05635</v>
      </c>
      <c r="D24">
        <v>0.2381</v>
      </c>
      <c r="E24" s="1">
        <v>0.4004</v>
      </c>
      <c r="F24" s="1">
        <v>0.1692</v>
      </c>
      <c r="G24" s="1">
        <v>2.5058</v>
      </c>
      <c r="H24" s="10">
        <f t="shared" si="2"/>
        <v>0.013416935</v>
      </c>
      <c r="I24" s="2">
        <f t="shared" si="3"/>
        <v>0.02256254</v>
      </c>
      <c r="J24" s="2">
        <f t="shared" si="4"/>
        <v>0.009534419999999998</v>
      </c>
      <c r="K24" s="2">
        <f t="shared" si="5"/>
        <v>0.14120182999999997</v>
      </c>
      <c r="L24" s="3">
        <v>22</v>
      </c>
      <c r="M24" s="3">
        <f t="shared" si="65"/>
        <v>5.068870000000001</v>
      </c>
      <c r="N24" s="8">
        <v>3</v>
      </c>
      <c r="O24" s="2">
        <f>O23+H23</f>
        <v>2.3273159470000007</v>
      </c>
      <c r="P24" s="2">
        <f>P23+I23</f>
        <v>8.963495548000001</v>
      </c>
      <c r="Q24" s="2">
        <f>Q23+J23</f>
        <v>2.2420028039999997</v>
      </c>
      <c r="R24" s="2">
        <f>R23+K23</f>
        <v>16.533845445999997</v>
      </c>
      <c r="S24">
        <v>0</v>
      </c>
      <c r="T24">
        <v>0</v>
      </c>
      <c r="U24" s="2">
        <f>O24+S24</f>
        <v>2.3273159470000007</v>
      </c>
      <c r="V24" s="2">
        <f t="shared" si="6"/>
        <v>8.963495548000001</v>
      </c>
      <c r="W24" s="2">
        <f t="shared" si="7"/>
        <v>9.260704722437508</v>
      </c>
      <c r="X24" s="2">
        <f t="shared" si="8"/>
        <v>75.44490253121363</v>
      </c>
      <c r="Y24" s="12">
        <f t="shared" si="63"/>
        <v>0.8852861707845053</v>
      </c>
      <c r="Z24" s="2">
        <f t="shared" si="9"/>
        <v>-75.44490253121363</v>
      </c>
      <c r="AA24" s="7">
        <f t="shared" si="10"/>
        <v>3.8514304684562877</v>
      </c>
      <c r="AB24" s="2">
        <f>Y24*1.36</f>
        <v>1.2039891922669272</v>
      </c>
      <c r="AC24" s="2">
        <f t="shared" si="11"/>
        <v>4.654631894000001</v>
      </c>
      <c r="AD24" s="2">
        <f t="shared" si="12"/>
        <v>17.926991096000002</v>
      </c>
      <c r="AE24" s="2">
        <f t="shared" si="13"/>
        <v>18.521409444875015</v>
      </c>
      <c r="AF24" s="2">
        <f t="shared" si="14"/>
        <v>75.44490253121363</v>
      </c>
      <c r="AG24" s="17">
        <f t="shared" si="15"/>
        <v>0.44264308539225267</v>
      </c>
      <c r="AH24" s="2">
        <f t="shared" si="16"/>
        <v>-75.44490253121363</v>
      </c>
      <c r="AI24" s="23">
        <f t="shared" si="17"/>
        <v>442.64308539225266</v>
      </c>
      <c r="AJ24" s="2">
        <f t="shared" si="18"/>
        <v>3.8514304684562877</v>
      </c>
      <c r="AK24" s="2">
        <f>AG24*1.36</f>
        <v>0.6019945961334636</v>
      </c>
      <c r="AL24" s="2">
        <f t="shared" si="19"/>
        <v>6.8966346980000015</v>
      </c>
      <c r="AM24" s="2">
        <f t="shared" si="20"/>
        <v>34.460836541999996</v>
      </c>
      <c r="AN24" s="2">
        <f t="shared" si="21"/>
        <v>35.14417199667819</v>
      </c>
      <c r="AO24" s="2">
        <f t="shared" si="22"/>
        <v>78.68292574582784</v>
      </c>
      <c r="AP24" s="14">
        <f t="shared" si="23"/>
        <v>0.6998349959647014</v>
      </c>
      <c r="AQ24" s="2">
        <f t="shared" si="24"/>
        <v>-78.68292574582784</v>
      </c>
      <c r="AR24" s="23">
        <f t="shared" si="25"/>
        <v>699.8349959647014</v>
      </c>
      <c r="AS24" s="2">
        <f t="shared" si="26"/>
        <v>4.996761181506904</v>
      </c>
      <c r="AT24" s="2">
        <f t="shared" si="68"/>
        <v>1.000764044229523</v>
      </c>
      <c r="AU24">
        <v>1</v>
      </c>
      <c r="AV24">
        <v>120</v>
      </c>
      <c r="AW24" s="2">
        <f t="shared" si="27"/>
        <v>9.260704722437508</v>
      </c>
      <c r="AX24" s="2">
        <f t="shared" si="28"/>
        <v>75.44490253121363</v>
      </c>
      <c r="AY24" s="2">
        <f t="shared" si="29"/>
        <v>9.260704722437508</v>
      </c>
      <c r="AZ24" s="2">
        <f t="shared" si="30"/>
        <v>195.44490253121364</v>
      </c>
      <c r="BA24" s="2">
        <f t="shared" si="31"/>
        <v>-8.926272824776719</v>
      </c>
      <c r="BB24" s="2">
        <f t="shared" si="32"/>
        <v>-2.466233041265361</v>
      </c>
      <c r="BC24" s="2">
        <f t="shared" si="0"/>
        <v>11.168275628776719</v>
      </c>
      <c r="BD24" s="2">
        <f t="shared" si="1"/>
        <v>19.00007848726536</v>
      </c>
      <c r="BE24" s="2">
        <f t="shared" si="33"/>
        <v>22.03935940635689</v>
      </c>
      <c r="BF24" s="2">
        <f t="shared" si="34"/>
        <v>59.55292157568234</v>
      </c>
      <c r="BG24" s="2">
        <f t="shared" si="35"/>
        <v>85.76065195617636</v>
      </c>
      <c r="BH24" s="2">
        <f t="shared" si="36"/>
        <v>150.88980506242726</v>
      </c>
      <c r="BI24" s="2">
        <f t="shared" si="37"/>
        <v>-74.92785292185535</v>
      </c>
      <c r="BJ24" s="2">
        <f t="shared" si="38"/>
        <v>41.72177225944781</v>
      </c>
      <c r="BK24" s="2">
        <f t="shared" si="39"/>
        <v>4.654631894000001</v>
      </c>
      <c r="BL24" s="2">
        <f t="shared" si="40"/>
        <v>17.926991096000002</v>
      </c>
      <c r="BM24" s="2">
        <f t="shared" si="41"/>
        <v>18.521409444875015</v>
      </c>
      <c r="BN24" s="2">
        <f t="shared" si="42"/>
        <v>75.44490253121363</v>
      </c>
      <c r="BO24" s="2">
        <f t="shared" si="43"/>
        <v>2.2420028039999997</v>
      </c>
      <c r="BP24" s="2">
        <f t="shared" si="44"/>
        <v>16.533845445999997</v>
      </c>
      <c r="BQ24" s="2">
        <f t="shared" si="45"/>
        <v>16.685161725478082</v>
      </c>
      <c r="BR24" s="2">
        <f t="shared" si="46"/>
        <v>82.27774730058343</v>
      </c>
      <c r="BS24" s="2">
        <f t="shared" si="47"/>
        <v>309.03271197153686</v>
      </c>
      <c r="BT24" s="2">
        <f t="shared" si="48"/>
        <v>157.72264983179707</v>
      </c>
      <c r="BU24" s="2">
        <f t="shared" si="66"/>
        <v>-285.96640233514637</v>
      </c>
      <c r="BV24" s="2">
        <f t="shared" si="49"/>
        <v>117.15132864793324</v>
      </c>
      <c r="BW24" s="2">
        <f t="shared" si="50"/>
        <v>-360.8942552570017</v>
      </c>
      <c r="BX24" s="2">
        <f t="shared" si="51"/>
        <v>158.87310090738106</v>
      </c>
      <c r="BY24" s="2">
        <f t="shared" si="52"/>
        <v>394.3162761913751</v>
      </c>
      <c r="BZ24" s="2">
        <f t="shared" si="53"/>
        <v>-23.760085019948193</v>
      </c>
      <c r="CA24" s="2">
        <f t="shared" si="54"/>
        <v>0.05589259367944639</v>
      </c>
      <c r="CB24" s="2">
        <f t="shared" si="55"/>
        <v>83.31300659563053</v>
      </c>
      <c r="CC24" s="2">
        <f t="shared" si="56"/>
        <v>0.7880855708801942</v>
      </c>
      <c r="CD24" s="2">
        <f t="shared" si="57"/>
        <v>83.31300659563053</v>
      </c>
      <c r="CE24" s="2">
        <f t="shared" si="58"/>
        <v>10.32963817175543</v>
      </c>
      <c r="CF24" s="2">
        <f t="shared" si="59"/>
        <v>83.31300659563053</v>
      </c>
      <c r="CG24" s="2">
        <f t="shared" si="60"/>
        <v>1.202837572987869</v>
      </c>
      <c r="CH24" s="2">
        <f t="shared" si="61"/>
        <v>10.25936677053684</v>
      </c>
      <c r="CI24" s="2">
        <f t="shared" si="64"/>
        <v>8.529303541002962</v>
      </c>
      <c r="CJ24" s="2">
        <f>1.52*CC24</f>
        <v>1.1978900677378952</v>
      </c>
    </row>
    <row r="25" spans="1:88" ht="12.75">
      <c r="A25" s="1" t="s">
        <v>32</v>
      </c>
      <c r="B25" s="1">
        <v>3</v>
      </c>
      <c r="C25" s="1">
        <v>0.19955</v>
      </c>
      <c r="D25">
        <v>0.2381</v>
      </c>
      <c r="E25" s="1">
        <v>0.4004</v>
      </c>
      <c r="F25" s="1">
        <v>0.1692</v>
      </c>
      <c r="G25" s="1">
        <v>2.5058</v>
      </c>
      <c r="H25" s="10">
        <f t="shared" si="2"/>
        <v>0.047512855</v>
      </c>
      <c r="I25" s="2">
        <f t="shared" si="3"/>
        <v>0.07989982</v>
      </c>
      <c r="J25" s="2">
        <f t="shared" si="4"/>
        <v>0.03376386</v>
      </c>
      <c r="K25" s="2">
        <f t="shared" si="5"/>
        <v>0.50003239</v>
      </c>
      <c r="L25" s="3">
        <v>23</v>
      </c>
      <c r="M25" s="3">
        <f t="shared" si="65"/>
        <v>5.125220000000001</v>
      </c>
      <c r="N25" s="8">
        <v>3</v>
      </c>
      <c r="O25" s="2">
        <f>O24+H24</f>
        <v>2.3407328820000006</v>
      </c>
      <c r="P25" s="2">
        <f>P24+I24</f>
        <v>8.986058088</v>
      </c>
      <c r="Q25" s="2">
        <f>Q24+J24</f>
        <v>2.251537224</v>
      </c>
      <c r="R25" s="2">
        <f>R24+K24</f>
        <v>16.675047275999997</v>
      </c>
      <c r="S25">
        <v>0</v>
      </c>
      <c r="T25">
        <v>0</v>
      </c>
      <c r="U25" s="2">
        <f aca="true" t="shared" si="69" ref="U25:U39">O25+S25</f>
        <v>2.3407328820000006</v>
      </c>
      <c r="V25" s="2">
        <f t="shared" si="6"/>
        <v>8.986058088</v>
      </c>
      <c r="W25" s="2">
        <f t="shared" si="7"/>
        <v>9.28591785370656</v>
      </c>
      <c r="X25" s="2">
        <f t="shared" si="8"/>
        <v>75.3997607193143</v>
      </c>
      <c r="Y25" s="12">
        <f t="shared" si="63"/>
        <v>0.882882441095495</v>
      </c>
      <c r="Z25" s="2">
        <f t="shared" si="9"/>
        <v>-75.3997607193143</v>
      </c>
      <c r="AA25" s="7">
        <f t="shared" si="10"/>
        <v>3.838993401212876</v>
      </c>
      <c r="AB25" s="2">
        <f>Y25*1.35</f>
        <v>1.1918912954789183</v>
      </c>
      <c r="AC25" s="2">
        <f t="shared" si="11"/>
        <v>4.681465764000001</v>
      </c>
      <c r="AD25" s="2">
        <f t="shared" si="12"/>
        <v>17.972116176</v>
      </c>
      <c r="AE25" s="2">
        <f t="shared" si="13"/>
        <v>18.57183570741312</v>
      </c>
      <c r="AF25" s="2">
        <f t="shared" si="14"/>
        <v>75.3997607193143</v>
      </c>
      <c r="AG25" s="17">
        <f t="shared" si="15"/>
        <v>0.4414412205477475</v>
      </c>
      <c r="AH25" s="2">
        <f t="shared" si="16"/>
        <v>-75.3997607193143</v>
      </c>
      <c r="AI25" s="23">
        <f t="shared" si="17"/>
        <v>441.4412205477475</v>
      </c>
      <c r="AJ25" s="2">
        <f t="shared" si="18"/>
        <v>3.838993401212876</v>
      </c>
      <c r="AK25" s="2">
        <f>AG25*1.35</f>
        <v>0.5959456477394591</v>
      </c>
      <c r="AL25" s="2">
        <f t="shared" si="19"/>
        <v>6.933002988000001</v>
      </c>
      <c r="AM25" s="2">
        <f t="shared" si="20"/>
        <v>34.647163452</v>
      </c>
      <c r="AN25" s="2">
        <f t="shared" si="21"/>
        <v>35.33401287288527</v>
      </c>
      <c r="AO25" s="2">
        <f t="shared" si="22"/>
        <v>78.68439054526984</v>
      </c>
      <c r="AP25" s="14">
        <f t="shared" si="23"/>
        <v>0.6960749563305882</v>
      </c>
      <c r="AQ25" s="2">
        <f t="shared" si="24"/>
        <v>-78.68439054526984</v>
      </c>
      <c r="AR25" s="23">
        <f t="shared" si="25"/>
        <v>696.0749563305883</v>
      </c>
      <c r="AS25" s="2">
        <f t="shared" si="26"/>
        <v>4.997425143472331</v>
      </c>
      <c r="AT25" s="2">
        <f t="shared" si="68"/>
        <v>0.9953871875527411</v>
      </c>
      <c r="AU25">
        <v>1</v>
      </c>
      <c r="AV25">
        <v>120</v>
      </c>
      <c r="AW25" s="2">
        <f t="shared" si="27"/>
        <v>9.28591785370656</v>
      </c>
      <c r="AX25" s="2">
        <f t="shared" si="28"/>
        <v>75.3997607193143</v>
      </c>
      <c r="AY25" s="2">
        <f t="shared" si="29"/>
        <v>9.28591785370656</v>
      </c>
      <c r="AZ25" s="2">
        <f t="shared" si="30"/>
        <v>195.39976071931432</v>
      </c>
      <c r="BA25" s="2">
        <f t="shared" si="31"/>
        <v>-8.95252102509062</v>
      </c>
      <c r="BB25" s="2">
        <f t="shared" si="32"/>
        <v>-2.4658949047144385</v>
      </c>
      <c r="BC25" s="2">
        <f t="shared" si="0"/>
        <v>11.20405824909062</v>
      </c>
      <c r="BD25" s="2">
        <f t="shared" si="1"/>
        <v>19.140942180714436</v>
      </c>
      <c r="BE25" s="2">
        <f t="shared" si="33"/>
        <v>22.178967262126267</v>
      </c>
      <c r="BF25" s="2">
        <f t="shared" si="34"/>
        <v>59.657633335562295</v>
      </c>
      <c r="BG25" s="2">
        <f t="shared" si="35"/>
        <v>86.22827038578623</v>
      </c>
      <c r="BH25" s="2">
        <f t="shared" si="36"/>
        <v>150.7995214386286</v>
      </c>
      <c r="BI25" s="2">
        <f t="shared" si="37"/>
        <v>-75.27020953603419</v>
      </c>
      <c r="BJ25" s="2">
        <f t="shared" si="38"/>
        <v>42.0679232922873</v>
      </c>
      <c r="BK25" s="2">
        <f t="shared" si="39"/>
        <v>4.681465764000001</v>
      </c>
      <c r="BL25" s="2">
        <f t="shared" si="40"/>
        <v>17.972116176</v>
      </c>
      <c r="BM25" s="2">
        <f t="shared" si="41"/>
        <v>18.57183570741312</v>
      </c>
      <c r="BN25" s="2">
        <f t="shared" si="42"/>
        <v>75.3997607193143</v>
      </c>
      <c r="BO25" s="2">
        <f t="shared" si="43"/>
        <v>2.251537224</v>
      </c>
      <c r="BP25" s="2">
        <f t="shared" si="44"/>
        <v>16.675047275999997</v>
      </c>
      <c r="BQ25" s="2">
        <f t="shared" si="45"/>
        <v>16.826366854668674</v>
      </c>
      <c r="BR25" s="2">
        <f t="shared" si="46"/>
        <v>82.31018271409074</v>
      </c>
      <c r="BS25" s="2">
        <f t="shared" si="47"/>
        <v>312.49652077756826</v>
      </c>
      <c r="BT25" s="2">
        <f t="shared" si="48"/>
        <v>157.70994343340504</v>
      </c>
      <c r="BU25" s="2">
        <f t="shared" si="66"/>
        <v>-289.14539245403665</v>
      </c>
      <c r="BV25" s="2">
        <f t="shared" si="49"/>
        <v>118.52855149999202</v>
      </c>
      <c r="BW25" s="2">
        <f t="shared" si="50"/>
        <v>-364.41560199007085</v>
      </c>
      <c r="BX25" s="2">
        <f t="shared" si="51"/>
        <v>160.5964747922793</v>
      </c>
      <c r="BY25" s="2">
        <f t="shared" si="52"/>
        <v>398.2335479206805</v>
      </c>
      <c r="BZ25" s="2">
        <f t="shared" si="53"/>
        <v>-23.78289258360205</v>
      </c>
      <c r="CA25" s="2">
        <f t="shared" si="54"/>
        <v>0.05569336731656731</v>
      </c>
      <c r="CB25" s="2">
        <f t="shared" si="55"/>
        <v>83.44052591916434</v>
      </c>
      <c r="CC25" s="2">
        <f t="shared" si="56"/>
        <v>0.785276479163599</v>
      </c>
      <c r="CD25" s="2">
        <f t="shared" si="57"/>
        <v>83.44052591916434</v>
      </c>
      <c r="CE25" s="2">
        <f t="shared" si="58"/>
        <v>10.366589362569918</v>
      </c>
      <c r="CF25" s="2">
        <f t="shared" si="59"/>
        <v>83.44052591916434</v>
      </c>
      <c r="CG25" s="2">
        <f t="shared" si="60"/>
        <v>1.1842221379498072</v>
      </c>
      <c r="CH25" s="2">
        <f t="shared" si="61"/>
        <v>10.29872773405227</v>
      </c>
      <c r="CI25" s="2">
        <f t="shared" si="64"/>
        <v>8.696618146222137</v>
      </c>
      <c r="CJ25" s="2">
        <f>1.54*CC25</f>
        <v>1.2093257779119424</v>
      </c>
    </row>
    <row r="26" spans="1:88" ht="12.75">
      <c r="A26" s="1" t="s">
        <v>33</v>
      </c>
      <c r="B26" s="1">
        <v>3</v>
      </c>
      <c r="C26" s="1">
        <v>0.56675</v>
      </c>
      <c r="D26">
        <v>0.2381</v>
      </c>
      <c r="E26" s="1">
        <v>0.4004</v>
      </c>
      <c r="F26" s="1">
        <v>0.1692</v>
      </c>
      <c r="G26" s="1">
        <v>2.5058</v>
      </c>
      <c r="H26" s="10">
        <f t="shared" si="2"/>
        <v>0.134943175</v>
      </c>
      <c r="I26" s="2">
        <f t="shared" si="3"/>
        <v>0.22692669999999998</v>
      </c>
      <c r="J26" s="2">
        <f t="shared" si="4"/>
        <v>0.0958941</v>
      </c>
      <c r="K26" s="2">
        <f t="shared" si="5"/>
        <v>1.42016215</v>
      </c>
      <c r="L26" s="3">
        <v>24</v>
      </c>
      <c r="M26" s="3">
        <f t="shared" si="65"/>
        <v>5.324770000000002</v>
      </c>
      <c r="N26" s="8">
        <v>3</v>
      </c>
      <c r="O26" s="2">
        <f>O25+H25</f>
        <v>2.3882457370000005</v>
      </c>
      <c r="P26" s="2">
        <f>P25+I25</f>
        <v>9.065957908</v>
      </c>
      <c r="Q26" s="2">
        <f>Q25+J25</f>
        <v>2.285301084</v>
      </c>
      <c r="R26" s="2">
        <f>R25+K25</f>
        <v>17.175079666</v>
      </c>
      <c r="S26">
        <v>0</v>
      </c>
      <c r="T26">
        <v>0</v>
      </c>
      <c r="U26" s="2">
        <f t="shared" si="69"/>
        <v>2.3882457370000005</v>
      </c>
      <c r="V26" s="2">
        <f t="shared" si="6"/>
        <v>9.065957908</v>
      </c>
      <c r="W26" s="2">
        <f t="shared" si="7"/>
        <v>9.375249889465689</v>
      </c>
      <c r="X26" s="2">
        <f t="shared" si="8"/>
        <v>75.24185477179654</v>
      </c>
      <c r="Y26" s="12">
        <f t="shared" si="63"/>
        <v>0.8744698988455363</v>
      </c>
      <c r="Z26" s="2">
        <f t="shared" si="9"/>
        <v>-75.24185477179654</v>
      </c>
      <c r="AA26" s="7">
        <f t="shared" si="10"/>
        <v>3.7960741508067004</v>
      </c>
      <c r="AB26" s="2">
        <f>Y26*1.34</f>
        <v>1.1717896644530186</v>
      </c>
      <c r="AC26" s="2">
        <f t="shared" si="11"/>
        <v>4.776491474000001</v>
      </c>
      <c r="AD26" s="2">
        <f t="shared" si="12"/>
        <v>18.131915816</v>
      </c>
      <c r="AE26" s="2">
        <f t="shared" si="13"/>
        <v>18.750499778931378</v>
      </c>
      <c r="AF26" s="2">
        <f t="shared" si="14"/>
        <v>75.24185477179654</v>
      </c>
      <c r="AG26" s="17">
        <f t="shared" si="15"/>
        <v>0.43723494942276814</v>
      </c>
      <c r="AH26" s="2">
        <f t="shared" si="16"/>
        <v>-75.24185477179654</v>
      </c>
      <c r="AI26" s="23">
        <f t="shared" si="17"/>
        <v>437.2349494227681</v>
      </c>
      <c r="AJ26" s="2">
        <f t="shared" si="18"/>
        <v>3.7960741508067004</v>
      </c>
      <c r="AK26" s="2">
        <f>AG26*1.34</f>
        <v>0.5858948322265093</v>
      </c>
      <c r="AL26" s="2">
        <f t="shared" si="19"/>
        <v>7.0617925580000005</v>
      </c>
      <c r="AM26" s="2">
        <f t="shared" si="20"/>
        <v>35.306995482</v>
      </c>
      <c r="AN26" s="2">
        <f t="shared" si="21"/>
        <v>36.00628895204548</v>
      </c>
      <c r="AO26" s="2">
        <f t="shared" si="22"/>
        <v>78.689453580291</v>
      </c>
      <c r="AP26" s="14">
        <f t="shared" si="23"/>
        <v>0.6830784894337418</v>
      </c>
      <c r="AQ26" s="2">
        <f t="shared" si="24"/>
        <v>-78.689453580291</v>
      </c>
      <c r="AR26" s="23">
        <f t="shared" si="25"/>
        <v>683.0784894337419</v>
      </c>
      <c r="AS26" s="2">
        <f t="shared" si="26"/>
        <v>4.999721415209545</v>
      </c>
      <c r="AT26" s="2">
        <f t="shared" si="68"/>
        <v>0.9768022398902507</v>
      </c>
      <c r="AU26">
        <v>1</v>
      </c>
      <c r="AV26">
        <v>120</v>
      </c>
      <c r="AW26" s="2">
        <f t="shared" si="27"/>
        <v>9.375249889465689</v>
      </c>
      <c r="AX26" s="2">
        <f t="shared" si="28"/>
        <v>75.24185477179654</v>
      </c>
      <c r="AY26" s="2">
        <f t="shared" si="29"/>
        <v>9.375249889465689</v>
      </c>
      <c r="AZ26" s="2">
        <f t="shared" si="30"/>
        <v>195.24185477179654</v>
      </c>
      <c r="BA26" s="2">
        <f t="shared" si="31"/>
        <v>-9.045472726468425</v>
      </c>
      <c r="BB26" s="2">
        <f t="shared" si="32"/>
        <v>-2.4646974752781103</v>
      </c>
      <c r="BC26" s="2">
        <f t="shared" si="0"/>
        <v>11.330773810468425</v>
      </c>
      <c r="BD26" s="2">
        <f t="shared" si="1"/>
        <v>19.63977714127811</v>
      </c>
      <c r="BE26" s="2">
        <f t="shared" si="33"/>
        <v>22.673933961777944</v>
      </c>
      <c r="BF26" s="2">
        <f t="shared" si="34"/>
        <v>60.0180691875472</v>
      </c>
      <c r="BG26" s="2">
        <f t="shared" si="35"/>
        <v>87.89531048992642</v>
      </c>
      <c r="BH26" s="2">
        <f t="shared" si="36"/>
        <v>150.48370954359308</v>
      </c>
      <c r="BI26" s="2">
        <f t="shared" si="37"/>
        <v>-76.48787508932905</v>
      </c>
      <c r="BJ26" s="2">
        <f t="shared" si="38"/>
        <v>43.30347065120492</v>
      </c>
      <c r="BK26" s="2">
        <f t="shared" si="39"/>
        <v>4.776491474000001</v>
      </c>
      <c r="BL26" s="2">
        <f t="shared" si="40"/>
        <v>18.131915816</v>
      </c>
      <c r="BM26" s="2">
        <f t="shared" si="41"/>
        <v>18.750499778931378</v>
      </c>
      <c r="BN26" s="2">
        <f t="shared" si="42"/>
        <v>75.24185477179654</v>
      </c>
      <c r="BO26" s="2">
        <f t="shared" si="43"/>
        <v>2.285301084</v>
      </c>
      <c r="BP26" s="2">
        <f t="shared" si="44"/>
        <v>17.175079666</v>
      </c>
      <c r="BQ26" s="2">
        <f t="shared" si="45"/>
        <v>17.32645268305022</v>
      </c>
      <c r="BR26" s="2">
        <f t="shared" si="46"/>
        <v>82.42079369937953</v>
      </c>
      <c r="BS26" s="2">
        <f t="shared" si="47"/>
        <v>324.87964720319815</v>
      </c>
      <c r="BT26" s="2">
        <f t="shared" si="48"/>
        <v>157.66264847117606</v>
      </c>
      <c r="BU26" s="2">
        <f t="shared" si="66"/>
        <v>-300.5013774937564</v>
      </c>
      <c r="BV26" s="2">
        <f t="shared" si="49"/>
        <v>123.47350845922134</v>
      </c>
      <c r="BW26" s="2">
        <f t="shared" si="50"/>
        <v>-376.9892525830855</v>
      </c>
      <c r="BX26" s="2">
        <f t="shared" si="51"/>
        <v>166.77697911042625</v>
      </c>
      <c r="BY26" s="2">
        <f t="shared" si="52"/>
        <v>412.23228564045417</v>
      </c>
      <c r="BZ26" s="2">
        <f t="shared" si="53"/>
        <v>-23.864208757480032</v>
      </c>
      <c r="CA26" s="2">
        <f t="shared" si="54"/>
        <v>0.05500280970606455</v>
      </c>
      <c r="CB26" s="2">
        <f t="shared" si="55"/>
        <v>83.88227794502723</v>
      </c>
      <c r="CC26" s="2">
        <f t="shared" si="56"/>
        <v>0.7755396168555101</v>
      </c>
      <c r="CD26" s="2">
        <f t="shared" si="57"/>
        <v>83.88227794502723</v>
      </c>
      <c r="CE26" s="2">
        <f t="shared" si="58"/>
        <v>10.496741389667005</v>
      </c>
      <c r="CF26" s="2">
        <f t="shared" si="59"/>
        <v>83.88227794502723</v>
      </c>
      <c r="CG26" s="2">
        <f t="shared" si="60"/>
        <v>1.1186547675486227</v>
      </c>
      <c r="CH26" s="2">
        <f t="shared" si="61"/>
        <v>10.436962743662024</v>
      </c>
      <c r="CI26" s="2">
        <f t="shared" si="64"/>
        <v>9.32992290957932</v>
      </c>
      <c r="CJ26" s="2">
        <f>1.54*CC26</f>
        <v>1.1943310099574855</v>
      </c>
    </row>
    <row r="27" spans="1:88" ht="12.75">
      <c r="A27" s="1" t="s">
        <v>34</v>
      </c>
      <c r="B27" s="1">
        <v>3</v>
      </c>
      <c r="C27" s="1">
        <v>0.07793</v>
      </c>
      <c r="D27">
        <v>0.2381</v>
      </c>
      <c r="E27" s="1">
        <v>0.4004</v>
      </c>
      <c r="F27" s="1">
        <v>0.1692</v>
      </c>
      <c r="G27" s="1">
        <v>2.5058</v>
      </c>
      <c r="H27" s="10">
        <f t="shared" si="2"/>
        <v>0.018555133</v>
      </c>
      <c r="I27" s="2">
        <f t="shared" si="3"/>
        <v>0.031203171999999998</v>
      </c>
      <c r="J27" s="2">
        <f t="shared" si="4"/>
        <v>0.013185756</v>
      </c>
      <c r="K27" s="2">
        <f t="shared" si="5"/>
        <v>0.19527699399999998</v>
      </c>
      <c r="L27" s="3">
        <v>25</v>
      </c>
      <c r="M27" s="3">
        <f t="shared" si="65"/>
        <v>5.891520000000002</v>
      </c>
      <c r="N27" s="8">
        <v>3</v>
      </c>
      <c r="O27" s="2">
        <f>O26+H26</f>
        <v>2.5231889120000006</v>
      </c>
      <c r="P27" s="2">
        <f>P26+I26</f>
        <v>9.292884608</v>
      </c>
      <c r="Q27" s="2">
        <f>Q26+J26</f>
        <v>2.381195184</v>
      </c>
      <c r="R27" s="2">
        <f>R26+K26</f>
        <v>18.595241815999998</v>
      </c>
      <c r="S27">
        <v>0</v>
      </c>
      <c r="T27">
        <v>0</v>
      </c>
      <c r="U27" s="2">
        <f t="shared" si="69"/>
        <v>2.5231889120000006</v>
      </c>
      <c r="V27" s="2">
        <f t="shared" si="6"/>
        <v>9.292884608</v>
      </c>
      <c r="W27" s="2">
        <f t="shared" si="7"/>
        <v>9.629339885124164</v>
      </c>
      <c r="X27" s="2">
        <f t="shared" si="8"/>
        <v>74.80937063724288</v>
      </c>
      <c r="Y27" s="12">
        <f t="shared" si="63"/>
        <v>0.8513952067636434</v>
      </c>
      <c r="Z27" s="2">
        <f t="shared" si="9"/>
        <v>-74.80937063724288</v>
      </c>
      <c r="AA27" s="7">
        <f t="shared" si="10"/>
        <v>3.6829920121335715</v>
      </c>
      <c r="AB27" s="2">
        <f>Y27*1.33</f>
        <v>1.132355624995646</v>
      </c>
      <c r="AC27" s="2">
        <f t="shared" si="11"/>
        <v>5.046377824000001</v>
      </c>
      <c r="AD27" s="2">
        <f t="shared" si="12"/>
        <v>18.585769216</v>
      </c>
      <c r="AE27" s="2">
        <f t="shared" si="13"/>
        <v>19.258679770248328</v>
      </c>
      <c r="AF27" s="2">
        <f t="shared" si="14"/>
        <v>74.80937063724288</v>
      </c>
      <c r="AG27" s="17">
        <f t="shared" si="15"/>
        <v>0.4256976033818217</v>
      </c>
      <c r="AH27" s="2">
        <f t="shared" si="16"/>
        <v>-74.80937063724288</v>
      </c>
      <c r="AI27" s="23">
        <f t="shared" si="17"/>
        <v>425.6976033818217</v>
      </c>
      <c r="AJ27" s="2">
        <f t="shared" si="18"/>
        <v>3.6829920121335715</v>
      </c>
      <c r="AK27" s="2">
        <f>AG27*1.33</f>
        <v>0.566177812497823</v>
      </c>
      <c r="AL27" s="2">
        <f t="shared" si="19"/>
        <v>7.427573008000001</v>
      </c>
      <c r="AM27" s="2">
        <f t="shared" si="20"/>
        <v>37.181011032</v>
      </c>
      <c r="AN27" s="2">
        <f t="shared" si="21"/>
        <v>37.9156487766051</v>
      </c>
      <c r="AO27" s="2">
        <f t="shared" si="22"/>
        <v>78.70285420987733</v>
      </c>
      <c r="AP27" s="14">
        <f t="shared" si="23"/>
        <v>0.6486799583040197</v>
      </c>
      <c r="AQ27" s="2">
        <f t="shared" si="24"/>
        <v>-78.70285420987733</v>
      </c>
      <c r="AR27" s="23">
        <f t="shared" si="25"/>
        <v>648.6799583040197</v>
      </c>
      <c r="AS27" s="2">
        <f t="shared" si="26"/>
        <v>5.005808895039271</v>
      </c>
      <c r="AT27" s="2">
        <f t="shared" si="68"/>
        <v>0.9276123403747482</v>
      </c>
      <c r="AU27">
        <v>1</v>
      </c>
      <c r="AV27">
        <v>120</v>
      </c>
      <c r="AW27" s="2">
        <f t="shared" si="27"/>
        <v>9.629339885124164</v>
      </c>
      <c r="AX27" s="2">
        <f t="shared" si="28"/>
        <v>74.80937063724288</v>
      </c>
      <c r="AY27" s="2">
        <f t="shared" si="29"/>
        <v>9.629339885124164</v>
      </c>
      <c r="AZ27" s="2">
        <f t="shared" si="30"/>
        <v>194.80937063724286</v>
      </c>
      <c r="BA27" s="2">
        <f t="shared" si="31"/>
        <v>-9.309468600965396</v>
      </c>
      <c r="BB27" s="2">
        <f t="shared" si="32"/>
        <v>-2.4612966076607767</v>
      </c>
      <c r="BC27" s="2">
        <f t="shared" si="0"/>
        <v>11.690663784965395</v>
      </c>
      <c r="BD27" s="2">
        <f t="shared" si="1"/>
        <v>21.056538423660776</v>
      </c>
      <c r="BE27" s="2">
        <f t="shared" si="33"/>
        <v>24.084215372733322</v>
      </c>
      <c r="BF27" s="2">
        <f t="shared" si="34"/>
        <v>60.960812215751695</v>
      </c>
      <c r="BG27" s="2">
        <f t="shared" si="35"/>
        <v>92.72418662324304</v>
      </c>
      <c r="BH27" s="2">
        <f t="shared" si="36"/>
        <v>149.61874127448576</v>
      </c>
      <c r="BI27" s="2">
        <f t="shared" si="37"/>
        <v>-79.99122205196356</v>
      </c>
      <c r="BJ27" s="2">
        <f t="shared" si="38"/>
        <v>46.89540680680212</v>
      </c>
      <c r="BK27" s="2">
        <f t="shared" si="39"/>
        <v>5.046377824000001</v>
      </c>
      <c r="BL27" s="2">
        <f t="shared" si="40"/>
        <v>18.585769216</v>
      </c>
      <c r="BM27" s="2">
        <f t="shared" si="41"/>
        <v>19.258679770248328</v>
      </c>
      <c r="BN27" s="2">
        <f t="shared" si="42"/>
        <v>74.80937063724288</v>
      </c>
      <c r="BO27" s="2">
        <f t="shared" si="43"/>
        <v>2.381195184</v>
      </c>
      <c r="BP27" s="2">
        <f t="shared" si="44"/>
        <v>18.595241815999998</v>
      </c>
      <c r="BQ27" s="2">
        <f t="shared" si="45"/>
        <v>18.747082671707073</v>
      </c>
      <c r="BR27" s="2">
        <f>DEGREES(ATAN(BP27/BO27))</f>
        <v>82.70275934629579</v>
      </c>
      <c r="BS27" s="2">
        <f t="shared" si="47"/>
        <v>361.04406180077797</v>
      </c>
      <c r="BT27" s="2">
        <f t="shared" si="48"/>
        <v>157.51212998353867</v>
      </c>
      <c r="BU27" s="2">
        <f t="shared" si="66"/>
        <v>-333.5904623367354</v>
      </c>
      <c r="BV27" s="2">
        <f t="shared" si="49"/>
        <v>138.09496008025448</v>
      </c>
      <c r="BW27" s="2">
        <f t="shared" si="50"/>
        <v>-413.581684388699</v>
      </c>
      <c r="BX27" s="2">
        <f t="shared" si="51"/>
        <v>184.9903668870566</v>
      </c>
      <c r="BY27" s="2">
        <f t="shared" si="52"/>
        <v>453.0686984363423</v>
      </c>
      <c r="BZ27" s="2">
        <f t="shared" si="53"/>
        <v>-24.098422994062126</v>
      </c>
      <c r="CA27" s="2">
        <f t="shared" si="54"/>
        <v>0.05315797682747495</v>
      </c>
      <c r="CB27" s="2">
        <f t="shared" si="55"/>
        <v>85.05923520981382</v>
      </c>
      <c r="CC27" s="2">
        <f t="shared" si="56"/>
        <v>0.7495274732673968</v>
      </c>
      <c r="CD27" s="2">
        <f t="shared" si="57"/>
        <v>85.05923520981382</v>
      </c>
      <c r="CE27" s="2">
        <f t="shared" si="58"/>
        <v>10.861027895463838</v>
      </c>
      <c r="CF27" s="2">
        <f t="shared" si="59"/>
        <v>85.05923520981382</v>
      </c>
      <c r="CG27" s="2">
        <f t="shared" si="60"/>
        <v>0.9354145101557517</v>
      </c>
      <c r="CH27" s="2">
        <f t="shared" si="61"/>
        <v>10.820671265694829</v>
      </c>
      <c r="CI27" s="2">
        <f t="shared" si="64"/>
        <v>11.567782141730008</v>
      </c>
      <c r="CJ27" s="2">
        <f>1.57*CC27</f>
        <v>1.176758133029813</v>
      </c>
    </row>
    <row r="28" spans="1:88" ht="12.75">
      <c r="A28" s="1" t="s">
        <v>35</v>
      </c>
      <c r="B28" s="1">
        <v>3</v>
      </c>
      <c r="C28" s="1">
        <v>0.01621</v>
      </c>
      <c r="D28">
        <v>0.2381</v>
      </c>
      <c r="E28" s="1">
        <v>0.4004</v>
      </c>
      <c r="F28" s="1">
        <v>0.1692</v>
      </c>
      <c r="G28" s="1">
        <v>2.5058</v>
      </c>
      <c r="H28" s="10">
        <f t="shared" si="2"/>
        <v>0.003859601</v>
      </c>
      <c r="I28" s="2">
        <f t="shared" si="3"/>
        <v>0.0064904839999999995</v>
      </c>
      <c r="J28" s="2">
        <f t="shared" si="4"/>
        <v>0.0027427319999999995</v>
      </c>
      <c r="K28" s="2">
        <f t="shared" si="5"/>
        <v>0.04061901799999999</v>
      </c>
      <c r="L28" s="3">
        <v>26</v>
      </c>
      <c r="M28" s="3"/>
      <c r="N28" s="11">
        <v>3</v>
      </c>
      <c r="O28" s="2">
        <f>O4+H27</f>
        <v>1.4302218150000001</v>
      </c>
      <c r="P28" s="2">
        <f>P4+I27</f>
        <v>7.45490046</v>
      </c>
      <c r="Q28" s="2">
        <f>Q4+J27</f>
        <v>1.6045045800000002</v>
      </c>
      <c r="R28" s="2">
        <f>R4+K27</f>
        <v>7.09269267</v>
      </c>
      <c r="S28">
        <v>0</v>
      </c>
      <c r="T28">
        <v>0</v>
      </c>
      <c r="U28" s="2">
        <f t="shared" si="69"/>
        <v>1.4302218150000001</v>
      </c>
      <c r="V28" s="2">
        <f t="shared" si="6"/>
        <v>7.45490046</v>
      </c>
      <c r="W28" s="2">
        <f t="shared" si="7"/>
        <v>7.590854715288003</v>
      </c>
      <c r="X28" s="2">
        <f t="shared" si="8"/>
        <v>79.1397699121071</v>
      </c>
      <c r="Y28" s="2">
        <f t="shared" si="63"/>
        <v>1.080033030533589</v>
      </c>
      <c r="Z28" s="2">
        <f t="shared" si="9"/>
        <v>-79.1397699121071</v>
      </c>
      <c r="AA28" s="7">
        <f t="shared" si="10"/>
        <v>5.212408580133425</v>
      </c>
      <c r="AB28" s="2">
        <f>Y28*1.5</f>
        <v>1.6200495458003834</v>
      </c>
      <c r="AC28" s="2">
        <f t="shared" si="11"/>
        <v>2.8604436300000002</v>
      </c>
      <c r="AD28" s="2">
        <f t="shared" si="12"/>
        <v>14.90980092</v>
      </c>
      <c r="AE28" s="2">
        <f t="shared" si="13"/>
        <v>15.181709430576007</v>
      </c>
      <c r="AF28" s="2">
        <f t="shared" si="14"/>
        <v>79.1397699121071</v>
      </c>
      <c r="AG28" s="17">
        <f>14.2/(SQRT(3)*AE28)</f>
        <v>0.5400165152667945</v>
      </c>
      <c r="AH28" s="2">
        <f t="shared" si="16"/>
        <v>-79.1397699121071</v>
      </c>
      <c r="AI28" s="2"/>
      <c r="AJ28" s="2">
        <f t="shared" si="18"/>
        <v>5.212408580133425</v>
      </c>
      <c r="AK28" s="2">
        <f>AG28*1.5</f>
        <v>0.8100247729001917</v>
      </c>
      <c r="AL28" s="2">
        <f t="shared" si="19"/>
        <v>4.46494821</v>
      </c>
      <c r="AM28" s="2">
        <f t="shared" si="20"/>
        <v>22.00249359</v>
      </c>
      <c r="AN28" s="2">
        <f t="shared" si="21"/>
        <v>22.45095736702498</v>
      </c>
      <c r="AO28" s="2">
        <f t="shared" si="22"/>
        <v>78.52878356911825</v>
      </c>
      <c r="AP28" s="14">
        <f t="shared" si="23"/>
        <v>1.0955043504560003</v>
      </c>
      <c r="AQ28" s="2">
        <f t="shared" si="24"/>
        <v>-78.52878356911825</v>
      </c>
      <c r="AR28" s="2"/>
      <c r="AS28" s="2">
        <f t="shared" si="26"/>
        <v>4.927827279322463</v>
      </c>
      <c r="AT28" s="2">
        <f t="shared" si="68"/>
        <v>1.5665712211520804</v>
      </c>
      <c r="AU28">
        <v>1</v>
      </c>
      <c r="AV28">
        <v>120</v>
      </c>
      <c r="AW28" s="2">
        <f aca="true" t="shared" si="70" ref="AW28:AW77">SQRT(O28*O28+P28*P28)</f>
        <v>7.590854715288003</v>
      </c>
      <c r="AX28" s="2">
        <f aca="true" t="shared" si="71" ref="AX28:AX77">DEGREES(ATAN(P28/O28))</f>
        <v>79.1397699121071</v>
      </c>
      <c r="AY28" s="2">
        <f aca="true" t="shared" si="72" ref="AY28:AY77">AU28*AW28</f>
        <v>7.590854715288003</v>
      </c>
      <c r="AZ28" s="2">
        <f aca="true" t="shared" si="73" ref="AZ28:AZ77">AV28+AX28</f>
        <v>199.1397699121071</v>
      </c>
      <c r="BA28" s="2">
        <f aca="true" t="shared" si="74" ref="BA28:BA77">AY28*COS(AZ28*PI()/180)</f>
        <v>-7.171244088544296</v>
      </c>
      <c r="BB28" s="2">
        <f aca="true" t="shared" si="75" ref="BB28:BB77">AY28*SIN(AZ28*PI()/180)</f>
        <v>-2.488841805163317</v>
      </c>
      <c r="BC28" s="2">
        <f aca="true" t="shared" si="76" ref="BC28:BC77">Q28+(3*S28)-BA28</f>
        <v>8.775748668544296</v>
      </c>
      <c r="BD28" s="2">
        <f aca="true" t="shared" si="77" ref="BD28:BD77">R28+(3*T28)-BB28</f>
        <v>9.581534475163316</v>
      </c>
      <c r="BE28" s="2">
        <f aca="true" t="shared" si="78" ref="BE28:BE77">SQRT(BC28*BC28+BD28*BD28)</f>
        <v>12.99305843872797</v>
      </c>
      <c r="BF28" s="2">
        <f aca="true" t="shared" si="79" ref="BF28:BF77">DEGREES(ATAN(BD28/BC28))</f>
        <v>47.51336259856502</v>
      </c>
      <c r="BG28" s="2">
        <f aca="true" t="shared" si="80" ref="BG28:BG77">AW28*AW28</f>
        <v>57.621075308610116</v>
      </c>
      <c r="BH28" s="2">
        <f aca="true" t="shared" si="81" ref="BH28:BH77">AX28+AX28</f>
        <v>158.2795398242142</v>
      </c>
      <c r="BI28" s="2">
        <f aca="true" t="shared" si="82" ref="BI28:BI77">BG28*COS(BH28*PI()/180)</f>
        <v>-53.530006428406324</v>
      </c>
      <c r="BJ28" s="2">
        <f aca="true" t="shared" si="83" ref="BJ28:BJ77">BG28*SIN(BH28*PI()/180)</f>
        <v>21.324322533091074</v>
      </c>
      <c r="BK28" s="2">
        <f aca="true" t="shared" si="84" ref="BK28:BK77">O28+O28</f>
        <v>2.8604436300000002</v>
      </c>
      <c r="BL28" s="2">
        <f aca="true" t="shared" si="85" ref="BL28:BL77">P28+P28</f>
        <v>14.90980092</v>
      </c>
      <c r="BM28" s="2">
        <f aca="true" t="shared" si="86" ref="BM28:BM77">SQRT(BK28*BK28+BL28*BL28)</f>
        <v>15.181709430576007</v>
      </c>
      <c r="BN28" s="2">
        <f aca="true" t="shared" si="87" ref="BN28:BN77">DEGREES(ATAN(BL28/BK28))</f>
        <v>79.1397699121071</v>
      </c>
      <c r="BO28" s="2">
        <f aca="true" t="shared" si="88" ref="BO28:BO77">Q28+(3*S28)</f>
        <v>1.6045045800000002</v>
      </c>
      <c r="BP28" s="2">
        <f aca="true" t="shared" si="89" ref="BP28:BP77">R28+(3*T28)</f>
        <v>7.09269267</v>
      </c>
      <c r="BQ28" s="2">
        <f aca="true" t="shared" si="90" ref="BQ28:BQ77">SQRT(BO28*BO28+BP28*BP28)</f>
        <v>7.271913383581566</v>
      </c>
      <c r="BR28" s="2">
        <f aca="true" t="shared" si="91" ref="BR28:BR77">DEGREES(ATAN(BP28/BO28))</f>
        <v>77.25313475421005</v>
      </c>
      <c r="BS28" s="2">
        <f aca="true" t="shared" si="92" ref="BS28:BS77">BM28*BQ28</f>
        <v>110.40007599385214</v>
      </c>
      <c r="BT28" s="2">
        <f aca="true" t="shared" si="93" ref="BT28:BT77">BN28+BR28</f>
        <v>156.39290466631715</v>
      </c>
      <c r="BU28" s="2">
        <f aca="true" t="shared" si="94" ref="BU28:BU77">BS28*COS(BT28*PI()/180)</f>
        <v>-101.16104079127643</v>
      </c>
      <c r="BV28" s="2">
        <f aca="true" t="shared" si="95" ref="BV28:BV77">BS28*SIN(BT28*PI()/180)</f>
        <v>44.2110914304774</v>
      </c>
      <c r="BW28" s="2">
        <f aca="true" t="shared" si="96" ref="BW28:BW77">BI28+BU28</f>
        <v>-154.69104721968276</v>
      </c>
      <c r="BX28" s="2">
        <f aca="true" t="shared" si="97" ref="BX28:BX77">BJ28+BV28</f>
        <v>65.53541396356847</v>
      </c>
      <c r="BY28" s="2">
        <f aca="true" t="shared" si="98" ref="BY28:BY77">SQRT(BW28*BW28+BX28*BX28)</f>
        <v>168.00062670507631</v>
      </c>
      <c r="BZ28" s="2">
        <f aca="true" t="shared" si="99" ref="BZ28:BZ77">DEGREES(ATAN(BX28/BW28))</f>
        <v>-22.960117910508824</v>
      </c>
      <c r="CA28" s="2">
        <f aca="true" t="shared" si="100" ref="CA28:CA77">BE28/BY28</f>
        <v>0.07733934505814181</v>
      </c>
      <c r="CB28" s="2">
        <f aca="true" t="shared" si="101" ref="CB28:CB77">BF28-BZ28</f>
        <v>70.47348050907384</v>
      </c>
      <c r="CC28" s="2">
        <f>14.1*CA28</f>
        <v>1.0904847653197995</v>
      </c>
      <c r="CD28" s="2">
        <f aca="true" t="shared" si="102" ref="CD28:CD77">0+CB28</f>
        <v>70.47348050907384</v>
      </c>
      <c r="CE28" s="2">
        <f aca="true" t="shared" si="103" ref="CE28:CE77">BY28/((SQRT(3))*BE28)</f>
        <v>7.465155914568298</v>
      </c>
      <c r="CF28" s="2">
        <f aca="true" t="shared" si="104" ref="CF28:CF77">CD28</f>
        <v>70.47348050907384</v>
      </c>
      <c r="CG28" s="2">
        <f aca="true" t="shared" si="105" ref="CG28:CG77">CE28*COS(CF28*PI()/180)</f>
        <v>2.4951770591848126</v>
      </c>
      <c r="CH28" s="2">
        <f aca="true" t="shared" si="106" ref="CH28:CH77">CE28*SIN(CF28*PI()/180)</f>
        <v>7.035811557463138</v>
      </c>
      <c r="CI28" s="2">
        <f aca="true" t="shared" si="107" ref="CI28:CI77">CH28/CG28</f>
        <v>2.8197644457991986</v>
      </c>
      <c r="CJ28" s="2">
        <f aca="true" t="shared" si="108" ref="CJ28:CJ77">1.57*CC28</f>
        <v>1.7120610815520854</v>
      </c>
    </row>
    <row r="29" spans="1:88" ht="12.75">
      <c r="A29" s="1" t="s">
        <v>36</v>
      </c>
      <c r="B29" s="1">
        <v>3</v>
      </c>
      <c r="C29" s="1">
        <v>0.07037</v>
      </c>
      <c r="D29">
        <v>0.2381</v>
      </c>
      <c r="E29" s="1">
        <v>0.4004</v>
      </c>
      <c r="F29" s="1">
        <v>0.1692</v>
      </c>
      <c r="G29" s="1">
        <v>2.5058</v>
      </c>
      <c r="H29" s="10">
        <f t="shared" si="2"/>
        <v>0.016755097</v>
      </c>
      <c r="I29" s="2">
        <f t="shared" si="3"/>
        <v>0.028176147999999998</v>
      </c>
      <c r="J29" s="2">
        <f t="shared" si="4"/>
        <v>0.011906604</v>
      </c>
      <c r="K29" s="2">
        <f t="shared" si="5"/>
        <v>0.176333146</v>
      </c>
      <c r="L29" s="3">
        <v>27</v>
      </c>
      <c r="M29" s="3"/>
      <c r="N29" s="11">
        <v>3</v>
      </c>
      <c r="O29" s="2">
        <f>O5+H28</f>
        <v>1.599815683</v>
      </c>
      <c r="P29" s="2">
        <f>P5+I28</f>
        <v>7.740097372000001</v>
      </c>
      <c r="Q29" s="2">
        <f>Q5+J28</f>
        <v>1.7250223560000002</v>
      </c>
      <c r="R29" s="2">
        <f>R5+K28</f>
        <v>8.877523894</v>
      </c>
      <c r="S29">
        <v>0</v>
      </c>
      <c r="T29">
        <v>0</v>
      </c>
      <c r="U29" s="2">
        <f t="shared" si="69"/>
        <v>1.599815683</v>
      </c>
      <c r="V29" s="2">
        <f t="shared" si="6"/>
        <v>7.740097372000001</v>
      </c>
      <c r="W29" s="2">
        <f aca="true" t="shared" si="109" ref="W29:W92">SQRT(U29*U29+V29*V29)</f>
        <v>7.903702774498424</v>
      </c>
      <c r="X29" s="2">
        <f aca="true" t="shared" si="110" ref="X29:X92">DEGREES(ATAN(V29/U29))</f>
        <v>78.32187385139132</v>
      </c>
      <c r="Y29" s="2">
        <f t="shared" si="63"/>
        <v>1.0372826580656638</v>
      </c>
      <c r="Z29" s="2">
        <f t="shared" si="9"/>
        <v>-78.32187385139132</v>
      </c>
      <c r="AA29" s="7">
        <f t="shared" si="10"/>
        <v>4.838118199645128</v>
      </c>
      <c r="AB29" s="2">
        <f>Y29*1.47</f>
        <v>1.5248055073565256</v>
      </c>
      <c r="AC29" s="2">
        <f t="shared" si="11"/>
        <v>3.199631366</v>
      </c>
      <c r="AD29" s="2">
        <f t="shared" si="12"/>
        <v>15.480194744000002</v>
      </c>
      <c r="AE29" s="2">
        <f t="shared" si="13"/>
        <v>15.807405548996847</v>
      </c>
      <c r="AF29" s="2">
        <f>DEGREES(ATAN(AD29/AC29))</f>
        <v>78.32187385139132</v>
      </c>
      <c r="AG29" s="17">
        <f t="shared" si="15"/>
        <v>0.5186413290328319</v>
      </c>
      <c r="AH29" s="2">
        <f>0-AF29</f>
        <v>-78.32187385139132</v>
      </c>
      <c r="AI29" s="2"/>
      <c r="AJ29" s="2">
        <f>AD29/AC29</f>
        <v>4.838118199645128</v>
      </c>
      <c r="AK29" s="2">
        <f>AG29*1.47</f>
        <v>0.7624027536782628</v>
      </c>
      <c r="AL29" s="2">
        <f t="shared" si="19"/>
        <v>4.924653722</v>
      </c>
      <c r="AM29" s="2">
        <f t="shared" si="20"/>
        <v>24.357718638</v>
      </c>
      <c r="AN29" s="2">
        <f t="shared" si="21"/>
        <v>24.850566825116505</v>
      </c>
      <c r="AO29" s="2">
        <f t="shared" si="22"/>
        <v>78.56999428389682</v>
      </c>
      <c r="AP29" s="14">
        <f t="shared" si="23"/>
        <v>0.9897207432153913</v>
      </c>
      <c r="AQ29" s="2">
        <f t="shared" si="24"/>
        <v>-78.56999428389682</v>
      </c>
      <c r="AR29" s="2"/>
      <c r="AS29" s="2">
        <f t="shared" si="26"/>
        <v>4.946077432649995</v>
      </c>
      <c r="AT29" s="2">
        <f>AP29*1.47</f>
        <v>1.4548894925266251</v>
      </c>
      <c r="AU29">
        <v>1</v>
      </c>
      <c r="AV29">
        <v>120</v>
      </c>
      <c r="AW29" s="2">
        <f t="shared" si="70"/>
        <v>7.903702774498424</v>
      </c>
      <c r="AX29" s="2">
        <f t="shared" si="71"/>
        <v>78.32187385139132</v>
      </c>
      <c r="AY29" s="2">
        <f t="shared" si="72"/>
        <v>7.903702774498424</v>
      </c>
      <c r="AZ29" s="2">
        <f t="shared" si="73"/>
        <v>198.32187385139133</v>
      </c>
      <c r="BA29" s="2">
        <f t="shared" si="74"/>
        <v>-7.503028793417172</v>
      </c>
      <c r="BB29" s="2">
        <f t="shared" si="75"/>
        <v>-2.4845676631492504</v>
      </c>
      <c r="BC29" s="2">
        <f t="shared" si="76"/>
        <v>9.228051149417173</v>
      </c>
      <c r="BD29" s="2">
        <f t="shared" si="77"/>
        <v>11.362091557149249</v>
      </c>
      <c r="BE29" s="2">
        <f t="shared" si="78"/>
        <v>14.637419600780113</v>
      </c>
      <c r="BF29" s="2">
        <f t="shared" si="79"/>
        <v>50.917224363580694</v>
      </c>
      <c r="BG29" s="2">
        <f t="shared" si="80"/>
        <v>62.46851754761408</v>
      </c>
      <c r="BH29" s="2">
        <f t="shared" si="81"/>
        <v>156.64374770278263</v>
      </c>
      <c r="BI29" s="2">
        <f t="shared" si="82"/>
        <v>-57.34969710846856</v>
      </c>
      <c r="BJ29" s="2">
        <f t="shared" si="83"/>
        <v>24.76545832734538</v>
      </c>
      <c r="BK29" s="2">
        <f t="shared" si="84"/>
        <v>3.199631366</v>
      </c>
      <c r="BL29" s="2">
        <f t="shared" si="85"/>
        <v>15.480194744000002</v>
      </c>
      <c r="BM29" s="2">
        <f t="shared" si="86"/>
        <v>15.807405548996847</v>
      </c>
      <c r="BN29" s="2">
        <f t="shared" si="87"/>
        <v>78.32187385139132</v>
      </c>
      <c r="BO29" s="2">
        <f t="shared" si="88"/>
        <v>1.7250223560000002</v>
      </c>
      <c r="BP29" s="2">
        <f t="shared" si="89"/>
        <v>8.877523894</v>
      </c>
      <c r="BQ29" s="2">
        <f t="shared" si="90"/>
        <v>9.043568577571616</v>
      </c>
      <c r="BR29" s="2">
        <f t="shared" si="91"/>
        <v>79.00369094503816</v>
      </c>
      <c r="BS29" s="2">
        <f t="shared" si="92"/>
        <v>142.9553561158391</v>
      </c>
      <c r="BT29" s="2">
        <f t="shared" si="93"/>
        <v>157.3255647964295</v>
      </c>
      <c r="BU29" s="2">
        <f t="shared" si="94"/>
        <v>-131.90636308632443</v>
      </c>
      <c r="BV29" s="2">
        <f t="shared" si="95"/>
        <v>55.10848591229052</v>
      </c>
      <c r="BW29" s="2">
        <f t="shared" si="96"/>
        <v>-189.256060194793</v>
      </c>
      <c r="BX29" s="2">
        <f t="shared" si="97"/>
        <v>79.8739442396359</v>
      </c>
      <c r="BY29" s="2">
        <f t="shared" si="98"/>
        <v>205.42079565820882</v>
      </c>
      <c r="BZ29" s="2">
        <f t="shared" si="99"/>
        <v>-22.881771518610524</v>
      </c>
      <c r="CA29" s="2">
        <f t="shared" si="100"/>
        <v>0.07125578281341442</v>
      </c>
      <c r="CB29" s="2">
        <f t="shared" si="101"/>
        <v>73.79899588219122</v>
      </c>
      <c r="CC29" s="2">
        <f t="shared" si="56"/>
        <v>1.0047065376691433</v>
      </c>
      <c r="CD29" s="2">
        <f t="shared" si="102"/>
        <v>73.79899588219122</v>
      </c>
      <c r="CE29" s="2">
        <f t="shared" si="103"/>
        <v>8.102504055024363</v>
      </c>
      <c r="CF29" s="2">
        <f t="shared" si="104"/>
        <v>73.79899588219122</v>
      </c>
      <c r="CG29" s="2">
        <f t="shared" si="105"/>
        <v>2.260662927141217</v>
      </c>
      <c r="CH29" s="2">
        <f t="shared" si="106"/>
        <v>7.780743864922914</v>
      </c>
      <c r="CI29" s="2">
        <f t="shared" si="107"/>
        <v>3.4417974353931062</v>
      </c>
      <c r="CJ29" s="2">
        <f t="shared" si="108"/>
        <v>1.5773892641405551</v>
      </c>
    </row>
    <row r="30" spans="1:88" ht="12.75">
      <c r="A30" s="1" t="s">
        <v>37</v>
      </c>
      <c r="B30" s="1">
        <v>3</v>
      </c>
      <c r="C30" s="1">
        <v>0.47979</v>
      </c>
      <c r="D30">
        <v>0.2381</v>
      </c>
      <c r="E30" s="1">
        <v>0.4004</v>
      </c>
      <c r="F30" s="1">
        <v>0.1692</v>
      </c>
      <c r="G30" s="1">
        <v>2.5058</v>
      </c>
      <c r="H30" s="10">
        <f t="shared" si="2"/>
        <v>0.114237999</v>
      </c>
      <c r="I30" s="2">
        <f t="shared" si="3"/>
        <v>0.192107916</v>
      </c>
      <c r="J30" s="2">
        <f t="shared" si="4"/>
        <v>0.08118046799999999</v>
      </c>
      <c r="K30" s="2">
        <f t="shared" si="5"/>
        <v>1.202257782</v>
      </c>
      <c r="L30" s="3">
        <v>28</v>
      </c>
      <c r="M30" s="3"/>
      <c r="N30" s="11">
        <v>3</v>
      </c>
      <c r="O30" s="2">
        <f>O5+H29</f>
        <v>1.6127111790000002</v>
      </c>
      <c r="P30" s="2">
        <f>P5+I29</f>
        <v>7.761783036000001</v>
      </c>
      <c r="Q30" s="2">
        <f>Q5+J29</f>
        <v>1.7341862280000002</v>
      </c>
      <c r="R30" s="2">
        <f>R5+K29</f>
        <v>9.013238022</v>
      </c>
      <c r="S30">
        <v>0</v>
      </c>
      <c r="T30">
        <v>0</v>
      </c>
      <c r="U30" s="2">
        <f t="shared" si="69"/>
        <v>1.6127111790000002</v>
      </c>
      <c r="V30" s="2">
        <f t="shared" si="6"/>
        <v>7.761783036000001</v>
      </c>
      <c r="W30" s="2">
        <f t="shared" si="109"/>
        <v>7.927554051837739</v>
      </c>
      <c r="X30" s="2">
        <f t="shared" si="110"/>
        <v>78.2623264494388</v>
      </c>
      <c r="Y30" s="2">
        <f t="shared" si="63"/>
        <v>1.0341618321217458</v>
      </c>
      <c r="Z30" s="2">
        <f t="shared" si="9"/>
        <v>-78.2623264494388</v>
      </c>
      <c r="AA30" s="7">
        <f t="shared" si="10"/>
        <v>4.812878547051977</v>
      </c>
      <c r="AB30" s="2">
        <f>Y30*1.46</f>
        <v>1.5098762748977488</v>
      </c>
      <c r="AC30" s="2">
        <f t="shared" si="11"/>
        <v>3.2254223580000003</v>
      </c>
      <c r="AD30" s="2">
        <f t="shared" si="12"/>
        <v>15.523566072000001</v>
      </c>
      <c r="AE30" s="2">
        <f t="shared" si="13"/>
        <v>15.855108103675478</v>
      </c>
      <c r="AF30" s="2">
        <f t="shared" si="14"/>
        <v>78.2623264494388</v>
      </c>
      <c r="AG30" s="17">
        <f t="shared" si="15"/>
        <v>0.5170809160608729</v>
      </c>
      <c r="AH30" s="2">
        <f t="shared" si="16"/>
        <v>-78.2623264494388</v>
      </c>
      <c r="AI30" s="2"/>
      <c r="AJ30" s="2">
        <f t="shared" si="18"/>
        <v>4.812878547051977</v>
      </c>
      <c r="AK30" s="2">
        <f>AG30*1.46</f>
        <v>0.7549381374488744</v>
      </c>
      <c r="AL30" s="2">
        <f t="shared" si="19"/>
        <v>4.959608586000001</v>
      </c>
      <c r="AM30" s="2">
        <f t="shared" si="20"/>
        <v>24.536804094</v>
      </c>
      <c r="AN30" s="2">
        <f t="shared" si="21"/>
        <v>25.033027632982392</v>
      </c>
      <c r="AO30" s="2">
        <f t="shared" si="22"/>
        <v>78.57280462802004</v>
      </c>
      <c r="AP30" s="14">
        <f t="shared" si="23"/>
        <v>0.9825068636553027</v>
      </c>
      <c r="AQ30" s="2">
        <f t="shared" si="24"/>
        <v>-78.57280462802004</v>
      </c>
      <c r="AR30" s="2"/>
      <c r="AS30" s="2">
        <f t="shared" si="26"/>
        <v>4.947326723173795</v>
      </c>
      <c r="AT30" s="2">
        <f>1.46*AP30</f>
        <v>1.434460020936742</v>
      </c>
      <c r="AU30">
        <v>1</v>
      </c>
      <c r="AV30">
        <v>120</v>
      </c>
      <c r="AW30" s="2">
        <f t="shared" si="70"/>
        <v>7.927554051837739</v>
      </c>
      <c r="AX30" s="2">
        <f t="shared" si="71"/>
        <v>78.2623264494388</v>
      </c>
      <c r="AY30" s="2">
        <f t="shared" si="72"/>
        <v>7.927554051837739</v>
      </c>
      <c r="AZ30" s="2">
        <f t="shared" si="73"/>
        <v>198.2623264494388</v>
      </c>
      <c r="BA30" s="2">
        <f t="shared" si="74"/>
        <v>-7.528256877339107</v>
      </c>
      <c r="BB30" s="2">
        <f t="shared" si="75"/>
        <v>-2.484242668018847</v>
      </c>
      <c r="BC30" s="2">
        <f t="shared" si="76"/>
        <v>9.262443105339107</v>
      </c>
      <c r="BD30" s="2">
        <f t="shared" si="77"/>
        <v>11.497480690018847</v>
      </c>
      <c r="BE30" s="2">
        <f t="shared" si="78"/>
        <v>14.764312191802238</v>
      </c>
      <c r="BF30" s="2">
        <f t="shared" si="79"/>
        <v>51.1448617756057</v>
      </c>
      <c r="BG30" s="2">
        <f t="shared" si="80"/>
        <v>62.846113244808954</v>
      </c>
      <c r="BH30" s="2">
        <f t="shared" si="81"/>
        <v>156.5246528988776</v>
      </c>
      <c r="BI30" s="2">
        <f t="shared" si="82"/>
        <v>-57.64443855106581</v>
      </c>
      <c r="BJ30" s="2">
        <f t="shared" si="83"/>
        <v>25.035028542259525</v>
      </c>
      <c r="BK30" s="2">
        <f t="shared" si="84"/>
        <v>3.2254223580000003</v>
      </c>
      <c r="BL30" s="2">
        <f t="shared" si="85"/>
        <v>15.523566072000001</v>
      </c>
      <c r="BM30" s="2">
        <f t="shared" si="86"/>
        <v>15.855108103675478</v>
      </c>
      <c r="BN30" s="2">
        <f t="shared" si="87"/>
        <v>78.2623264494388</v>
      </c>
      <c r="BO30" s="2">
        <f t="shared" si="88"/>
        <v>1.7341862280000002</v>
      </c>
      <c r="BP30" s="2">
        <f t="shared" si="89"/>
        <v>9.013238022</v>
      </c>
      <c r="BQ30" s="2">
        <f t="shared" si="90"/>
        <v>9.178554434910287</v>
      </c>
      <c r="BR30" s="2">
        <f t="shared" si="91"/>
        <v>79.10913231646403</v>
      </c>
      <c r="BS30" s="2">
        <f t="shared" si="92"/>
        <v>145.5269728009726</v>
      </c>
      <c r="BT30" s="2">
        <f t="shared" si="93"/>
        <v>157.37145876590284</v>
      </c>
      <c r="BU30" s="2">
        <f t="shared" si="94"/>
        <v>-134.32411292445272</v>
      </c>
      <c r="BV30" s="2">
        <f t="shared" si="95"/>
        <v>55.99225392564489</v>
      </c>
      <c r="BW30" s="2">
        <f t="shared" si="96"/>
        <v>-191.96855147551852</v>
      </c>
      <c r="BX30" s="2">
        <f t="shared" si="97"/>
        <v>81.02728246790441</v>
      </c>
      <c r="BY30" s="2">
        <f t="shared" si="98"/>
        <v>208.36829235692838</v>
      </c>
      <c r="BZ30" s="2">
        <f t="shared" si="99"/>
        <v>-22.883938519369497</v>
      </c>
      <c r="CA30" s="2">
        <f t="shared" si="100"/>
        <v>0.07085680851341543</v>
      </c>
      <c r="CB30" s="2">
        <f t="shared" si="101"/>
        <v>74.0288002949752</v>
      </c>
      <c r="CC30" s="2">
        <f t="shared" si="56"/>
        <v>0.9990810000391576</v>
      </c>
      <c r="CD30" s="2">
        <f t="shared" si="102"/>
        <v>74.0288002949752</v>
      </c>
      <c r="CE30" s="2">
        <f t="shared" si="103"/>
        <v>8.148126923897724</v>
      </c>
      <c r="CF30" s="2">
        <f t="shared" si="104"/>
        <v>74.0288002949752</v>
      </c>
      <c r="CG30" s="2">
        <f t="shared" si="105"/>
        <v>2.2419908012510747</v>
      </c>
      <c r="CH30" s="2">
        <f t="shared" si="106"/>
        <v>7.833610254222031</v>
      </c>
      <c r="CI30" s="2">
        <f t="shared" si="107"/>
        <v>3.494042103049987</v>
      </c>
      <c r="CJ30" s="2">
        <f t="shared" si="108"/>
        <v>1.5685571700614775</v>
      </c>
    </row>
    <row r="31" spans="1:88" ht="12.75">
      <c r="A31" s="1" t="s">
        <v>38</v>
      </c>
      <c r="B31" s="1">
        <v>3</v>
      </c>
      <c r="C31" s="1">
        <v>0.02748</v>
      </c>
      <c r="D31">
        <v>0.2381</v>
      </c>
      <c r="E31" s="1">
        <v>0.4004</v>
      </c>
      <c r="F31" s="1">
        <v>0.1692</v>
      </c>
      <c r="G31" s="1">
        <v>2.5058</v>
      </c>
      <c r="H31" s="10">
        <f t="shared" si="2"/>
        <v>0.0065429880000000004</v>
      </c>
      <c r="I31" s="2">
        <f t="shared" si="3"/>
        <v>0.011002992</v>
      </c>
      <c r="J31" s="2">
        <f t="shared" si="4"/>
        <v>0.004649616</v>
      </c>
      <c r="K31" s="2">
        <f t="shared" si="5"/>
        <v>0.068859384</v>
      </c>
      <c r="L31" s="3">
        <v>29</v>
      </c>
      <c r="M31" s="3"/>
      <c r="N31" s="11">
        <v>3</v>
      </c>
      <c r="O31" s="2">
        <f>O6+H30</f>
        <v>1.727146801</v>
      </c>
      <c r="P31" s="2">
        <f>P6+I30</f>
        <v>7.954223284000001</v>
      </c>
      <c r="Q31" s="2">
        <f>Q6+J30</f>
        <v>1.815507132</v>
      </c>
      <c r="R31" s="2">
        <f>R6+K30</f>
        <v>10.217575618</v>
      </c>
      <c r="S31">
        <v>0</v>
      </c>
      <c r="T31">
        <v>0</v>
      </c>
      <c r="U31" s="2">
        <f t="shared" si="69"/>
        <v>1.727146801</v>
      </c>
      <c r="V31" s="2">
        <f t="shared" si="6"/>
        <v>7.954223284000001</v>
      </c>
      <c r="W31" s="2">
        <f t="shared" si="109"/>
        <v>8.139576409367523</v>
      </c>
      <c r="X31" s="2">
        <f t="shared" si="110"/>
        <v>77.74920458089844</v>
      </c>
      <c r="Y31" s="2">
        <f t="shared" si="63"/>
        <v>1.0072236453309162</v>
      </c>
      <c r="Z31" s="2">
        <f t="shared" si="9"/>
        <v>-77.74920458089844</v>
      </c>
      <c r="AA31" s="7">
        <f t="shared" si="10"/>
        <v>4.605412394241525</v>
      </c>
      <c r="AB31" s="2">
        <f>Y31*1.45</f>
        <v>1.4604742857298285</v>
      </c>
      <c r="AC31" s="2">
        <f t="shared" si="11"/>
        <v>3.454293602</v>
      </c>
      <c r="AD31" s="2">
        <f t="shared" si="12"/>
        <v>15.908446568000002</v>
      </c>
      <c r="AE31" s="2">
        <f t="shared" si="13"/>
        <v>16.279152818735046</v>
      </c>
      <c r="AF31" s="2">
        <f t="shared" si="14"/>
        <v>77.74920458089844</v>
      </c>
      <c r="AG31" s="17">
        <f t="shared" si="15"/>
        <v>0.5036118226654581</v>
      </c>
      <c r="AH31" s="2">
        <f t="shared" si="16"/>
        <v>-77.74920458089844</v>
      </c>
      <c r="AI31" s="2"/>
      <c r="AJ31" s="2">
        <f t="shared" si="18"/>
        <v>4.605412394241525</v>
      </c>
      <c r="AK31" s="2">
        <f>AG31*1.45</f>
        <v>0.7302371428649143</v>
      </c>
      <c r="AL31" s="2">
        <f t="shared" si="19"/>
        <v>5.269800734</v>
      </c>
      <c r="AM31" s="2">
        <f t="shared" si="20"/>
        <v>26.126022186</v>
      </c>
      <c r="AN31" s="2">
        <f t="shared" si="21"/>
        <v>26.65220131695375</v>
      </c>
      <c r="AO31" s="2">
        <f t="shared" si="22"/>
        <v>78.59605799851599</v>
      </c>
      <c r="AP31" s="14">
        <f t="shared" si="23"/>
        <v>0.922817638025</v>
      </c>
      <c r="AQ31" s="2">
        <f t="shared" si="24"/>
        <v>-78.59605799851599</v>
      </c>
      <c r="AR31" s="2"/>
      <c r="AS31" s="2">
        <f t="shared" si="26"/>
        <v>4.9576869230441</v>
      </c>
      <c r="AT31" s="2">
        <f>1.46*AP31</f>
        <v>1.3473137515165001</v>
      </c>
      <c r="AU31">
        <v>1</v>
      </c>
      <c r="AV31">
        <v>120</v>
      </c>
      <c r="AW31" s="2">
        <f t="shared" si="70"/>
        <v>8.139576409367523</v>
      </c>
      <c r="AX31" s="2">
        <f t="shared" si="71"/>
        <v>77.74920458089844</v>
      </c>
      <c r="AY31" s="2">
        <f t="shared" si="72"/>
        <v>8.139576409367523</v>
      </c>
      <c r="AZ31" s="2">
        <f t="shared" si="73"/>
        <v>197.74920458089844</v>
      </c>
      <c r="BA31" s="2">
        <f t="shared" si="74"/>
        <v>-7.752132831817685</v>
      </c>
      <c r="BB31" s="2">
        <f t="shared" si="75"/>
        <v>-2.4813586362689732</v>
      </c>
      <c r="BC31" s="2">
        <f t="shared" si="76"/>
        <v>9.567639963817685</v>
      </c>
      <c r="BD31" s="2">
        <f t="shared" si="77"/>
        <v>12.698934254268973</v>
      </c>
      <c r="BE31" s="2">
        <f t="shared" si="78"/>
        <v>15.899769359065782</v>
      </c>
      <c r="BF31" s="2">
        <f t="shared" si="79"/>
        <v>53.00487341831099</v>
      </c>
      <c r="BG31" s="2">
        <f t="shared" si="80"/>
        <v>66.2527041239323</v>
      </c>
      <c r="BH31" s="2">
        <f t="shared" si="81"/>
        <v>155.49840916179687</v>
      </c>
      <c r="BI31" s="2">
        <f t="shared" si="82"/>
        <v>-60.28663197952323</v>
      </c>
      <c r="BJ31" s="2">
        <f t="shared" si="83"/>
        <v>27.476222598800643</v>
      </c>
      <c r="BK31" s="2">
        <f t="shared" si="84"/>
        <v>3.454293602</v>
      </c>
      <c r="BL31" s="2">
        <f t="shared" si="85"/>
        <v>15.908446568000002</v>
      </c>
      <c r="BM31" s="2">
        <f t="shared" si="86"/>
        <v>16.279152818735046</v>
      </c>
      <c r="BN31" s="2">
        <f t="shared" si="87"/>
        <v>77.74920458089844</v>
      </c>
      <c r="BO31" s="2">
        <f t="shared" si="88"/>
        <v>1.815507132</v>
      </c>
      <c r="BP31" s="2">
        <f t="shared" si="89"/>
        <v>10.217575618</v>
      </c>
      <c r="BQ31" s="2">
        <f t="shared" si="90"/>
        <v>10.377616183685488</v>
      </c>
      <c r="BR31" s="2">
        <f t="shared" si="91"/>
        <v>79.9245701877434</v>
      </c>
      <c r="BS31" s="2">
        <f t="shared" si="92"/>
        <v>168.93879974839405</v>
      </c>
      <c r="BT31" s="2">
        <f t="shared" si="93"/>
        <v>157.67377476864183</v>
      </c>
      <c r="BU31" s="2">
        <f t="shared" si="94"/>
        <v>-156.27446110299962</v>
      </c>
      <c r="BV31" s="2">
        <f t="shared" si="95"/>
        <v>64.17640428845354</v>
      </c>
      <c r="BW31" s="2">
        <f t="shared" si="96"/>
        <v>-216.56109308252286</v>
      </c>
      <c r="BX31" s="2">
        <f t="shared" si="97"/>
        <v>91.65262688725419</v>
      </c>
      <c r="BY31" s="2">
        <f t="shared" si="98"/>
        <v>235.1572049766525</v>
      </c>
      <c r="BZ31" s="2">
        <f t="shared" si="99"/>
        <v>-22.93897267812157</v>
      </c>
      <c r="CA31" s="2">
        <f t="shared" si="100"/>
        <v>0.0676133625616293</v>
      </c>
      <c r="CB31" s="2">
        <f t="shared" si="101"/>
        <v>75.94384609643257</v>
      </c>
      <c r="CC31" s="2">
        <f t="shared" si="56"/>
        <v>0.953348412118973</v>
      </c>
      <c r="CD31" s="2">
        <f t="shared" si="102"/>
        <v>75.94384609643257</v>
      </c>
      <c r="CE31" s="2">
        <f t="shared" si="103"/>
        <v>8.538996543225808</v>
      </c>
      <c r="CF31" s="2">
        <f t="shared" si="104"/>
        <v>75.94384609643257</v>
      </c>
      <c r="CG31" s="2">
        <f t="shared" si="105"/>
        <v>2.0738894658057885</v>
      </c>
      <c r="CH31" s="2">
        <f t="shared" si="106"/>
        <v>8.283323273230502</v>
      </c>
      <c r="CI31" s="2">
        <f t="shared" si="107"/>
        <v>3.9941006547386566</v>
      </c>
      <c r="CJ31" s="2">
        <f t="shared" si="108"/>
        <v>1.4967570070267877</v>
      </c>
    </row>
    <row r="32" spans="1:88" ht="12.75">
      <c r="A32" s="1" t="s">
        <v>39</v>
      </c>
      <c r="B32" s="1">
        <v>3</v>
      </c>
      <c r="C32" s="1">
        <v>0.02741</v>
      </c>
      <c r="D32">
        <v>0.2381</v>
      </c>
      <c r="E32" s="1">
        <v>0.4004</v>
      </c>
      <c r="F32" s="1">
        <v>0.1692</v>
      </c>
      <c r="G32" s="1">
        <v>2.5058</v>
      </c>
      <c r="H32" s="10">
        <f t="shared" si="2"/>
        <v>0.006526321</v>
      </c>
      <c r="I32" s="2">
        <f t="shared" si="3"/>
        <v>0.010974964</v>
      </c>
      <c r="J32" s="2">
        <f t="shared" si="4"/>
        <v>0.004637772</v>
      </c>
      <c r="K32" s="2">
        <f t="shared" si="5"/>
        <v>0.06868397799999999</v>
      </c>
      <c r="L32" s="3">
        <v>30</v>
      </c>
      <c r="M32" s="3"/>
      <c r="N32" s="11">
        <v>3</v>
      </c>
      <c r="O32" s="2">
        <f>O7+H33</f>
        <v>1.687743632</v>
      </c>
      <c r="P32" s="2">
        <f>P7+I33</f>
        <v>7.887961088</v>
      </c>
      <c r="Q32" s="2">
        <f>Q7+J33</f>
        <v>1.7875062240000001</v>
      </c>
      <c r="R32" s="2">
        <f>R7+K33</f>
        <v>9.802890776</v>
      </c>
      <c r="S32">
        <v>0</v>
      </c>
      <c r="T32">
        <v>0</v>
      </c>
      <c r="U32" s="2">
        <f t="shared" si="69"/>
        <v>1.687743632</v>
      </c>
      <c r="V32" s="2">
        <f t="shared" si="6"/>
        <v>7.887961088</v>
      </c>
      <c r="W32" s="2">
        <f t="shared" si="109"/>
        <v>8.066499159682515</v>
      </c>
      <c r="X32" s="2">
        <f t="shared" si="110"/>
        <v>77.92284043963704</v>
      </c>
      <c r="Y32" s="2">
        <f t="shared" si="63"/>
        <v>1.0163484381761667</v>
      </c>
      <c r="Z32" s="2">
        <f t="shared" si="9"/>
        <v>-77.92284043963704</v>
      </c>
      <c r="AA32" s="7">
        <f t="shared" si="10"/>
        <v>4.673672552182972</v>
      </c>
      <c r="AB32" s="2">
        <f>Y32*1.44</f>
        <v>1.4635417509736801</v>
      </c>
      <c r="AC32" s="2">
        <f t="shared" si="11"/>
        <v>3.375487264</v>
      </c>
      <c r="AD32" s="2">
        <f t="shared" si="12"/>
        <v>15.775922176</v>
      </c>
      <c r="AE32" s="2">
        <f t="shared" si="13"/>
        <v>16.13299831936503</v>
      </c>
      <c r="AF32" s="2">
        <f t="shared" si="14"/>
        <v>77.92284043963704</v>
      </c>
      <c r="AG32" s="17">
        <f t="shared" si="15"/>
        <v>0.5081742190880834</v>
      </c>
      <c r="AH32" s="2">
        <f t="shared" si="16"/>
        <v>-77.92284043963704</v>
      </c>
      <c r="AI32" s="2"/>
      <c r="AJ32" s="2">
        <f t="shared" si="18"/>
        <v>4.673672552182972</v>
      </c>
      <c r="AK32" s="2">
        <f>AG32*1.44</f>
        <v>0.7317708754868401</v>
      </c>
      <c r="AL32" s="2">
        <f t="shared" si="19"/>
        <v>5.162993488000001</v>
      </c>
      <c r="AM32" s="2">
        <f t="shared" si="20"/>
        <v>25.578812952</v>
      </c>
      <c r="AN32" s="2">
        <f t="shared" si="21"/>
        <v>26.094677116042906</v>
      </c>
      <c r="AO32" s="2">
        <f t="shared" si="22"/>
        <v>78.58837700729347</v>
      </c>
      <c r="AP32" s="14">
        <f t="shared" si="23"/>
        <v>0.9425340408736872</v>
      </c>
      <c r="AQ32" s="2">
        <f t="shared" si="24"/>
        <v>-78.58837700729347</v>
      </c>
      <c r="AR32" s="2"/>
      <c r="AS32" s="2">
        <f t="shared" si="26"/>
        <v>4.954260161561528</v>
      </c>
      <c r="AT32" s="2">
        <f>1.45*AP32</f>
        <v>1.3666743592668464</v>
      </c>
      <c r="AU32">
        <v>1</v>
      </c>
      <c r="AV32">
        <v>120</v>
      </c>
      <c r="AW32" s="2">
        <f t="shared" si="70"/>
        <v>8.066499159682515</v>
      </c>
      <c r="AX32" s="2">
        <f t="shared" si="71"/>
        <v>77.92284043963704</v>
      </c>
      <c r="AY32" s="2">
        <f t="shared" si="72"/>
        <v>8.066499159682515</v>
      </c>
      <c r="AZ32" s="2">
        <f t="shared" si="73"/>
        <v>197.92284043963704</v>
      </c>
      <c r="BA32" s="2">
        <f t="shared" si="74"/>
        <v>-7.675046502271142</v>
      </c>
      <c r="BB32" s="2">
        <f t="shared" si="75"/>
        <v>-2.482351683612581</v>
      </c>
      <c r="BC32" s="2">
        <f t="shared" si="76"/>
        <v>9.462552726271142</v>
      </c>
      <c r="BD32" s="2">
        <f t="shared" si="77"/>
        <v>12.285242459612581</v>
      </c>
      <c r="BE32" s="2">
        <f t="shared" si="78"/>
        <v>15.50700120555</v>
      </c>
      <c r="BF32" s="2">
        <f t="shared" si="79"/>
        <v>52.39519209621156</v>
      </c>
      <c r="BG32" s="2">
        <f t="shared" si="80"/>
        <v>65.06840869315872</v>
      </c>
      <c r="BH32" s="2">
        <f t="shared" si="81"/>
        <v>155.84568087927408</v>
      </c>
      <c r="BI32" s="2">
        <f t="shared" si="82"/>
        <v>-59.37145155844561</v>
      </c>
      <c r="BJ32" s="2">
        <f t="shared" si="83"/>
        <v>26.625712191471603</v>
      </c>
      <c r="BK32" s="2">
        <f t="shared" si="84"/>
        <v>3.375487264</v>
      </c>
      <c r="BL32" s="2">
        <f t="shared" si="85"/>
        <v>15.775922176</v>
      </c>
      <c r="BM32" s="2">
        <f t="shared" si="86"/>
        <v>16.13299831936503</v>
      </c>
      <c r="BN32" s="2">
        <f t="shared" si="87"/>
        <v>77.92284043963704</v>
      </c>
      <c r="BO32" s="2">
        <f t="shared" si="88"/>
        <v>1.7875062240000001</v>
      </c>
      <c r="BP32" s="2">
        <f t="shared" si="89"/>
        <v>9.802890776</v>
      </c>
      <c r="BQ32" s="2">
        <f t="shared" si="90"/>
        <v>9.964529395160849</v>
      </c>
      <c r="BR32" s="2">
        <f t="shared" si="91"/>
        <v>79.66594840383956</v>
      </c>
      <c r="BS32" s="2">
        <f t="shared" si="92"/>
        <v>160.7577359853934</v>
      </c>
      <c r="BT32" s="2">
        <f t="shared" si="93"/>
        <v>157.5887888434766</v>
      </c>
      <c r="BU32" s="2">
        <f t="shared" si="94"/>
        <v>-148.61593748857155</v>
      </c>
      <c r="BV32" s="2">
        <f t="shared" si="95"/>
        <v>61.28909204371066</v>
      </c>
      <c r="BW32" s="2">
        <f t="shared" si="96"/>
        <v>-207.98738904701716</v>
      </c>
      <c r="BX32" s="2">
        <f t="shared" si="97"/>
        <v>87.91480423518226</v>
      </c>
      <c r="BY32" s="2">
        <f t="shared" si="98"/>
        <v>225.80470944226496</v>
      </c>
      <c r="BZ32" s="2">
        <f t="shared" si="99"/>
        <v>-22.913438140258833</v>
      </c>
      <c r="CA32" s="2">
        <f t="shared" si="100"/>
        <v>0.06867439232712247</v>
      </c>
      <c r="CB32" s="2">
        <f t="shared" si="101"/>
        <v>75.30863023647039</v>
      </c>
      <c r="CC32" s="2">
        <f t="shared" si="56"/>
        <v>0.9683089318124268</v>
      </c>
      <c r="CD32" s="2">
        <f t="shared" si="102"/>
        <v>75.30863023647039</v>
      </c>
      <c r="CE32" s="2">
        <f t="shared" si="103"/>
        <v>8.407067752991319</v>
      </c>
      <c r="CF32" s="2">
        <f t="shared" si="104"/>
        <v>75.30863023647039</v>
      </c>
      <c r="CG32" s="2">
        <f t="shared" si="105"/>
        <v>2.1321353350590164</v>
      </c>
      <c r="CH32" s="2">
        <f t="shared" si="106"/>
        <v>8.132206780227571</v>
      </c>
      <c r="CI32" s="2">
        <f t="shared" si="107"/>
        <v>3.8141137884206944</v>
      </c>
      <c r="CJ32" s="2">
        <f t="shared" si="108"/>
        <v>1.5202450229455102</v>
      </c>
    </row>
    <row r="33" spans="1:88" ht="12.75">
      <c r="A33" s="1" t="s">
        <v>40</v>
      </c>
      <c r="B33" s="1">
        <v>3</v>
      </c>
      <c r="C33" s="1">
        <v>0.11507</v>
      </c>
      <c r="D33">
        <v>0.2381</v>
      </c>
      <c r="E33" s="1">
        <v>0.4004</v>
      </c>
      <c r="F33" s="1">
        <v>0.1692</v>
      </c>
      <c r="G33" s="1">
        <v>2.5058</v>
      </c>
      <c r="H33" s="10">
        <f t="shared" si="2"/>
        <v>0.027398167</v>
      </c>
      <c r="I33" s="2">
        <f t="shared" si="3"/>
        <v>0.046074028</v>
      </c>
      <c r="J33" s="2">
        <f t="shared" si="4"/>
        <v>0.019469844</v>
      </c>
      <c r="K33" s="2">
        <f t="shared" si="5"/>
        <v>0.288342406</v>
      </c>
      <c r="L33" s="3">
        <v>31</v>
      </c>
      <c r="M33" s="3"/>
      <c r="N33" s="11">
        <v>3</v>
      </c>
      <c r="O33" s="2">
        <f>O7+H34</f>
        <v>1.782378858</v>
      </c>
      <c r="P33" s="2">
        <f>P7+I34</f>
        <v>8.047104072</v>
      </c>
      <c r="Q33" s="2">
        <f>Q7+J34</f>
        <v>1.854756456</v>
      </c>
      <c r="R33" s="2">
        <f>R7+K34</f>
        <v>10.798846044</v>
      </c>
      <c r="S33">
        <v>0</v>
      </c>
      <c r="T33">
        <v>0</v>
      </c>
      <c r="U33" s="2">
        <f t="shared" si="69"/>
        <v>1.782378858</v>
      </c>
      <c r="V33" s="2">
        <f t="shared" si="6"/>
        <v>8.047104072</v>
      </c>
      <c r="W33" s="2">
        <f t="shared" si="109"/>
        <v>8.242133118255515</v>
      </c>
      <c r="X33" s="2">
        <f t="shared" si="110"/>
        <v>77.51100250582918</v>
      </c>
      <c r="Y33" s="2">
        <f t="shared" si="63"/>
        <v>0.9946907802707158</v>
      </c>
      <c r="Z33" s="2">
        <f t="shared" si="9"/>
        <v>-77.51100250582918</v>
      </c>
      <c r="AA33" s="7">
        <f t="shared" si="10"/>
        <v>4.514811223147936</v>
      </c>
      <c r="AB33" s="2">
        <f>Y33*1.44</f>
        <v>1.4323547235898306</v>
      </c>
      <c r="AC33" s="2">
        <f t="shared" si="11"/>
        <v>3.564757716</v>
      </c>
      <c r="AD33" s="2">
        <f t="shared" si="12"/>
        <v>16.094208144</v>
      </c>
      <c r="AE33" s="2">
        <f t="shared" si="13"/>
        <v>16.48426623651103</v>
      </c>
      <c r="AF33" s="2">
        <f t="shared" si="14"/>
        <v>77.51100250582918</v>
      </c>
      <c r="AG33" s="17">
        <f t="shared" si="15"/>
        <v>0.4973453901353579</v>
      </c>
      <c r="AH33" s="2">
        <f t="shared" si="16"/>
        <v>-77.51100250582918</v>
      </c>
      <c r="AI33" s="2"/>
      <c r="AJ33" s="2">
        <f t="shared" si="18"/>
        <v>4.514811223147936</v>
      </c>
      <c r="AK33" s="2">
        <f>AG33*1.44</f>
        <v>0.7161773617949153</v>
      </c>
      <c r="AL33" s="2">
        <f t="shared" si="19"/>
        <v>5.4195141719999995</v>
      </c>
      <c r="AM33" s="2">
        <f t="shared" si="20"/>
        <v>26.893054188</v>
      </c>
      <c r="AN33" s="2">
        <f t="shared" si="21"/>
        <v>27.433692741211733</v>
      </c>
      <c r="AO33" s="2">
        <f t="shared" si="22"/>
        <v>78.606299060474</v>
      </c>
      <c r="AP33" s="14">
        <f>((SQRT(3))*14.2)/AN33</f>
        <v>0.8965297417117496</v>
      </c>
      <c r="AQ33" s="2">
        <f t="shared" si="24"/>
        <v>-78.606299060474</v>
      </c>
      <c r="AR33" s="2"/>
      <c r="AS33" s="2">
        <f t="shared" si="26"/>
        <v>4.962262914071406</v>
      </c>
      <c r="AT33" s="2">
        <f>AP33*1.44</f>
        <v>1.2910028280649193</v>
      </c>
      <c r="AU33">
        <v>1</v>
      </c>
      <c r="AV33">
        <v>120</v>
      </c>
      <c r="AW33" s="2">
        <f t="shared" si="70"/>
        <v>8.242133118255515</v>
      </c>
      <c r="AX33" s="2">
        <f t="shared" si="71"/>
        <v>77.51100250582918</v>
      </c>
      <c r="AY33" s="2">
        <f t="shared" si="72"/>
        <v>8.242133118255515</v>
      </c>
      <c r="AZ33" s="2">
        <f t="shared" si="73"/>
        <v>197.5110025058292</v>
      </c>
      <c r="BA33" s="2">
        <f t="shared" si="74"/>
        <v>-7.860185982249201</v>
      </c>
      <c r="BB33" s="2">
        <f t="shared" si="75"/>
        <v>-2.4799666658037056</v>
      </c>
      <c r="BC33" s="2">
        <f t="shared" si="76"/>
        <v>9.714942438249201</v>
      </c>
      <c r="BD33" s="2">
        <f t="shared" si="77"/>
        <v>13.278812709803706</v>
      </c>
      <c r="BE33" s="2">
        <f t="shared" si="78"/>
        <v>16.453175181725253</v>
      </c>
      <c r="BF33" s="2">
        <f t="shared" si="79"/>
        <v>53.810339329162055</v>
      </c>
      <c r="BG33" s="2">
        <f t="shared" si="80"/>
        <v>67.93275833904437</v>
      </c>
      <c r="BH33" s="2">
        <f t="shared" si="81"/>
        <v>155.02200501165836</v>
      </c>
      <c r="BI33" s="2">
        <f t="shared" si="82"/>
        <v>-61.5790095521536</v>
      </c>
      <c r="BJ33" s="2">
        <f t="shared" si="83"/>
        <v>28.685976332117022</v>
      </c>
      <c r="BK33" s="2">
        <f t="shared" si="84"/>
        <v>3.564757716</v>
      </c>
      <c r="BL33" s="2">
        <f t="shared" si="85"/>
        <v>16.094208144</v>
      </c>
      <c r="BM33" s="2">
        <f t="shared" si="86"/>
        <v>16.48426623651103</v>
      </c>
      <c r="BN33" s="2">
        <f t="shared" si="87"/>
        <v>77.51100250582918</v>
      </c>
      <c r="BO33" s="2">
        <f t="shared" si="88"/>
        <v>1.854756456</v>
      </c>
      <c r="BP33" s="2">
        <f t="shared" si="89"/>
        <v>10.798846044</v>
      </c>
      <c r="BQ33" s="2">
        <f t="shared" si="90"/>
        <v>10.95697026522789</v>
      </c>
      <c r="BR33" s="2">
        <f t="shared" si="91"/>
        <v>80.25425003543167</v>
      </c>
      <c r="BS33" s="2">
        <f t="shared" si="92"/>
        <v>180.61761499755139</v>
      </c>
      <c r="BT33" s="2">
        <f t="shared" si="93"/>
        <v>157.76525254126085</v>
      </c>
      <c r="BU33" s="2">
        <f t="shared" si="94"/>
        <v>-167.18711855932017</v>
      </c>
      <c r="BV33" s="2">
        <f t="shared" si="95"/>
        <v>68.34610621853687</v>
      </c>
      <c r="BW33" s="2">
        <f t="shared" si="96"/>
        <v>-228.76612811147376</v>
      </c>
      <c r="BX33" s="2">
        <f t="shared" si="97"/>
        <v>97.0320825506539</v>
      </c>
      <c r="BY33" s="2">
        <f t="shared" si="98"/>
        <v>248.49379552663308</v>
      </c>
      <c r="BZ33" s="2">
        <f t="shared" si="99"/>
        <v>-22.984426118076065</v>
      </c>
      <c r="CA33" s="2">
        <f t="shared" si="100"/>
        <v>0.06621161364152384</v>
      </c>
      <c r="CB33" s="2">
        <f t="shared" si="101"/>
        <v>76.79476544723812</v>
      </c>
      <c r="CC33" s="2">
        <f t="shared" si="56"/>
        <v>0.9335837523454861</v>
      </c>
      <c r="CD33" s="2">
        <f t="shared" si="102"/>
        <v>76.79476544723812</v>
      </c>
      <c r="CE33" s="2">
        <f t="shared" si="103"/>
        <v>8.719773426992079</v>
      </c>
      <c r="CF33" s="2">
        <f t="shared" si="104"/>
        <v>76.79476544723812</v>
      </c>
      <c r="CG33" s="2">
        <f t="shared" si="105"/>
        <v>1.9919434328804926</v>
      </c>
      <c r="CH33" s="2">
        <f t="shared" si="106"/>
        <v>8.489205497470389</v>
      </c>
      <c r="CI33" s="2">
        <f t="shared" si="107"/>
        <v>4.261770368245041</v>
      </c>
      <c r="CJ33" s="2">
        <f t="shared" si="108"/>
        <v>1.4657264911824133</v>
      </c>
    </row>
    <row r="34" spans="1:88" ht="12.75">
      <c r="A34" s="1" t="s">
        <v>41</v>
      </c>
      <c r="B34" s="1">
        <v>3</v>
      </c>
      <c r="C34" s="1">
        <v>0.51253</v>
      </c>
      <c r="D34">
        <v>0.2381</v>
      </c>
      <c r="E34" s="1">
        <v>0.4004</v>
      </c>
      <c r="F34" s="1">
        <v>0.1692</v>
      </c>
      <c r="G34" s="1">
        <v>2.5058</v>
      </c>
      <c r="H34" s="10">
        <f t="shared" si="2"/>
        <v>0.12203339300000002</v>
      </c>
      <c r="I34" s="2">
        <f t="shared" si="3"/>
        <v>0.205217012</v>
      </c>
      <c r="J34" s="2">
        <f t="shared" si="4"/>
        <v>0.08672007600000001</v>
      </c>
      <c r="K34" s="2">
        <f t="shared" si="5"/>
        <v>1.284297674</v>
      </c>
      <c r="L34" s="3">
        <v>32</v>
      </c>
      <c r="M34" s="3"/>
      <c r="N34" s="11">
        <v>3</v>
      </c>
      <c r="O34" s="2">
        <f>O33+H35</f>
        <v>1.813396145</v>
      </c>
      <c r="P34" s="2">
        <f>P33+I35</f>
        <v>8.09926418</v>
      </c>
      <c r="Q34" s="2">
        <f>Q33+J35</f>
        <v>1.87679814</v>
      </c>
      <c r="R34" s="2">
        <f>R33+K35</f>
        <v>11.12527661</v>
      </c>
      <c r="S34">
        <v>0</v>
      </c>
      <c r="T34">
        <v>0</v>
      </c>
      <c r="U34" s="2">
        <f t="shared" si="69"/>
        <v>1.813396145</v>
      </c>
      <c r="V34" s="2">
        <f t="shared" si="6"/>
        <v>8.09926418</v>
      </c>
      <c r="W34" s="2">
        <f t="shared" si="109"/>
        <v>8.299788300681646</v>
      </c>
      <c r="X34" s="2">
        <f t="shared" si="110"/>
        <v>77.37981512881143</v>
      </c>
      <c r="Y34" s="2">
        <f t="shared" si="63"/>
        <v>0.9877810765148515</v>
      </c>
      <c r="Z34" s="2">
        <f t="shared" si="9"/>
        <v>-77.37981512881143</v>
      </c>
      <c r="AA34" s="7">
        <f t="shared" si="10"/>
        <v>4.466351272628298</v>
      </c>
      <c r="AB34" s="2">
        <f>Y34*1.44</f>
        <v>1.4224047501813861</v>
      </c>
      <c r="AC34" s="2">
        <f t="shared" si="11"/>
        <v>3.62679229</v>
      </c>
      <c r="AD34" s="2">
        <f t="shared" si="12"/>
        <v>16.19852836</v>
      </c>
      <c r="AE34" s="2">
        <f t="shared" si="13"/>
        <v>16.599576601363292</v>
      </c>
      <c r="AF34" s="2">
        <f t="shared" si="14"/>
        <v>77.37981512881143</v>
      </c>
      <c r="AG34" s="17">
        <f t="shared" si="15"/>
        <v>0.49389053825742574</v>
      </c>
      <c r="AH34" s="2">
        <f t="shared" si="16"/>
        <v>-77.37981512881143</v>
      </c>
      <c r="AI34" s="2"/>
      <c r="AJ34" s="2">
        <f t="shared" si="18"/>
        <v>4.466351272628298</v>
      </c>
      <c r="AK34" s="2">
        <f>AG34*1.44</f>
        <v>0.7112023750906931</v>
      </c>
      <c r="AL34" s="2">
        <f t="shared" si="19"/>
        <v>5.50359043</v>
      </c>
      <c r="AM34" s="2">
        <f t="shared" si="20"/>
        <v>27.32380497</v>
      </c>
      <c r="AN34" s="2">
        <f t="shared" si="21"/>
        <v>27.872564030956756</v>
      </c>
      <c r="AO34" s="2">
        <f t="shared" si="22"/>
        <v>78.6117984406758</v>
      </c>
      <c r="AP34" s="14">
        <f t="shared" si="23"/>
        <v>0.882413309380558</v>
      </c>
      <c r="AQ34" s="2">
        <f t="shared" si="24"/>
        <v>-78.6117984406758</v>
      </c>
      <c r="AR34" s="2"/>
      <c r="AS34" s="2">
        <f t="shared" si="26"/>
        <v>4.964723541391869</v>
      </c>
      <c r="AT34" s="2">
        <f>AP34*1.44</f>
        <v>1.2706751655080033</v>
      </c>
      <c r="AU34">
        <v>1</v>
      </c>
      <c r="AV34">
        <v>120</v>
      </c>
      <c r="AW34" s="2">
        <f t="shared" si="70"/>
        <v>8.299788300681646</v>
      </c>
      <c r="AX34" s="2">
        <f t="shared" si="71"/>
        <v>77.37981512881143</v>
      </c>
      <c r="AY34" s="2">
        <f t="shared" si="72"/>
        <v>8.299788300681646</v>
      </c>
      <c r="AZ34" s="2">
        <f t="shared" si="73"/>
        <v>197.37981512881143</v>
      </c>
      <c r="BA34" s="2">
        <f t="shared" si="74"/>
        <v>-7.920866604341339</v>
      </c>
      <c r="BB34" s="2">
        <f t="shared" si="75"/>
        <v>-2.4791849613052324</v>
      </c>
      <c r="BC34" s="2">
        <f t="shared" si="76"/>
        <v>9.79766474434134</v>
      </c>
      <c r="BD34" s="2">
        <f t="shared" si="77"/>
        <v>13.604461571305233</v>
      </c>
      <c r="BE34" s="2">
        <f t="shared" si="78"/>
        <v>16.765309692565484</v>
      </c>
      <c r="BF34" s="2">
        <f t="shared" si="79"/>
        <v>54.23931113807822</v>
      </c>
      <c r="BG34" s="2">
        <f t="shared" si="80"/>
        <v>68.88648583613192</v>
      </c>
      <c r="BH34" s="2">
        <f t="shared" si="81"/>
        <v>154.75963025762286</v>
      </c>
      <c r="BI34" s="2">
        <f t="shared" si="82"/>
        <v>-62.30967467873022</v>
      </c>
      <c r="BJ34" s="2">
        <f t="shared" si="83"/>
        <v>29.374348882697138</v>
      </c>
      <c r="BK34" s="2">
        <f t="shared" si="84"/>
        <v>3.62679229</v>
      </c>
      <c r="BL34" s="2">
        <f t="shared" si="85"/>
        <v>16.19852836</v>
      </c>
      <c r="BM34" s="2">
        <f t="shared" si="86"/>
        <v>16.599576601363292</v>
      </c>
      <c r="BN34" s="2">
        <f t="shared" si="87"/>
        <v>77.37981512881143</v>
      </c>
      <c r="BO34" s="2">
        <f t="shared" si="88"/>
        <v>1.87679814</v>
      </c>
      <c r="BP34" s="2">
        <f t="shared" si="89"/>
        <v>11.12527661</v>
      </c>
      <c r="BQ34" s="2">
        <f t="shared" si="90"/>
        <v>11.282470957521697</v>
      </c>
      <c r="BR34" s="2">
        <f t="shared" si="91"/>
        <v>80.42454296409886</v>
      </c>
      <c r="BS34" s="2">
        <f t="shared" si="92"/>
        <v>187.28424091203806</v>
      </c>
      <c r="BT34" s="2">
        <f t="shared" si="93"/>
        <v>157.8043580929103</v>
      </c>
      <c r="BU34" s="2">
        <f t="shared" si="94"/>
        <v>-173.40635165589134</v>
      </c>
      <c r="BV34" s="2">
        <f t="shared" si="95"/>
        <v>70.75043533005056</v>
      </c>
      <c r="BW34" s="2">
        <f t="shared" si="96"/>
        <v>-235.71602633462157</v>
      </c>
      <c r="BX34" s="2">
        <f t="shared" si="97"/>
        <v>100.1247842127477</v>
      </c>
      <c r="BY34" s="2">
        <f t="shared" si="98"/>
        <v>256.0996241399688</v>
      </c>
      <c r="BZ34" s="2">
        <f t="shared" si="99"/>
        <v>-23.014264868301776</v>
      </c>
      <c r="CA34" s="2">
        <f t="shared" si="100"/>
        <v>0.06546401522011827</v>
      </c>
      <c r="CB34" s="2">
        <f t="shared" si="101"/>
        <v>77.25357600638</v>
      </c>
      <c r="CC34" s="2">
        <f t="shared" si="56"/>
        <v>0.9230426146036677</v>
      </c>
      <c r="CD34" s="2">
        <f t="shared" si="102"/>
        <v>77.25357600638</v>
      </c>
      <c r="CE34" s="2">
        <f t="shared" si="103"/>
        <v>8.819353155291882</v>
      </c>
      <c r="CF34" s="2">
        <f t="shared" si="104"/>
        <v>77.25357600638</v>
      </c>
      <c r="CG34" s="2">
        <f t="shared" si="105"/>
        <v>1.9458717457374535</v>
      </c>
      <c r="CH34" s="2">
        <f t="shared" si="106"/>
        <v>8.602009836479935</v>
      </c>
      <c r="CI34" s="2">
        <f t="shared" si="107"/>
        <v>4.420645839235368</v>
      </c>
      <c r="CJ34" s="2">
        <f t="shared" si="108"/>
        <v>1.4491769049277583</v>
      </c>
    </row>
    <row r="35" spans="1:88" ht="12.75">
      <c r="A35" s="1" t="s">
        <v>42</v>
      </c>
      <c r="B35" s="1">
        <v>3</v>
      </c>
      <c r="C35" s="1">
        <v>0.13027</v>
      </c>
      <c r="D35">
        <v>0.2381</v>
      </c>
      <c r="E35" s="1">
        <v>0.4004</v>
      </c>
      <c r="F35" s="1">
        <v>0.1692</v>
      </c>
      <c r="G35" s="1">
        <v>2.5058</v>
      </c>
      <c r="H35" s="10">
        <f t="shared" si="2"/>
        <v>0.031017287</v>
      </c>
      <c r="I35" s="2">
        <f t="shared" si="3"/>
        <v>0.052160108</v>
      </c>
      <c r="J35" s="2">
        <f t="shared" si="4"/>
        <v>0.022041684</v>
      </c>
      <c r="K35" s="2">
        <f t="shared" si="5"/>
        <v>0.326430566</v>
      </c>
      <c r="L35" s="3">
        <v>33</v>
      </c>
      <c r="M35" s="3"/>
      <c r="N35" s="11">
        <v>3</v>
      </c>
      <c r="O35" s="2">
        <f>O33+H52</f>
        <v>1.833727504</v>
      </c>
      <c r="P35" s="2">
        <f>P33+I52</f>
        <v>8.133454336</v>
      </c>
      <c r="Q35" s="2">
        <f>Q33+J52</f>
        <v>1.8912461280000001</v>
      </c>
      <c r="R35" s="2">
        <f>R33+K52</f>
        <v>11.339246871999999</v>
      </c>
      <c r="S35">
        <v>0</v>
      </c>
      <c r="T35">
        <v>0</v>
      </c>
      <c r="U35" s="2">
        <f t="shared" si="69"/>
        <v>1.833727504</v>
      </c>
      <c r="V35" s="2">
        <f t="shared" si="6"/>
        <v>8.133454336</v>
      </c>
      <c r="W35" s="2">
        <f t="shared" si="109"/>
        <v>8.337603732171688</v>
      </c>
      <c r="X35" s="2">
        <f t="shared" si="110"/>
        <v>77.29480849802984</v>
      </c>
      <c r="Y35" s="2">
        <f t="shared" si="63"/>
        <v>0.9833009682216287</v>
      </c>
      <c r="Z35" s="2">
        <f t="shared" si="9"/>
        <v>-77.29480849802984</v>
      </c>
      <c r="AA35" s="7">
        <f t="shared" si="10"/>
        <v>4.435476000800607</v>
      </c>
      <c r="AB35" s="2">
        <f>Y35*1.43</f>
        <v>1.406120384556929</v>
      </c>
      <c r="AC35" s="2">
        <f>O35+O35+S35</f>
        <v>3.667455008</v>
      </c>
      <c r="AD35" s="2">
        <f t="shared" si="12"/>
        <v>16.266908672</v>
      </c>
      <c r="AE35" s="2">
        <f t="shared" si="13"/>
        <v>16.675207464343377</v>
      </c>
      <c r="AF35" s="2">
        <f t="shared" si="14"/>
        <v>77.29480849802984</v>
      </c>
      <c r="AG35" s="17">
        <f t="shared" si="15"/>
        <v>0.49165048411081436</v>
      </c>
      <c r="AH35" s="2">
        <f t="shared" si="16"/>
        <v>-77.29480849802984</v>
      </c>
      <c r="AI35" s="2"/>
      <c r="AJ35" s="2">
        <f t="shared" si="18"/>
        <v>4.435476000800607</v>
      </c>
      <c r="AK35" s="2">
        <f>AG35*1.43</f>
        <v>0.7030601922784645</v>
      </c>
      <c r="AL35" s="2">
        <f t="shared" si="19"/>
        <v>5.558701136</v>
      </c>
      <c r="AM35" s="2">
        <f t="shared" si="20"/>
        <v>27.606155543999996</v>
      </c>
      <c r="AN35" s="2">
        <f t="shared" si="21"/>
        <v>28.16023760977328</v>
      </c>
      <c r="AO35" s="2">
        <f t="shared" si="22"/>
        <v>78.61531019641696</v>
      </c>
      <c r="AP35" s="14">
        <f t="shared" si="23"/>
        <v>0.8733989325055298</v>
      </c>
      <c r="AQ35" s="2">
        <f>0-AO35</f>
        <v>-78.61531019641696</v>
      </c>
      <c r="AR35" s="2"/>
      <c r="AS35" s="2">
        <f t="shared" si="26"/>
        <v>4.9662960588424765</v>
      </c>
      <c r="AT35" s="2">
        <f>AP35*1.43</f>
        <v>1.2489604734829076</v>
      </c>
      <c r="AU35">
        <v>1</v>
      </c>
      <c r="AV35">
        <v>120</v>
      </c>
      <c r="AW35" s="2">
        <f t="shared" si="70"/>
        <v>8.337603732171688</v>
      </c>
      <c r="AX35" s="2">
        <f t="shared" si="71"/>
        <v>77.29480849802984</v>
      </c>
      <c r="AY35" s="2">
        <f t="shared" si="72"/>
        <v>8.337603732171688</v>
      </c>
      <c r="AZ35" s="2">
        <f t="shared" si="73"/>
        <v>197.29480849802985</v>
      </c>
      <c r="BA35" s="2">
        <f t="shared" si="74"/>
        <v>-7.9606418274966915</v>
      </c>
      <c r="BB35" s="2">
        <f t="shared" si="75"/>
        <v>-2.4786725659177744</v>
      </c>
      <c r="BC35" s="2">
        <f t="shared" si="76"/>
        <v>9.851887955496691</v>
      </c>
      <c r="BD35" s="2">
        <f t="shared" si="77"/>
        <v>13.817919437917773</v>
      </c>
      <c r="BE35" s="2">
        <f t="shared" si="78"/>
        <v>16.97040346840483</v>
      </c>
      <c r="BF35" s="2">
        <f t="shared" si="79"/>
        <v>54.511924091586835</v>
      </c>
      <c r="BG35" s="2">
        <f t="shared" si="80"/>
        <v>69.51563599472327</v>
      </c>
      <c r="BH35" s="2">
        <f t="shared" si="81"/>
        <v>154.58961699605968</v>
      </c>
      <c r="BI35" s="2">
        <f t="shared" si="82"/>
        <v>-62.79052287687113</v>
      </c>
      <c r="BJ35" s="2">
        <f t="shared" si="83"/>
        <v>29.82907783690251</v>
      </c>
      <c r="BK35" s="2">
        <f t="shared" si="84"/>
        <v>3.667455008</v>
      </c>
      <c r="BL35" s="2">
        <f t="shared" si="85"/>
        <v>16.266908672</v>
      </c>
      <c r="BM35" s="2">
        <f t="shared" si="86"/>
        <v>16.675207464343377</v>
      </c>
      <c r="BN35" s="2">
        <f t="shared" si="87"/>
        <v>77.29480849802984</v>
      </c>
      <c r="BO35" s="2">
        <f t="shared" si="88"/>
        <v>1.8912461280000001</v>
      </c>
      <c r="BP35" s="2">
        <f t="shared" si="89"/>
        <v>11.339246871999999</v>
      </c>
      <c r="BQ35" s="2">
        <f t="shared" si="90"/>
        <v>11.495883243180435</v>
      </c>
      <c r="BR35" s="2">
        <f t="shared" si="91"/>
        <v>80.53093447189839</v>
      </c>
      <c r="BS35" s="2">
        <f t="shared" si="92"/>
        <v>191.69623806590232</v>
      </c>
      <c r="BT35" s="2">
        <f t="shared" si="93"/>
        <v>157.82574296992823</v>
      </c>
      <c r="BU35" s="2">
        <f t="shared" si="94"/>
        <v>-177.5184331925914</v>
      </c>
      <c r="BV35" s="2">
        <f t="shared" si="95"/>
        <v>72.35090576811434</v>
      </c>
      <c r="BW35" s="2">
        <f t="shared" si="96"/>
        <v>-240.30895606946254</v>
      </c>
      <c r="BX35" s="2">
        <f t="shared" si="97"/>
        <v>102.17998360501686</v>
      </c>
      <c r="BY35" s="2">
        <f t="shared" si="98"/>
        <v>261.1305103137441</v>
      </c>
      <c r="BZ35" s="2">
        <f t="shared" si="99"/>
        <v>-23.035321596003076</v>
      </c>
      <c r="CA35" s="2">
        <f t="shared" si="100"/>
        <v>0.06498820627285247</v>
      </c>
      <c r="CB35" s="2">
        <f t="shared" si="101"/>
        <v>77.5472456875899</v>
      </c>
      <c r="CC35" s="2">
        <f t="shared" si="56"/>
        <v>0.9163337084472198</v>
      </c>
      <c r="CD35" s="2">
        <f t="shared" si="102"/>
        <v>77.5472456875899</v>
      </c>
      <c r="CE35" s="2">
        <f t="shared" si="103"/>
        <v>8.88392375018977</v>
      </c>
      <c r="CF35" s="2">
        <f t="shared" si="104"/>
        <v>77.5472456875899</v>
      </c>
      <c r="CG35" s="2">
        <f t="shared" si="105"/>
        <v>1.9156804006621546</v>
      </c>
      <c r="CH35" s="2">
        <f t="shared" si="106"/>
        <v>8.674921890236519</v>
      </c>
      <c r="CI35" s="2">
        <f t="shared" si="107"/>
        <v>4.5283763863941155</v>
      </c>
      <c r="CJ35" s="2">
        <f t="shared" si="108"/>
        <v>1.4386439222621352</v>
      </c>
    </row>
    <row r="36" spans="1:88" ht="12.75">
      <c r="A36" s="1" t="s">
        <v>43</v>
      </c>
      <c r="B36" s="1">
        <v>3</v>
      </c>
      <c r="C36" s="1">
        <v>0.30271</v>
      </c>
      <c r="D36">
        <v>0.2381</v>
      </c>
      <c r="E36" s="1">
        <v>0.4004</v>
      </c>
      <c r="F36" s="1">
        <v>0.1692</v>
      </c>
      <c r="G36" s="1">
        <v>2.5058</v>
      </c>
      <c r="H36" s="10">
        <f t="shared" si="2"/>
        <v>0.07207525099999999</v>
      </c>
      <c r="I36" s="2">
        <f t="shared" si="3"/>
        <v>0.12120508399999999</v>
      </c>
      <c r="J36" s="2">
        <f t="shared" si="4"/>
        <v>0.05121853199999999</v>
      </c>
      <c r="K36" s="2">
        <f t="shared" si="5"/>
        <v>0.7585307179999999</v>
      </c>
      <c r="L36" s="3">
        <v>34</v>
      </c>
      <c r="M36" s="3"/>
      <c r="N36" s="11">
        <v>3</v>
      </c>
      <c r="O36" s="2">
        <f>O35+H53</f>
        <v>1.858389902</v>
      </c>
      <c r="P36" s="2">
        <f>P35+I53</f>
        <v>8.174927768</v>
      </c>
      <c r="Q36" s="2">
        <f>Q35+J53</f>
        <v>1.9087718640000002</v>
      </c>
      <c r="R36" s="2">
        <f>R35+K53</f>
        <v>11.598797635999999</v>
      </c>
      <c r="S36">
        <v>0</v>
      </c>
      <c r="T36">
        <v>0</v>
      </c>
      <c r="U36" s="2">
        <f t="shared" si="69"/>
        <v>1.858389902</v>
      </c>
      <c r="V36" s="2">
        <f t="shared" si="6"/>
        <v>8.174927768</v>
      </c>
      <c r="W36" s="2">
        <f t="shared" si="109"/>
        <v>8.383499092853356</v>
      </c>
      <c r="X36" s="2">
        <f t="shared" si="110"/>
        <v>77.19272313902682</v>
      </c>
      <c r="Y36" s="2">
        <f t="shared" si="63"/>
        <v>0.977917899398536</v>
      </c>
      <c r="Z36" s="2">
        <f t="shared" si="9"/>
        <v>-77.19272313902682</v>
      </c>
      <c r="AA36" s="7">
        <f t="shared" si="10"/>
        <v>4.3989303639683675</v>
      </c>
      <c r="AB36" s="2">
        <f>Y36*1.43</f>
        <v>1.3984225961399064</v>
      </c>
      <c r="AC36" s="2">
        <f t="shared" si="11"/>
        <v>3.716779804</v>
      </c>
      <c r="AD36" s="2">
        <f t="shared" si="12"/>
        <v>16.349855536</v>
      </c>
      <c r="AE36" s="2">
        <f t="shared" si="13"/>
        <v>16.76699818570671</v>
      </c>
      <c r="AF36" s="2">
        <f t="shared" si="14"/>
        <v>77.19272313902682</v>
      </c>
      <c r="AG36" s="17">
        <f t="shared" si="15"/>
        <v>0.488958949699268</v>
      </c>
      <c r="AH36" s="2">
        <f t="shared" si="16"/>
        <v>-77.19272313902682</v>
      </c>
      <c r="AI36" s="2"/>
      <c r="AJ36" s="2">
        <f t="shared" si="18"/>
        <v>4.3989303639683675</v>
      </c>
      <c r="AK36" s="2">
        <f>AG36*1.43</f>
        <v>0.6992112980699532</v>
      </c>
      <c r="AL36" s="2">
        <f t="shared" si="19"/>
        <v>5.625551668</v>
      </c>
      <c r="AM36" s="2">
        <f t="shared" si="20"/>
        <v>27.948653172</v>
      </c>
      <c r="AN36" s="2">
        <f t="shared" si="21"/>
        <v>28.509192301748627</v>
      </c>
      <c r="AO36" s="2">
        <f t="shared" si="22"/>
        <v>78.61947491060799</v>
      </c>
      <c r="AP36" s="14">
        <f t="shared" si="23"/>
        <v>0.8627084628409308</v>
      </c>
      <c r="AQ36" s="2">
        <f t="shared" si="24"/>
        <v>-78.61947491060799</v>
      </c>
      <c r="AR36" s="2"/>
      <c r="AS36" s="2">
        <f t="shared" si="26"/>
        <v>4.968162203714383</v>
      </c>
      <c r="AT36" s="2">
        <f aca="true" t="shared" si="111" ref="AT36:AT49">AP36*1.43</f>
        <v>1.233673101862531</v>
      </c>
      <c r="AU36">
        <v>1</v>
      </c>
      <c r="AV36">
        <v>120</v>
      </c>
      <c r="AW36" s="2">
        <f t="shared" si="70"/>
        <v>8.383499092853356</v>
      </c>
      <c r="AX36" s="2">
        <f t="shared" si="71"/>
        <v>77.19272313902682</v>
      </c>
      <c r="AY36" s="2">
        <f t="shared" si="72"/>
        <v>8.383499092853356</v>
      </c>
      <c r="AZ36" s="2">
        <f t="shared" si="73"/>
        <v>197.19272313902684</v>
      </c>
      <c r="BA36" s="2">
        <f t="shared" si="74"/>
        <v>-8.00889007219082</v>
      </c>
      <c r="BB36" s="2">
        <f t="shared" si="75"/>
        <v>-2.4780510187315303</v>
      </c>
      <c r="BC36" s="2">
        <f t="shared" si="76"/>
        <v>9.91766193619082</v>
      </c>
      <c r="BD36" s="2">
        <f t="shared" si="77"/>
        <v>14.07684865473153</v>
      </c>
      <c r="BE36" s="2">
        <f t="shared" si="78"/>
        <v>17.219688914982903</v>
      </c>
      <c r="BF36" s="2">
        <f t="shared" si="79"/>
        <v>54.83388437934808</v>
      </c>
      <c r="BG36" s="2">
        <f t="shared" si="80"/>
        <v>70.28305703987304</v>
      </c>
      <c r="BH36" s="2">
        <f t="shared" si="81"/>
        <v>154.38544627805365</v>
      </c>
      <c r="BI36" s="2">
        <f t="shared" si="82"/>
        <v>-63.37583098416191</v>
      </c>
      <c r="BJ36" s="2">
        <f t="shared" si="83"/>
        <v>30.384406427261197</v>
      </c>
      <c r="BK36" s="2">
        <f t="shared" si="84"/>
        <v>3.716779804</v>
      </c>
      <c r="BL36" s="2">
        <f t="shared" si="85"/>
        <v>16.349855536</v>
      </c>
      <c r="BM36" s="2">
        <f t="shared" si="86"/>
        <v>16.76699818570671</v>
      </c>
      <c r="BN36" s="2">
        <f t="shared" si="87"/>
        <v>77.19272313902682</v>
      </c>
      <c r="BO36" s="2">
        <f t="shared" si="88"/>
        <v>1.9087718640000002</v>
      </c>
      <c r="BP36" s="2">
        <f t="shared" si="89"/>
        <v>11.598797635999999</v>
      </c>
      <c r="BQ36" s="2">
        <f t="shared" si="90"/>
        <v>11.754808234491842</v>
      </c>
      <c r="BR36" s="2">
        <f t="shared" si="91"/>
        <v>80.65480403945755</v>
      </c>
      <c r="BS36" s="2">
        <f t="shared" si="92"/>
        <v>197.09284834105503</v>
      </c>
      <c r="BT36" s="2">
        <f t="shared" si="93"/>
        <v>157.84752717848437</v>
      </c>
      <c r="BU36" s="2">
        <f t="shared" si="94"/>
        <v>-182.54418102533973</v>
      </c>
      <c r="BV36" s="2">
        <f t="shared" si="95"/>
        <v>74.31832103174915</v>
      </c>
      <c r="BW36" s="2">
        <f t="shared" si="96"/>
        <v>-245.92001200950165</v>
      </c>
      <c r="BX36" s="2">
        <f t="shared" si="97"/>
        <v>104.70272745901035</v>
      </c>
      <c r="BY36" s="2">
        <f t="shared" si="98"/>
        <v>267.281337627806</v>
      </c>
      <c r="BZ36" s="2">
        <f t="shared" si="99"/>
        <v>-23.062329865278244</v>
      </c>
      <c r="CA36" s="2">
        <f t="shared" si="100"/>
        <v>0.06442533200339495</v>
      </c>
      <c r="CB36" s="2">
        <f t="shared" si="101"/>
        <v>77.89621424462632</v>
      </c>
      <c r="CC36" s="2">
        <f t="shared" si="56"/>
        <v>0.9083971812478688</v>
      </c>
      <c r="CD36" s="2">
        <f t="shared" si="102"/>
        <v>77.89621424462632</v>
      </c>
      <c r="CE36" s="2">
        <f t="shared" si="103"/>
        <v>8.96154123286787</v>
      </c>
      <c r="CF36" s="2">
        <f t="shared" si="104"/>
        <v>77.89621424462632</v>
      </c>
      <c r="CG36" s="2">
        <f t="shared" si="105"/>
        <v>1.8790843594016196</v>
      </c>
      <c r="CH36" s="2">
        <f t="shared" si="106"/>
        <v>8.762320653722002</v>
      </c>
      <c r="CI36" s="2">
        <f t="shared" si="107"/>
        <v>4.663079978225298</v>
      </c>
      <c r="CJ36" s="2">
        <f t="shared" si="108"/>
        <v>1.4261835745591542</v>
      </c>
    </row>
    <row r="37" spans="1:88" ht="12.75">
      <c r="A37" s="1" t="s">
        <v>44</v>
      </c>
      <c r="B37" s="1">
        <v>3</v>
      </c>
      <c r="C37" s="1">
        <v>0.11973</v>
      </c>
      <c r="D37">
        <v>0.2381</v>
      </c>
      <c r="E37" s="1">
        <v>0.4004</v>
      </c>
      <c r="F37" s="1">
        <v>0.1692</v>
      </c>
      <c r="G37" s="1">
        <v>2.5058</v>
      </c>
      <c r="H37" s="10">
        <f t="shared" si="2"/>
        <v>0.028507713</v>
      </c>
      <c r="I37" s="2">
        <f t="shared" si="3"/>
        <v>0.047939892</v>
      </c>
      <c r="J37" s="2">
        <f t="shared" si="4"/>
        <v>0.020258316</v>
      </c>
      <c r="K37" s="2">
        <f t="shared" si="5"/>
        <v>0.300019434</v>
      </c>
      <c r="L37" s="3">
        <v>35</v>
      </c>
      <c r="M37" s="3"/>
      <c r="N37" s="11">
        <v>3</v>
      </c>
      <c r="O37" s="2">
        <f>O35+H54</f>
        <v>1.858554191</v>
      </c>
      <c r="P37" s="2">
        <f>P35+I54</f>
        <v>8.175204044</v>
      </c>
      <c r="Q37" s="2">
        <f>Q35+J54</f>
        <v>1.9088886120000002</v>
      </c>
      <c r="R37" s="2">
        <f>R35+K54</f>
        <v>11.600526637999998</v>
      </c>
      <c r="S37">
        <v>0</v>
      </c>
      <c r="T37">
        <v>0</v>
      </c>
      <c r="U37" s="2">
        <f t="shared" si="69"/>
        <v>1.858554191</v>
      </c>
      <c r="V37" s="2">
        <f t="shared" si="6"/>
        <v>8.175204044</v>
      </c>
      <c r="W37" s="2">
        <f t="shared" si="109"/>
        <v>8.38380491435229</v>
      </c>
      <c r="X37" s="2">
        <f t="shared" si="110"/>
        <v>77.19204684352181</v>
      </c>
      <c r="Y37" s="2">
        <f t="shared" si="63"/>
        <v>0.977882227251953</v>
      </c>
      <c r="Z37" s="2">
        <f t="shared" si="9"/>
        <v>-77.19204684352181</v>
      </c>
      <c r="AA37" s="7">
        <f t="shared" si="10"/>
        <v>4.398690166575831</v>
      </c>
      <c r="AB37" s="2">
        <f>Y37*1.43</f>
        <v>1.3983715849702927</v>
      </c>
      <c r="AC37" s="2">
        <f t="shared" si="11"/>
        <v>3.717108382</v>
      </c>
      <c r="AD37" s="2">
        <f t="shared" si="12"/>
        <v>16.350408088</v>
      </c>
      <c r="AE37" s="2">
        <f t="shared" si="13"/>
        <v>16.76760982870458</v>
      </c>
      <c r="AF37" s="2">
        <f t="shared" si="14"/>
        <v>77.19204684352181</v>
      </c>
      <c r="AG37" s="17">
        <f t="shared" si="15"/>
        <v>0.4889411136259765</v>
      </c>
      <c r="AH37" s="2">
        <f t="shared" si="16"/>
        <v>-77.19204684352181</v>
      </c>
      <c r="AI37" s="2"/>
      <c r="AJ37" s="2">
        <f t="shared" si="18"/>
        <v>4.398690166575831</v>
      </c>
      <c r="AK37" s="2">
        <f>AG37*1.43</f>
        <v>0.6991857924851463</v>
      </c>
      <c r="AL37" s="2">
        <f t="shared" si="19"/>
        <v>5.625996994</v>
      </c>
      <c r="AM37" s="2">
        <f t="shared" si="20"/>
        <v>27.950934725999996</v>
      </c>
      <c r="AN37" s="2">
        <f t="shared" si="21"/>
        <v>28.511516870093207</v>
      </c>
      <c r="AO37" s="2">
        <f t="shared" si="22"/>
        <v>78.61950231211057</v>
      </c>
      <c r="AP37" s="14">
        <f t="shared" si="23"/>
        <v>0.862638125482436</v>
      </c>
      <c r="AQ37" s="2">
        <f t="shared" si="24"/>
        <v>-78.61950231211057</v>
      </c>
      <c r="AR37" s="2"/>
      <c r="AS37" s="2">
        <f t="shared" si="26"/>
        <v>4.968174486372645</v>
      </c>
      <c r="AT37" s="2">
        <f t="shared" si="111"/>
        <v>1.2335725194398834</v>
      </c>
      <c r="AU37">
        <v>1</v>
      </c>
      <c r="AV37">
        <v>120</v>
      </c>
      <c r="AW37" s="2">
        <f t="shared" si="70"/>
        <v>8.38380491435229</v>
      </c>
      <c r="AX37" s="2">
        <f t="shared" si="71"/>
        <v>77.19204684352181</v>
      </c>
      <c r="AY37" s="2">
        <f t="shared" si="72"/>
        <v>8.38380491435229</v>
      </c>
      <c r="AZ37" s="2">
        <f t="shared" si="73"/>
        <v>197.1920468435218</v>
      </c>
      <c r="BA37" s="2">
        <f t="shared" si="74"/>
        <v>-8.009211478725275</v>
      </c>
      <c r="BB37" s="2">
        <f t="shared" si="75"/>
        <v>-2.478046878283961</v>
      </c>
      <c r="BC37" s="2">
        <f t="shared" si="76"/>
        <v>9.918100090725275</v>
      </c>
      <c r="BD37" s="2">
        <f t="shared" si="77"/>
        <v>14.07857351628396</v>
      </c>
      <c r="BE37" s="2">
        <f t="shared" si="78"/>
        <v>17.22135133092223</v>
      </c>
      <c r="BF37" s="2">
        <f t="shared" si="79"/>
        <v>54.83599785936725</v>
      </c>
      <c r="BG37" s="2">
        <f t="shared" si="80"/>
        <v>70.2881848419176</v>
      </c>
      <c r="BH37" s="2">
        <f t="shared" si="81"/>
        <v>154.38409368704362</v>
      </c>
      <c r="BI37" s="2">
        <f t="shared" si="82"/>
        <v>-63.37973748015027</v>
      </c>
      <c r="BJ37" s="2">
        <f t="shared" si="83"/>
        <v>30.388119476512703</v>
      </c>
      <c r="BK37" s="2">
        <f t="shared" si="84"/>
        <v>3.717108382</v>
      </c>
      <c r="BL37" s="2">
        <f t="shared" si="85"/>
        <v>16.350408088</v>
      </c>
      <c r="BM37" s="2">
        <f t="shared" si="86"/>
        <v>16.76760982870458</v>
      </c>
      <c r="BN37" s="2">
        <f t="shared" si="87"/>
        <v>77.19204684352181</v>
      </c>
      <c r="BO37" s="2">
        <f t="shared" si="88"/>
        <v>1.9088886120000002</v>
      </c>
      <c r="BP37" s="2">
        <f t="shared" si="89"/>
        <v>11.600526637999998</v>
      </c>
      <c r="BQ37" s="2">
        <f t="shared" si="90"/>
        <v>11.756533248027278</v>
      </c>
      <c r="BR37" s="2">
        <f t="shared" si="91"/>
        <v>80.655610903822</v>
      </c>
      <c r="BS37" s="2">
        <f t="shared" si="92"/>
        <v>197.12896244111434</v>
      </c>
      <c r="BT37" s="2">
        <f t="shared" si="93"/>
        <v>157.84765774734382</v>
      </c>
      <c r="BU37" s="2">
        <f t="shared" si="94"/>
        <v>-182.57779870704502</v>
      </c>
      <c r="BV37" s="2">
        <f t="shared" si="95"/>
        <v>74.33152260245993</v>
      </c>
      <c r="BW37" s="2">
        <f t="shared" si="96"/>
        <v>-245.95753618719527</v>
      </c>
      <c r="BX37" s="2">
        <f t="shared" si="97"/>
        <v>104.71964207897263</v>
      </c>
      <c r="BY37" s="2">
        <f t="shared" si="98"/>
        <v>267.3224888489998</v>
      </c>
      <c r="BZ37" s="2">
        <f t="shared" si="99"/>
        <v>-23.062514910827222</v>
      </c>
      <c r="CA37" s="2">
        <f t="shared" si="100"/>
        <v>0.06442163323060301</v>
      </c>
      <c r="CB37" s="2">
        <f t="shared" si="101"/>
        <v>77.89851277019447</v>
      </c>
      <c r="CC37" s="2">
        <f t="shared" si="56"/>
        <v>0.9083450285515025</v>
      </c>
      <c r="CD37" s="2">
        <f t="shared" si="102"/>
        <v>77.89851277019447</v>
      </c>
      <c r="CE37" s="2">
        <f t="shared" si="103"/>
        <v>8.962055760414344</v>
      </c>
      <c r="CF37" s="2">
        <f t="shared" si="104"/>
        <v>77.89851277019447</v>
      </c>
      <c r="CG37" s="2">
        <f t="shared" si="105"/>
        <v>1.878840708865527</v>
      </c>
      <c r="CH37" s="2">
        <f t="shared" si="106"/>
        <v>8.762899123206065</v>
      </c>
      <c r="CI37" s="2">
        <f t="shared" si="107"/>
        <v>4.66399257896495</v>
      </c>
      <c r="CJ37" s="2">
        <f t="shared" si="108"/>
        <v>1.426101694825859</v>
      </c>
    </row>
    <row r="38" spans="1:88" ht="12.75">
      <c r="A38" s="1" t="s">
        <v>45</v>
      </c>
      <c r="B38" s="1">
        <v>3</v>
      </c>
      <c r="C38" s="1">
        <v>0.37891</v>
      </c>
      <c r="D38">
        <v>0.2381</v>
      </c>
      <c r="E38" s="1">
        <v>0.4004</v>
      </c>
      <c r="F38" s="1">
        <v>0.1692</v>
      </c>
      <c r="G38" s="1">
        <v>2.5058</v>
      </c>
      <c r="H38" s="10">
        <f t="shared" si="2"/>
        <v>0.09021847100000001</v>
      </c>
      <c r="I38" s="2">
        <f t="shared" si="3"/>
        <v>0.151715564</v>
      </c>
      <c r="J38" s="2">
        <f t="shared" si="4"/>
        <v>0.064111572</v>
      </c>
      <c r="K38" s="2">
        <f t="shared" si="5"/>
        <v>0.949472678</v>
      </c>
      <c r="L38" s="3">
        <v>36</v>
      </c>
      <c r="M38" s="3"/>
      <c r="N38" s="11">
        <v>3</v>
      </c>
      <c r="O38" s="2">
        <f>O37+H55</f>
        <v>1.8624876030000002</v>
      </c>
      <c r="P38" s="2">
        <f>P37+I55</f>
        <v>8.181818651999999</v>
      </c>
      <c r="Q38" s="2">
        <f>Q37+J55</f>
        <v>1.9116837960000002</v>
      </c>
      <c r="R38" s="2">
        <f>R37+K55</f>
        <v>11.641922453999998</v>
      </c>
      <c r="S38">
        <v>0</v>
      </c>
      <c r="T38">
        <v>0</v>
      </c>
      <c r="U38" s="2">
        <f t="shared" si="69"/>
        <v>1.8624876030000002</v>
      </c>
      <c r="V38" s="2">
        <f t="shared" si="6"/>
        <v>8.181818651999999</v>
      </c>
      <c r="W38" s="2">
        <f t="shared" si="109"/>
        <v>8.391127249991134</v>
      </c>
      <c r="X38" s="2">
        <f t="shared" si="110"/>
        <v>77.17586967634956</v>
      </c>
      <c r="Y38" s="2">
        <f t="shared" si="63"/>
        <v>0.9770288994844344</v>
      </c>
      <c r="Z38" s="2">
        <f t="shared" si="9"/>
        <v>-77.17586967634956</v>
      </c>
      <c r="AA38" s="7">
        <f t="shared" si="10"/>
        <v>4.392952006134775</v>
      </c>
      <c r="AB38" s="2">
        <f>Y38*1.43</f>
        <v>1.397151326262741</v>
      </c>
      <c r="AC38" s="2">
        <f t="shared" si="11"/>
        <v>3.7249752060000003</v>
      </c>
      <c r="AD38" s="2">
        <f t="shared" si="12"/>
        <v>16.363637303999997</v>
      </c>
      <c r="AE38" s="2">
        <f t="shared" si="13"/>
        <v>16.78225449998227</v>
      </c>
      <c r="AF38" s="2">
        <f t="shared" si="14"/>
        <v>77.17586967634956</v>
      </c>
      <c r="AG38" s="17">
        <f t="shared" si="15"/>
        <v>0.4885144497422172</v>
      </c>
      <c r="AH38" s="2">
        <f t="shared" si="16"/>
        <v>-77.17586967634956</v>
      </c>
      <c r="AI38" s="2"/>
      <c r="AJ38" s="2">
        <f t="shared" si="18"/>
        <v>4.392952006134775</v>
      </c>
      <c r="AK38" s="2">
        <f>AG38*1.43</f>
        <v>0.6985756631313705</v>
      </c>
      <c r="AL38" s="2">
        <f t="shared" si="19"/>
        <v>5.636659002</v>
      </c>
      <c r="AM38" s="2">
        <f t="shared" si="20"/>
        <v>28.005559757999997</v>
      </c>
      <c r="AN38" s="2">
        <f t="shared" si="21"/>
        <v>28.567171754721127</v>
      </c>
      <c r="AO38" s="2">
        <f t="shared" si="22"/>
        <v>78.62015702817615</v>
      </c>
      <c r="AP38" s="14">
        <f t="shared" si="23"/>
        <v>0.8609575242048022</v>
      </c>
      <c r="AQ38" s="2">
        <f t="shared" si="24"/>
        <v>-78.62015702817615</v>
      </c>
      <c r="AR38" s="2"/>
      <c r="AS38" s="2">
        <f t="shared" si="26"/>
        <v>4.968467978648888</v>
      </c>
      <c r="AT38" s="2">
        <f t="shared" si="111"/>
        <v>1.2311692596128672</v>
      </c>
      <c r="AU38">
        <v>1</v>
      </c>
      <c r="AV38">
        <v>120</v>
      </c>
      <c r="AW38" s="2">
        <f t="shared" si="70"/>
        <v>8.391127249991134</v>
      </c>
      <c r="AX38" s="2">
        <f t="shared" si="71"/>
        <v>77.17586967634956</v>
      </c>
      <c r="AY38" s="2">
        <f t="shared" si="72"/>
        <v>8.391127249991134</v>
      </c>
      <c r="AZ38" s="2">
        <f t="shared" si="73"/>
        <v>197.17586967634958</v>
      </c>
      <c r="BA38" s="2">
        <f t="shared" si="74"/>
        <v>-8.016906603289351</v>
      </c>
      <c r="BB38" s="2">
        <f t="shared" si="75"/>
        <v>-2.477947747568416</v>
      </c>
      <c r="BC38" s="2">
        <f t="shared" si="76"/>
        <v>9.928590399289352</v>
      </c>
      <c r="BD38" s="2">
        <f t="shared" si="77"/>
        <v>14.119870201568414</v>
      </c>
      <c r="BE38" s="2">
        <f t="shared" si="78"/>
        <v>17.26115992122199</v>
      </c>
      <c r="BF38" s="2">
        <f t="shared" si="79"/>
        <v>54.88647729372828</v>
      </c>
      <c r="BG38" s="2">
        <f t="shared" si="80"/>
        <v>70.41101652554377</v>
      </c>
      <c r="BH38" s="2">
        <f t="shared" si="81"/>
        <v>154.35173935269913</v>
      </c>
      <c r="BI38" s="2">
        <f t="shared" si="82"/>
        <v>-63.4732963828864</v>
      </c>
      <c r="BJ38" s="2">
        <f t="shared" si="83"/>
        <v>30.47707161868833</v>
      </c>
      <c r="BK38" s="2">
        <f t="shared" si="84"/>
        <v>3.7249752060000003</v>
      </c>
      <c r="BL38" s="2">
        <f t="shared" si="85"/>
        <v>16.363637303999997</v>
      </c>
      <c r="BM38" s="2">
        <f t="shared" si="86"/>
        <v>16.78225449998227</v>
      </c>
      <c r="BN38" s="2">
        <f t="shared" si="87"/>
        <v>77.17586967634956</v>
      </c>
      <c r="BO38" s="2">
        <f t="shared" si="88"/>
        <v>1.9116837960000002</v>
      </c>
      <c r="BP38" s="2">
        <f t="shared" si="89"/>
        <v>11.641922453999998</v>
      </c>
      <c r="BQ38" s="2">
        <f t="shared" si="90"/>
        <v>11.797834265696322</v>
      </c>
      <c r="BR38" s="2">
        <f t="shared" si="91"/>
        <v>80.67485842264563</v>
      </c>
      <c r="BS38" s="2">
        <f t="shared" si="92"/>
        <v>197.9942571955271</v>
      </c>
      <c r="BT38" s="2">
        <f t="shared" si="93"/>
        <v>157.8507280989952</v>
      </c>
      <c r="BU38" s="2">
        <f t="shared" si="94"/>
        <v>-183.3832218167376</v>
      </c>
      <c r="BV38" s="2">
        <f t="shared" si="95"/>
        <v>74.64797276900254</v>
      </c>
      <c r="BW38" s="2">
        <f t="shared" si="96"/>
        <v>-246.85651819962402</v>
      </c>
      <c r="BX38" s="2">
        <f t="shared" si="97"/>
        <v>105.12504438769086</v>
      </c>
      <c r="BY38" s="2">
        <f t="shared" si="98"/>
        <v>268.3084335893214</v>
      </c>
      <c r="BZ38" s="2">
        <f t="shared" si="99"/>
        <v>-23.066964919969926</v>
      </c>
      <c r="CA38" s="2">
        <f t="shared" si="100"/>
        <v>0.06433327380101025</v>
      </c>
      <c r="CB38" s="2">
        <f t="shared" si="101"/>
        <v>77.9534422136982</v>
      </c>
      <c r="CC38" s="2">
        <f t="shared" si="56"/>
        <v>0.9070991605942446</v>
      </c>
      <c r="CD38" s="2">
        <f t="shared" si="102"/>
        <v>77.9534422136982</v>
      </c>
      <c r="CE38" s="2">
        <f t="shared" si="103"/>
        <v>8.974364820534898</v>
      </c>
      <c r="CF38" s="2">
        <f t="shared" si="104"/>
        <v>77.9534422136982</v>
      </c>
      <c r="CG38" s="2">
        <f t="shared" si="105"/>
        <v>1.8730078387067495</v>
      </c>
      <c r="CH38" s="2">
        <f t="shared" si="106"/>
        <v>8.776734333919277</v>
      </c>
      <c r="CI38" s="2">
        <f t="shared" si="107"/>
        <v>4.68590368526131</v>
      </c>
      <c r="CJ38" s="2">
        <f t="shared" si="108"/>
        <v>1.424145682132964</v>
      </c>
    </row>
    <row r="39" spans="1:88" ht="12.75">
      <c r="A39" s="1" t="s">
        <v>46</v>
      </c>
      <c r="B39" s="1">
        <v>3</v>
      </c>
      <c r="C39" s="1">
        <v>0.23254</v>
      </c>
      <c r="D39">
        <v>0.2381</v>
      </c>
      <c r="E39" s="1">
        <v>0.4004</v>
      </c>
      <c r="F39" s="1">
        <v>0.1692</v>
      </c>
      <c r="G39" s="1">
        <v>2.5058</v>
      </c>
      <c r="H39" s="10">
        <f t="shared" si="2"/>
        <v>0.055367774</v>
      </c>
      <c r="I39" s="2">
        <f t="shared" si="3"/>
        <v>0.09310901599999999</v>
      </c>
      <c r="J39" s="2">
        <f t="shared" si="4"/>
        <v>0.039345767999999996</v>
      </c>
      <c r="K39" s="2">
        <f t="shared" si="5"/>
        <v>0.582698732</v>
      </c>
      <c r="L39" s="3">
        <v>37</v>
      </c>
      <c r="M39" s="3"/>
      <c r="N39" s="11">
        <v>3</v>
      </c>
      <c r="O39" s="2">
        <f>O38+H56</f>
        <v>2.011545346</v>
      </c>
      <c r="P39" s="2">
        <f>P38+I56</f>
        <v>8.432481064</v>
      </c>
      <c r="Q39" s="2">
        <f>Q38+J56</f>
        <v>2.0176080720000003</v>
      </c>
      <c r="R39" s="2">
        <f>R38+K56</f>
        <v>13.210628427999998</v>
      </c>
      <c r="S39">
        <v>0</v>
      </c>
      <c r="T39">
        <v>0</v>
      </c>
      <c r="U39" s="2">
        <f t="shared" si="69"/>
        <v>2.011545346</v>
      </c>
      <c r="V39" s="2">
        <f t="shared" si="6"/>
        <v>8.432481064</v>
      </c>
      <c r="W39" s="2">
        <f t="shared" si="109"/>
        <v>8.66908597106597</v>
      </c>
      <c r="X39" s="2">
        <f t="shared" si="110"/>
        <v>76.58299462586847</v>
      </c>
      <c r="Y39" s="2">
        <f t="shared" si="63"/>
        <v>0.945702217033683</v>
      </c>
      <c r="Z39" s="2">
        <f t="shared" si="9"/>
        <v>-76.58299462586847</v>
      </c>
      <c r="AA39" s="7">
        <f t="shared" si="10"/>
        <v>4.192041248668922</v>
      </c>
      <c r="AB39" s="2">
        <f>Y39*1.42</f>
        <v>1.3428971481878298</v>
      </c>
      <c r="AC39" s="2">
        <f t="shared" si="11"/>
        <v>4.023090692</v>
      </c>
      <c r="AD39" s="2">
        <f t="shared" si="12"/>
        <v>16.864962128</v>
      </c>
      <c r="AE39" s="2">
        <f t="shared" si="13"/>
        <v>17.33817194213194</v>
      </c>
      <c r="AF39" s="2">
        <f t="shared" si="14"/>
        <v>76.58299462586847</v>
      </c>
      <c r="AG39" s="17">
        <f t="shared" si="15"/>
        <v>0.4728511085168415</v>
      </c>
      <c r="AH39" s="2">
        <f t="shared" si="16"/>
        <v>-76.58299462586847</v>
      </c>
      <c r="AI39" s="2"/>
      <c r="AJ39" s="2">
        <f t="shared" si="18"/>
        <v>4.192041248668922</v>
      </c>
      <c r="AK39" s="2">
        <f>AG39*1.42</f>
        <v>0.6714485740939149</v>
      </c>
      <c r="AL39" s="2">
        <f t="shared" si="19"/>
        <v>6.040698764</v>
      </c>
      <c r="AM39" s="2">
        <f t="shared" si="20"/>
        <v>30.075590555999995</v>
      </c>
      <c r="AN39" s="2">
        <f t="shared" si="21"/>
        <v>30.67623165986245</v>
      </c>
      <c r="AO39" s="2">
        <f t="shared" si="22"/>
        <v>78.64321687544995</v>
      </c>
      <c r="AP39" s="14">
        <f t="shared" si="23"/>
        <v>0.8017647584680008</v>
      </c>
      <c r="AQ39" s="2">
        <f t="shared" si="24"/>
        <v>-78.64321687544995</v>
      </c>
      <c r="AR39" s="2"/>
      <c r="AS39" s="2">
        <f t="shared" si="26"/>
        <v>4.9788264124736274</v>
      </c>
      <c r="AT39" s="2">
        <f t="shared" si="111"/>
        <v>1.146523604609241</v>
      </c>
      <c r="AU39">
        <v>1</v>
      </c>
      <c r="AV39">
        <v>120</v>
      </c>
      <c r="AW39" s="2">
        <f t="shared" si="70"/>
        <v>8.66908597106597</v>
      </c>
      <c r="AX39" s="2">
        <f t="shared" si="71"/>
        <v>76.58299462586847</v>
      </c>
      <c r="AY39" s="2">
        <f t="shared" si="72"/>
        <v>8.66908597106597</v>
      </c>
      <c r="AZ39" s="2">
        <f t="shared" si="73"/>
        <v>196.58299462586848</v>
      </c>
      <c r="BA39" s="2">
        <f t="shared" si="74"/>
        <v>-8.30851549135523</v>
      </c>
      <c r="BB39" s="2">
        <f t="shared" si="75"/>
        <v>-2.4741911614996446</v>
      </c>
      <c r="BC39" s="2">
        <f t="shared" si="76"/>
        <v>10.32612356335523</v>
      </c>
      <c r="BD39" s="2">
        <f t="shared" si="77"/>
        <v>15.684819589499643</v>
      </c>
      <c r="BE39" s="2">
        <f t="shared" si="78"/>
        <v>18.77877507722034</v>
      </c>
      <c r="BF39" s="2">
        <f t="shared" si="79"/>
        <v>56.641033850583256</v>
      </c>
      <c r="BG39" s="2">
        <f t="shared" si="80"/>
        <v>75.15305157373281</v>
      </c>
      <c r="BH39" s="2">
        <f t="shared" si="81"/>
        <v>153.16598925173693</v>
      </c>
      <c r="BI39" s="2">
        <f t="shared" si="82"/>
        <v>-67.06042221570428</v>
      </c>
      <c r="BJ39" s="2">
        <f t="shared" si="83"/>
        <v>33.92463607904468</v>
      </c>
      <c r="BK39" s="2">
        <f t="shared" si="84"/>
        <v>4.023090692</v>
      </c>
      <c r="BL39" s="2">
        <f t="shared" si="85"/>
        <v>16.864962128</v>
      </c>
      <c r="BM39" s="2">
        <f t="shared" si="86"/>
        <v>17.33817194213194</v>
      </c>
      <c r="BN39" s="2">
        <f t="shared" si="87"/>
        <v>76.58299462586847</v>
      </c>
      <c r="BO39" s="2">
        <f t="shared" si="88"/>
        <v>2.0176080720000003</v>
      </c>
      <c r="BP39" s="2">
        <f t="shared" si="89"/>
        <v>13.210628427999998</v>
      </c>
      <c r="BQ39" s="2">
        <f t="shared" si="90"/>
        <v>13.363811050552954</v>
      </c>
      <c r="BR39" s="2">
        <f t="shared" si="91"/>
        <v>81.31653749573606</v>
      </c>
      <c r="BS39" s="2">
        <f t="shared" si="92"/>
        <v>231.70405379665</v>
      </c>
      <c r="BT39" s="2">
        <f t="shared" si="93"/>
        <v>157.89953212160452</v>
      </c>
      <c r="BU39" s="2">
        <f t="shared" si="94"/>
        <v>-214.67972787073282</v>
      </c>
      <c r="BV39" s="2">
        <f t="shared" si="95"/>
        <v>87.17443998758452</v>
      </c>
      <c r="BW39" s="2">
        <f t="shared" si="96"/>
        <v>-281.7401500864371</v>
      </c>
      <c r="BX39" s="2">
        <f t="shared" si="97"/>
        <v>121.09907606662921</v>
      </c>
      <c r="BY39" s="2">
        <f t="shared" si="98"/>
        <v>306.663493743418</v>
      </c>
      <c r="BZ39" s="2">
        <f t="shared" si="99"/>
        <v>-23.25926207766109</v>
      </c>
      <c r="CA39" s="2">
        <f t="shared" si="100"/>
        <v>0.06123576969657934</v>
      </c>
      <c r="CB39" s="2">
        <f t="shared" si="101"/>
        <v>79.90029592824435</v>
      </c>
      <c r="CC39" s="2">
        <f t="shared" si="56"/>
        <v>0.8634243527217687</v>
      </c>
      <c r="CD39" s="2">
        <f t="shared" si="102"/>
        <v>79.90029592824435</v>
      </c>
      <c r="CE39" s="2">
        <f t="shared" si="103"/>
        <v>9.428317338875171</v>
      </c>
      <c r="CF39" s="2">
        <f t="shared" si="104"/>
        <v>79.90029592824435</v>
      </c>
      <c r="CG39" s="2">
        <f t="shared" si="105"/>
        <v>1.6533652023684362</v>
      </c>
      <c r="CH39" s="2">
        <f t="shared" si="106"/>
        <v>9.282216941557193</v>
      </c>
      <c r="CI39" s="2">
        <f t="shared" si="107"/>
        <v>5.614135901892982</v>
      </c>
      <c r="CJ39" s="2">
        <f t="shared" si="108"/>
        <v>1.355576233773177</v>
      </c>
    </row>
    <row r="40" spans="1:88" ht="12.75">
      <c r="A40" s="1" t="s">
        <v>47</v>
      </c>
      <c r="B40" s="1">
        <v>3</v>
      </c>
      <c r="C40" s="1">
        <v>0.05293</v>
      </c>
      <c r="D40">
        <v>0.2381</v>
      </c>
      <c r="E40" s="1">
        <v>0.4004</v>
      </c>
      <c r="F40" s="1">
        <v>0.1692</v>
      </c>
      <c r="G40" s="1">
        <v>2.5058</v>
      </c>
      <c r="H40" s="10">
        <f t="shared" si="2"/>
        <v>0.012602633</v>
      </c>
      <c r="I40" s="2">
        <f t="shared" si="3"/>
        <v>0.021193172</v>
      </c>
      <c r="J40" s="2">
        <f t="shared" si="4"/>
        <v>0.008955755999999999</v>
      </c>
      <c r="K40" s="2">
        <f t="shared" si="5"/>
        <v>0.13263199399999998</v>
      </c>
      <c r="L40" s="3">
        <v>38</v>
      </c>
      <c r="M40" s="3"/>
      <c r="N40" s="11">
        <v>3</v>
      </c>
      <c r="O40" s="2">
        <f>O39+H57</f>
        <v>2.049591345</v>
      </c>
      <c r="P40" s="2">
        <f>P39+I57</f>
        <v>8.496460979999998</v>
      </c>
      <c r="Q40" s="2">
        <f>Q39+J57</f>
        <v>2.04464454</v>
      </c>
      <c r="R40" s="2">
        <f>R39+K57</f>
        <v>13.611030209999997</v>
      </c>
      <c r="S40">
        <v>0</v>
      </c>
      <c r="T40">
        <v>0</v>
      </c>
      <c r="U40" s="2">
        <f>O40+S40</f>
        <v>2.049591345</v>
      </c>
      <c r="V40" s="2">
        <f t="shared" si="6"/>
        <v>8.496460979999998</v>
      </c>
      <c r="W40" s="2">
        <f t="shared" si="109"/>
        <v>8.740175848697865</v>
      </c>
      <c r="X40" s="2">
        <f t="shared" si="110"/>
        <v>76.4377130715509</v>
      </c>
      <c r="Y40" s="2">
        <f t="shared" si="63"/>
        <v>0.9380101687215026</v>
      </c>
      <c r="Z40" s="2">
        <f t="shared" si="9"/>
        <v>-76.4377130715509</v>
      </c>
      <c r="AA40" s="7">
        <f t="shared" si="10"/>
        <v>4.145441480677212</v>
      </c>
      <c r="AB40" s="2">
        <f>Y40*1.42</f>
        <v>1.3319744395845337</v>
      </c>
      <c r="AC40" s="2">
        <f t="shared" si="11"/>
        <v>4.09918269</v>
      </c>
      <c r="AD40" s="2">
        <f t="shared" si="12"/>
        <v>16.992921959999997</v>
      </c>
      <c r="AE40" s="2">
        <f t="shared" si="13"/>
        <v>17.48035169739573</v>
      </c>
      <c r="AF40" s="2">
        <f t="shared" si="14"/>
        <v>76.4377130715509</v>
      </c>
      <c r="AG40" s="17">
        <f t="shared" si="15"/>
        <v>0.4690050843607513</v>
      </c>
      <c r="AH40" s="2">
        <f t="shared" si="16"/>
        <v>-76.4377130715509</v>
      </c>
      <c r="AI40" s="2"/>
      <c r="AJ40" s="2">
        <f t="shared" si="18"/>
        <v>4.145441480677212</v>
      </c>
      <c r="AK40" s="2">
        <f>AG40*1.42</f>
        <v>0.6659872197922668</v>
      </c>
      <c r="AL40" s="2">
        <f t="shared" si="19"/>
        <v>6.14382723</v>
      </c>
      <c r="AM40" s="2">
        <f t="shared" si="20"/>
        <v>30.603952169999992</v>
      </c>
      <c r="AN40" s="2">
        <f t="shared" si="21"/>
        <v>31.214555922770018</v>
      </c>
      <c r="AO40" s="2">
        <f t="shared" si="22"/>
        <v>78.64860355266133</v>
      </c>
      <c r="AP40" s="14">
        <f t="shared" si="23"/>
        <v>0.7879375740065135</v>
      </c>
      <c r="AQ40" s="2">
        <f t="shared" si="24"/>
        <v>-78.64860355266133</v>
      </c>
      <c r="AR40" s="2"/>
      <c r="AS40" s="2">
        <f t="shared" si="26"/>
        <v>4.981252080228172</v>
      </c>
      <c r="AT40" s="2">
        <f t="shared" si="111"/>
        <v>1.1267507308293143</v>
      </c>
      <c r="AU40">
        <v>1</v>
      </c>
      <c r="AV40">
        <v>120</v>
      </c>
      <c r="AW40" s="2">
        <f t="shared" si="70"/>
        <v>8.740175848697865</v>
      </c>
      <c r="AX40" s="2">
        <f t="shared" si="71"/>
        <v>76.4377130715509</v>
      </c>
      <c r="AY40" s="2">
        <f t="shared" si="72"/>
        <v>8.740175848697865</v>
      </c>
      <c r="AZ40" s="2">
        <f t="shared" si="73"/>
        <v>196.4377130715509</v>
      </c>
      <c r="BA40" s="2">
        <f t="shared" si="74"/>
        <v>-8.382946723443228</v>
      </c>
      <c r="BB40" s="2">
        <f t="shared" si="75"/>
        <v>-2.473232317853277</v>
      </c>
      <c r="BC40" s="2">
        <f t="shared" si="76"/>
        <v>10.427591263443228</v>
      </c>
      <c r="BD40" s="2">
        <f t="shared" si="77"/>
        <v>16.084262527853273</v>
      </c>
      <c r="BE40" s="2">
        <f t="shared" si="78"/>
        <v>19.168676548534656</v>
      </c>
      <c r="BF40" s="2">
        <f t="shared" si="79"/>
        <v>57.04424763982607</v>
      </c>
      <c r="BG40" s="2">
        <f t="shared" si="80"/>
        <v>76.39067386616144</v>
      </c>
      <c r="BH40" s="2">
        <f t="shared" si="81"/>
        <v>152.8754261431018</v>
      </c>
      <c r="BI40" s="2">
        <f t="shared" si="82"/>
        <v>-67.9890245031636</v>
      </c>
      <c r="BJ40" s="2">
        <f t="shared" si="83"/>
        <v>34.82854577547645</v>
      </c>
      <c r="BK40" s="2">
        <f t="shared" si="84"/>
        <v>4.09918269</v>
      </c>
      <c r="BL40" s="2">
        <f t="shared" si="85"/>
        <v>16.992921959999997</v>
      </c>
      <c r="BM40" s="2">
        <f t="shared" si="86"/>
        <v>17.48035169739573</v>
      </c>
      <c r="BN40" s="2">
        <f t="shared" si="87"/>
        <v>76.4377130715509</v>
      </c>
      <c r="BO40" s="2">
        <f t="shared" si="88"/>
        <v>2.04464454</v>
      </c>
      <c r="BP40" s="2">
        <f t="shared" si="89"/>
        <v>13.611030209999997</v>
      </c>
      <c r="BQ40" s="2">
        <f t="shared" si="90"/>
        <v>13.763746389427713</v>
      </c>
      <c r="BR40" s="2">
        <f t="shared" si="91"/>
        <v>81.45692527761818</v>
      </c>
      <c r="BS40" s="2">
        <f t="shared" si="92"/>
        <v>240.59512756095705</v>
      </c>
      <c r="BT40" s="2">
        <f t="shared" si="93"/>
        <v>157.8946383491691</v>
      </c>
      <c r="BU40" s="2">
        <f t="shared" si="94"/>
        <v>-222.9098026481613</v>
      </c>
      <c r="BV40" s="2">
        <f t="shared" si="95"/>
        <v>90.53858453405911</v>
      </c>
      <c r="BW40" s="2">
        <f t="shared" si="96"/>
        <v>-290.8988271513249</v>
      </c>
      <c r="BX40" s="2">
        <f t="shared" si="97"/>
        <v>125.36713030953555</v>
      </c>
      <c r="BY40" s="2">
        <f t="shared" si="98"/>
        <v>316.76338961449517</v>
      </c>
      <c r="BZ40" s="2">
        <f t="shared" si="99"/>
        <v>-23.31433724761558</v>
      </c>
      <c r="CA40" s="2">
        <f t="shared" si="100"/>
        <v>0.06051417928019764</v>
      </c>
      <c r="CB40" s="2">
        <f t="shared" si="101"/>
        <v>80.35858488744165</v>
      </c>
      <c r="CC40" s="2">
        <f t="shared" si="56"/>
        <v>0.8532499278507867</v>
      </c>
      <c r="CD40" s="2">
        <f t="shared" si="102"/>
        <v>80.35858488744165</v>
      </c>
      <c r="CE40" s="2">
        <f t="shared" si="103"/>
        <v>9.540743608474502</v>
      </c>
      <c r="CF40" s="2">
        <f t="shared" si="104"/>
        <v>80.35858488744165</v>
      </c>
      <c r="CG40" s="2">
        <f t="shared" si="105"/>
        <v>1.597897198443058</v>
      </c>
      <c r="CH40" s="2">
        <f t="shared" si="106"/>
        <v>9.405982837846075</v>
      </c>
      <c r="CI40" s="2">
        <f t="shared" si="107"/>
        <v>5.88647557991276</v>
      </c>
      <c r="CJ40" s="2">
        <f t="shared" si="108"/>
        <v>1.3396023867257352</v>
      </c>
    </row>
    <row r="41" spans="1:88" ht="12.75">
      <c r="A41" s="1" t="s">
        <v>48</v>
      </c>
      <c r="B41" s="1">
        <v>3</v>
      </c>
      <c r="C41" s="1">
        <v>0.21956</v>
      </c>
      <c r="D41">
        <v>0.2381</v>
      </c>
      <c r="E41" s="1">
        <v>0.4004</v>
      </c>
      <c r="F41" s="1">
        <v>0.1692</v>
      </c>
      <c r="G41" s="1">
        <v>2.5058</v>
      </c>
      <c r="H41" s="10">
        <f t="shared" si="2"/>
        <v>0.052277236000000005</v>
      </c>
      <c r="I41" s="2">
        <f t="shared" si="3"/>
        <v>0.087911824</v>
      </c>
      <c r="J41" s="2">
        <f t="shared" si="4"/>
        <v>0.037149551999999995</v>
      </c>
      <c r="K41" s="2">
        <f t="shared" si="5"/>
        <v>0.550173448</v>
      </c>
      <c r="L41" s="3">
        <v>39</v>
      </c>
      <c r="M41" s="3"/>
      <c r="N41" s="11">
        <v>3</v>
      </c>
      <c r="O41" s="2">
        <f>O34+H36</f>
        <v>1.885471396</v>
      </c>
      <c r="P41" s="2">
        <f>P34+I36</f>
        <v>8.220469264</v>
      </c>
      <c r="Q41" s="2">
        <f>Q34+J36</f>
        <v>1.928016672</v>
      </c>
      <c r="R41" s="2">
        <f>R34+K36</f>
        <v>11.883807328</v>
      </c>
      <c r="S41">
        <v>0</v>
      </c>
      <c r="T41">
        <v>0</v>
      </c>
      <c r="U41" s="2">
        <f>O41+S41</f>
        <v>1.885471396</v>
      </c>
      <c r="V41" s="2">
        <f t="shared" si="6"/>
        <v>8.220469264</v>
      </c>
      <c r="W41" s="2">
        <f t="shared" si="109"/>
        <v>8.433926565100203</v>
      </c>
      <c r="X41" s="2">
        <f t="shared" si="110"/>
        <v>77.08190464254989</v>
      </c>
      <c r="Y41" s="2">
        <f t="shared" si="63"/>
        <v>0.9720708093923606</v>
      </c>
      <c r="Z41" s="2">
        <f t="shared" si="9"/>
        <v>-77.08190464254989</v>
      </c>
      <c r="AA41" s="7">
        <f t="shared" si="10"/>
        <v>4.3599013389646775</v>
      </c>
      <c r="AB41" s="2">
        <f>Y41*1.41</f>
        <v>1.3706198412432282</v>
      </c>
      <c r="AC41" s="2">
        <f t="shared" si="11"/>
        <v>3.770942792</v>
      </c>
      <c r="AD41" s="2">
        <f t="shared" si="12"/>
        <v>16.440938528</v>
      </c>
      <c r="AE41" s="2">
        <f t="shared" si="13"/>
        <v>16.867853130200405</v>
      </c>
      <c r="AF41" s="2">
        <f t="shared" si="14"/>
        <v>77.08190464254989</v>
      </c>
      <c r="AG41" s="17">
        <f t="shared" si="15"/>
        <v>0.4860354046961803</v>
      </c>
      <c r="AH41" s="2">
        <f t="shared" si="16"/>
        <v>-77.08190464254989</v>
      </c>
      <c r="AI41" s="2"/>
      <c r="AJ41" s="2">
        <f t="shared" si="18"/>
        <v>4.3599013389646775</v>
      </c>
      <c r="AK41" s="2">
        <f>AG41*1.41</f>
        <v>0.6853099206216141</v>
      </c>
      <c r="AL41" s="2">
        <f t="shared" si="19"/>
        <v>5.698959464</v>
      </c>
      <c r="AM41" s="2">
        <f t="shared" si="20"/>
        <v>28.324745856</v>
      </c>
      <c r="AN41" s="2">
        <f t="shared" si="21"/>
        <v>28.892375582137657</v>
      </c>
      <c r="AO41" s="2">
        <f t="shared" si="22"/>
        <v>78.62393224876536</v>
      </c>
      <c r="AP41" s="14">
        <f t="shared" si="23"/>
        <v>0.8512668471153225</v>
      </c>
      <c r="AQ41" s="2">
        <f t="shared" si="24"/>
        <v>-78.62393224876536</v>
      </c>
      <c r="AR41" s="2"/>
      <c r="AS41" s="2">
        <f t="shared" si="26"/>
        <v>4.970160962703068</v>
      </c>
      <c r="AT41" s="2">
        <f t="shared" si="111"/>
        <v>1.217311591374911</v>
      </c>
      <c r="AU41">
        <v>1</v>
      </c>
      <c r="AV41">
        <v>120</v>
      </c>
      <c r="AW41" s="2">
        <f t="shared" si="70"/>
        <v>8.433926565100203</v>
      </c>
      <c r="AX41" s="2">
        <f t="shared" si="71"/>
        <v>77.08190464254989</v>
      </c>
      <c r="AY41" s="2">
        <f t="shared" si="72"/>
        <v>8.433926565100203</v>
      </c>
      <c r="AZ41" s="2">
        <f t="shared" si="73"/>
        <v>197.0819046425499</v>
      </c>
      <c r="BA41" s="2">
        <f t="shared" si="74"/>
        <v>-8.061870911653168</v>
      </c>
      <c r="BB41" s="2">
        <f t="shared" si="75"/>
        <v>-2.47736850495509</v>
      </c>
      <c r="BC41" s="2">
        <f t="shared" si="76"/>
        <v>9.989887583653168</v>
      </c>
      <c r="BD41" s="2">
        <f t="shared" si="77"/>
        <v>14.36117583295509</v>
      </c>
      <c r="BE41" s="2">
        <f t="shared" si="78"/>
        <v>17.494033989880123</v>
      </c>
      <c r="BF41" s="2">
        <f t="shared" si="79"/>
        <v>55.17684332367763</v>
      </c>
      <c r="BG41" s="2">
        <f t="shared" si="80"/>
        <v>71.1311173055029</v>
      </c>
      <c r="BH41" s="2">
        <f t="shared" si="81"/>
        <v>154.16380928509977</v>
      </c>
      <c r="BI41" s="2">
        <f t="shared" si="82"/>
        <v>-64.02111253523451</v>
      </c>
      <c r="BJ41" s="2">
        <f t="shared" si="83"/>
        <v>30.99891931793837</v>
      </c>
      <c r="BK41" s="2">
        <f t="shared" si="84"/>
        <v>3.770942792</v>
      </c>
      <c r="BL41" s="2">
        <f t="shared" si="85"/>
        <v>16.440938528</v>
      </c>
      <c r="BM41" s="2">
        <f t="shared" si="86"/>
        <v>16.867853130200405</v>
      </c>
      <c r="BN41" s="2">
        <f t="shared" si="87"/>
        <v>77.08190464254989</v>
      </c>
      <c r="BO41" s="2">
        <f t="shared" si="88"/>
        <v>1.928016672</v>
      </c>
      <c r="BP41" s="2">
        <f t="shared" si="89"/>
        <v>11.883807328</v>
      </c>
      <c r="BQ41" s="2">
        <f t="shared" si="90"/>
        <v>12.039191206079272</v>
      </c>
      <c r="BR41" s="2">
        <f t="shared" si="91"/>
        <v>80.78468545242295</v>
      </c>
      <c r="BS41" s="2">
        <f t="shared" si="92"/>
        <v>203.07530907054544</v>
      </c>
      <c r="BT41" s="2">
        <f t="shared" si="93"/>
        <v>157.86659009497282</v>
      </c>
      <c r="BU41" s="2">
        <f t="shared" si="94"/>
        <v>-188.11050518610972</v>
      </c>
      <c r="BV41" s="2">
        <f t="shared" si="95"/>
        <v>76.5115611703496</v>
      </c>
      <c r="BW41" s="2">
        <f t="shared" si="96"/>
        <v>-252.13161772134424</v>
      </c>
      <c r="BX41" s="2">
        <f t="shared" si="97"/>
        <v>107.51048048828797</v>
      </c>
      <c r="BY41" s="2">
        <f t="shared" si="98"/>
        <v>274.09643571123763</v>
      </c>
      <c r="BZ41" s="2">
        <f t="shared" si="99"/>
        <v>-23.0936995226224</v>
      </c>
      <c r="CA41" s="2">
        <f t="shared" si="100"/>
        <v>0.06382437606124218</v>
      </c>
      <c r="CB41" s="2">
        <f t="shared" si="101"/>
        <v>78.27054284630003</v>
      </c>
      <c r="CC41" s="2">
        <f>14.1*CA41</f>
        <v>0.8999237024635147</v>
      </c>
      <c r="CD41" s="2">
        <f t="shared" si="102"/>
        <v>78.27054284630003</v>
      </c>
      <c r="CE41" s="2">
        <f t="shared" si="103"/>
        <v>9.045921085630885</v>
      </c>
      <c r="CF41" s="2">
        <f t="shared" si="104"/>
        <v>78.27054284630003</v>
      </c>
      <c r="CG41" s="2">
        <f t="shared" si="105"/>
        <v>1.8389517272982805</v>
      </c>
      <c r="CH41" s="2">
        <f t="shared" si="106"/>
        <v>8.8570279909306</v>
      </c>
      <c r="CI41" s="2">
        <f t="shared" si="107"/>
        <v>4.816346106019333</v>
      </c>
      <c r="CJ41" s="2">
        <f t="shared" si="108"/>
        <v>1.4128802128677183</v>
      </c>
    </row>
    <row r="42" spans="1:88" ht="12.75">
      <c r="A42" s="1" t="s">
        <v>49</v>
      </c>
      <c r="B42" s="1">
        <v>3</v>
      </c>
      <c r="C42" s="1">
        <v>0.25554</v>
      </c>
      <c r="D42">
        <v>0.2381</v>
      </c>
      <c r="E42" s="1">
        <v>0.4004</v>
      </c>
      <c r="F42" s="1">
        <v>0.1692</v>
      </c>
      <c r="G42" s="1">
        <v>2.5058</v>
      </c>
      <c r="H42" s="10">
        <f t="shared" si="2"/>
        <v>0.060844074</v>
      </c>
      <c r="I42" s="2">
        <f t="shared" si="3"/>
        <v>0.10231821599999999</v>
      </c>
      <c r="J42" s="2">
        <f t="shared" si="4"/>
        <v>0.043237368</v>
      </c>
      <c r="K42" s="2">
        <f t="shared" si="5"/>
        <v>0.6403321319999999</v>
      </c>
      <c r="L42" s="3">
        <v>40</v>
      </c>
      <c r="M42" s="3"/>
      <c r="N42" s="11">
        <v>3</v>
      </c>
      <c r="O42" s="2">
        <f>O41+H37</f>
        <v>1.913979109</v>
      </c>
      <c r="P42" s="2">
        <f>P41+I37</f>
        <v>8.268409156</v>
      </c>
      <c r="Q42" s="2">
        <f>Q41+J37</f>
        <v>1.948274988</v>
      </c>
      <c r="R42" s="2">
        <f>R41+K37</f>
        <v>12.183826761999999</v>
      </c>
      <c r="S42">
        <v>0</v>
      </c>
      <c r="T42">
        <v>0</v>
      </c>
      <c r="U42" s="2">
        <f aca="true" t="shared" si="112" ref="U42:U59">O42+S42</f>
        <v>1.913979109</v>
      </c>
      <c r="V42" s="2">
        <f t="shared" si="6"/>
        <v>8.268409156</v>
      </c>
      <c r="W42" s="2">
        <f t="shared" si="109"/>
        <v>8.48704341927818</v>
      </c>
      <c r="X42" s="2">
        <f t="shared" si="110"/>
        <v>76.96667321774487</v>
      </c>
      <c r="Y42" s="2">
        <f t="shared" si="63"/>
        <v>0.9659870248654807</v>
      </c>
      <c r="Z42" s="2">
        <f t="shared" si="9"/>
        <v>-76.96667321774487</v>
      </c>
      <c r="AA42" s="7">
        <f t="shared" si="10"/>
        <v>4.320010138626858</v>
      </c>
      <c r="AB42" s="2">
        <f>Y42*1.39</f>
        <v>1.3427219645630182</v>
      </c>
      <c r="AC42" s="2">
        <f t="shared" si="11"/>
        <v>3.827958218</v>
      </c>
      <c r="AD42" s="2">
        <f t="shared" si="12"/>
        <v>16.536818312</v>
      </c>
      <c r="AE42" s="2">
        <f t="shared" si="13"/>
        <v>16.97408683855636</v>
      </c>
      <c r="AF42" s="2">
        <f t="shared" si="14"/>
        <v>76.96667321774487</v>
      </c>
      <c r="AG42" s="17">
        <f t="shared" si="15"/>
        <v>0.48299351243274036</v>
      </c>
      <c r="AH42" s="2">
        <f t="shared" si="16"/>
        <v>-76.96667321774487</v>
      </c>
      <c r="AI42" s="2"/>
      <c r="AJ42" s="2">
        <f t="shared" si="18"/>
        <v>4.320010138626858</v>
      </c>
      <c r="AK42" s="2">
        <f>AG42*1.39</f>
        <v>0.6713609822815091</v>
      </c>
      <c r="AL42" s="2">
        <f t="shared" si="19"/>
        <v>5.776233206000001</v>
      </c>
      <c r="AM42" s="2">
        <f t="shared" si="20"/>
        <v>28.720645074</v>
      </c>
      <c r="AN42" s="2">
        <f t="shared" si="21"/>
        <v>29.29573899932851</v>
      </c>
      <c r="AO42" s="2">
        <f t="shared" si="22"/>
        <v>78.62849835274949</v>
      </c>
      <c r="AP42" s="14">
        <f t="shared" si="23"/>
        <v>0.8395460332317202</v>
      </c>
      <c r="AQ42" s="2">
        <f t="shared" si="24"/>
        <v>-78.62849835274949</v>
      </c>
      <c r="AR42" s="2"/>
      <c r="AS42" s="2">
        <f t="shared" si="26"/>
        <v>4.972210097779074</v>
      </c>
      <c r="AT42" s="2">
        <f t="shared" si="111"/>
        <v>1.2005508275213599</v>
      </c>
      <c r="AU42">
        <v>1</v>
      </c>
      <c r="AV42">
        <v>120</v>
      </c>
      <c r="AW42" s="2">
        <f t="shared" si="70"/>
        <v>8.48704341927818</v>
      </c>
      <c r="AX42" s="2">
        <f t="shared" si="71"/>
        <v>76.96667321774487</v>
      </c>
      <c r="AY42" s="2">
        <f t="shared" si="72"/>
        <v>8.48704341927818</v>
      </c>
      <c r="AZ42" s="2">
        <f t="shared" si="73"/>
        <v>196.96667321774487</v>
      </c>
      <c r="BA42" s="2">
        <f t="shared" si="74"/>
        <v>-8.117641932479849</v>
      </c>
      <c r="BB42" s="2">
        <f t="shared" si="75"/>
        <v>-2.4766500472932957</v>
      </c>
      <c r="BC42" s="2">
        <f t="shared" si="76"/>
        <v>10.065916920479848</v>
      </c>
      <c r="BD42" s="2">
        <f t="shared" si="77"/>
        <v>14.660476809293295</v>
      </c>
      <c r="BE42" s="2">
        <f t="shared" si="78"/>
        <v>17.783482890756495</v>
      </c>
      <c r="BF42" s="2">
        <f t="shared" si="79"/>
        <v>55.52641840974224</v>
      </c>
      <c r="BG42" s="2">
        <f t="shared" si="80"/>
        <v>72.02990600071307</v>
      </c>
      <c r="BH42" s="2">
        <f t="shared" si="81"/>
        <v>153.93334643548974</v>
      </c>
      <c r="BI42" s="2">
        <f t="shared" si="82"/>
        <v>-64.70327394133619</v>
      </c>
      <c r="BJ42" s="2">
        <f t="shared" si="83"/>
        <v>31.65112477849666</v>
      </c>
      <c r="BK42" s="2">
        <f t="shared" si="84"/>
        <v>3.827958218</v>
      </c>
      <c r="BL42" s="2">
        <f t="shared" si="85"/>
        <v>16.536818312</v>
      </c>
      <c r="BM42" s="2">
        <f t="shared" si="86"/>
        <v>16.97408683855636</v>
      </c>
      <c r="BN42" s="2">
        <f t="shared" si="87"/>
        <v>76.96667321774487</v>
      </c>
      <c r="BO42" s="2">
        <f t="shared" si="88"/>
        <v>1.948274988</v>
      </c>
      <c r="BP42" s="2">
        <f t="shared" si="89"/>
        <v>12.183826761999999</v>
      </c>
      <c r="BQ42" s="2">
        <f t="shared" si="90"/>
        <v>12.33861458978656</v>
      </c>
      <c r="BR42" s="2">
        <f t="shared" si="91"/>
        <v>80.91493790665932</v>
      </c>
      <c r="BS42" s="2">
        <f t="shared" si="92"/>
        <v>209.43671551451556</v>
      </c>
      <c r="BT42" s="2">
        <f t="shared" si="93"/>
        <v>157.88161112440417</v>
      </c>
      <c r="BU42" s="2">
        <f t="shared" si="94"/>
        <v>-194.0238142568388</v>
      </c>
      <c r="BV42" s="2">
        <f t="shared" si="95"/>
        <v>78.85744927865628</v>
      </c>
      <c r="BW42" s="2">
        <f t="shared" si="96"/>
        <v>-258.727088198175</v>
      </c>
      <c r="BX42" s="2">
        <f t="shared" si="97"/>
        <v>110.50857405715294</v>
      </c>
      <c r="BY42" s="2">
        <f t="shared" si="98"/>
        <v>281.3393877644072</v>
      </c>
      <c r="BZ42" s="2">
        <f t="shared" si="99"/>
        <v>-23.12849567846825</v>
      </c>
      <c r="CA42" s="2">
        <f t="shared" si="100"/>
        <v>0.06321007176445671</v>
      </c>
      <c r="CB42" s="2">
        <f t="shared" si="101"/>
        <v>78.65491408821049</v>
      </c>
      <c r="CC42" s="2">
        <f t="shared" si="56"/>
        <v>0.8912620118788396</v>
      </c>
      <c r="CD42" s="2">
        <f t="shared" si="102"/>
        <v>78.65491408821049</v>
      </c>
      <c r="CE42" s="2">
        <f t="shared" si="103"/>
        <v>9.133833471049345</v>
      </c>
      <c r="CF42" s="2">
        <f t="shared" si="104"/>
        <v>78.65491408821049</v>
      </c>
      <c r="CG42" s="2">
        <f t="shared" si="105"/>
        <v>1.796786957626416</v>
      </c>
      <c r="CH42" s="2">
        <f t="shared" si="106"/>
        <v>8.955359875837761</v>
      </c>
      <c r="CI42" s="2">
        <f t="shared" si="107"/>
        <v>4.98409666089069</v>
      </c>
      <c r="CJ42" s="2">
        <f t="shared" si="108"/>
        <v>1.399281358649778</v>
      </c>
    </row>
    <row r="43" spans="1:88" ht="12.75">
      <c r="A43" s="1" t="s">
        <v>50</v>
      </c>
      <c r="B43" s="1">
        <v>3</v>
      </c>
      <c r="C43" s="1">
        <v>0.02327</v>
      </c>
      <c r="D43">
        <v>0.2381</v>
      </c>
      <c r="E43" s="1">
        <v>0.4004</v>
      </c>
      <c r="F43" s="1">
        <v>0.1692</v>
      </c>
      <c r="G43" s="1">
        <v>2.5058</v>
      </c>
      <c r="H43" s="10">
        <f t="shared" si="2"/>
        <v>0.005540587</v>
      </c>
      <c r="I43" s="2">
        <f t="shared" si="3"/>
        <v>0.009317308</v>
      </c>
      <c r="J43" s="2">
        <f t="shared" si="4"/>
        <v>0.003937283999999999</v>
      </c>
      <c r="K43" s="2">
        <f t="shared" si="5"/>
        <v>0.05830996599999999</v>
      </c>
      <c r="L43" s="3">
        <v>41</v>
      </c>
      <c r="M43" s="3"/>
      <c r="N43" s="11">
        <v>3</v>
      </c>
      <c r="O43" s="2">
        <f>O41+H38</f>
        <v>1.975689867</v>
      </c>
      <c r="P43" s="2">
        <f>P41+I38</f>
        <v>8.372184828</v>
      </c>
      <c r="Q43" s="2">
        <f>Q41+J38</f>
        <v>1.992128244</v>
      </c>
      <c r="R43" s="2">
        <f>R41+K38</f>
        <v>12.833280005999999</v>
      </c>
      <c r="S43">
        <v>0</v>
      </c>
      <c r="T43">
        <v>0</v>
      </c>
      <c r="U43" s="2">
        <f t="shared" si="112"/>
        <v>1.975689867</v>
      </c>
      <c r="V43" s="2">
        <f t="shared" si="6"/>
        <v>8.372184828</v>
      </c>
      <c r="W43" s="2">
        <f t="shared" si="109"/>
        <v>8.60214096866355</v>
      </c>
      <c r="X43" s="2">
        <f t="shared" si="110"/>
        <v>76.72210854656147</v>
      </c>
      <c r="Y43" s="2">
        <f t="shared" si="63"/>
        <v>0.9530620170441599</v>
      </c>
      <c r="Z43" s="2">
        <f t="shared" si="9"/>
        <v>-76.72210854656147</v>
      </c>
      <c r="AA43" s="7">
        <f t="shared" si="10"/>
        <v>4.237600732706496</v>
      </c>
      <c r="AB43" s="2">
        <f>Y43*1.38</f>
        <v>1.3152255835209405</v>
      </c>
      <c r="AC43" s="2">
        <f>O43+O43+S43</f>
        <v>3.951379734</v>
      </c>
      <c r="AD43" s="2">
        <f t="shared" si="12"/>
        <v>16.744369656</v>
      </c>
      <c r="AE43" s="2">
        <f t="shared" si="13"/>
        <v>17.2042819373271</v>
      </c>
      <c r="AF43" s="2">
        <f t="shared" si="14"/>
        <v>76.72210854656147</v>
      </c>
      <c r="AG43" s="17">
        <f>14.2/(SQRT(3)*AE43)</f>
        <v>0.47653100852207997</v>
      </c>
      <c r="AH43" s="2">
        <f t="shared" si="16"/>
        <v>-76.72210854656147</v>
      </c>
      <c r="AI43" s="2"/>
      <c r="AJ43" s="2">
        <f t="shared" si="18"/>
        <v>4.237600732706496</v>
      </c>
      <c r="AK43" s="2">
        <f>AG43*1.38</f>
        <v>0.6576127917604703</v>
      </c>
      <c r="AL43" s="2">
        <f t="shared" si="19"/>
        <v>5.943507978</v>
      </c>
      <c r="AM43" s="2">
        <f t="shared" si="20"/>
        <v>29.577649662</v>
      </c>
      <c r="AN43" s="2">
        <f t="shared" si="21"/>
        <v>30.16890197890136</v>
      </c>
      <c r="AO43" s="2">
        <f t="shared" si="22"/>
        <v>78.63796438652702</v>
      </c>
      <c r="AP43" s="14">
        <f t="shared" si="23"/>
        <v>0.8152474851314996</v>
      </c>
      <c r="AQ43" s="2">
        <f t="shared" si="24"/>
        <v>-78.63796438652702</v>
      </c>
      <c r="AR43" s="2"/>
      <c r="AS43" s="2">
        <f t="shared" si="26"/>
        <v>4.976463356570259</v>
      </c>
      <c r="AT43" s="2">
        <f t="shared" si="111"/>
        <v>1.1658039037380443</v>
      </c>
      <c r="AU43">
        <v>1</v>
      </c>
      <c r="AV43">
        <v>120</v>
      </c>
      <c r="AW43" s="2">
        <f t="shared" si="70"/>
        <v>8.60214096866355</v>
      </c>
      <c r="AX43" s="2">
        <f t="shared" si="71"/>
        <v>76.72210854656147</v>
      </c>
      <c r="AY43" s="2">
        <f t="shared" si="72"/>
        <v>8.60214096866355</v>
      </c>
      <c r="AZ43" s="2">
        <f t="shared" si="73"/>
        <v>196.72210854656146</v>
      </c>
      <c r="BA43" s="2">
        <f t="shared" si="74"/>
        <v>-8.238369679726652</v>
      </c>
      <c r="BB43" s="2">
        <f t="shared" si="75"/>
        <v>-2.4750947991784984</v>
      </c>
      <c r="BC43" s="2">
        <f t="shared" si="76"/>
        <v>10.230497923726652</v>
      </c>
      <c r="BD43" s="2">
        <f t="shared" si="77"/>
        <v>15.308374805178497</v>
      </c>
      <c r="BE43" s="2">
        <f t="shared" si="78"/>
        <v>18.412208638379024</v>
      </c>
      <c r="BF43" s="2">
        <f t="shared" si="79"/>
        <v>56.24542315894267</v>
      </c>
      <c r="BG43" s="2">
        <f t="shared" si="80"/>
        <v>73.99682924475988</v>
      </c>
      <c r="BH43" s="2">
        <f t="shared" si="81"/>
        <v>153.44421709312294</v>
      </c>
      <c r="BI43" s="2">
        <f t="shared" si="82"/>
        <v>-66.1901283436269</v>
      </c>
      <c r="BJ43" s="2">
        <f t="shared" si="83"/>
        <v>33.08168145866152</v>
      </c>
      <c r="BK43" s="2">
        <f t="shared" si="84"/>
        <v>3.951379734</v>
      </c>
      <c r="BL43" s="2">
        <f t="shared" si="85"/>
        <v>16.744369656</v>
      </c>
      <c r="BM43" s="2">
        <f t="shared" si="86"/>
        <v>17.2042819373271</v>
      </c>
      <c r="BN43" s="2">
        <f t="shared" si="87"/>
        <v>76.72210854656147</v>
      </c>
      <c r="BO43" s="2">
        <f t="shared" si="88"/>
        <v>1.992128244</v>
      </c>
      <c r="BP43" s="2">
        <f t="shared" si="89"/>
        <v>12.833280005999999</v>
      </c>
      <c r="BQ43" s="2">
        <f t="shared" si="90"/>
        <v>12.986980043602971</v>
      </c>
      <c r="BR43" s="2">
        <f t="shared" si="91"/>
        <v>81.17631931233554</v>
      </c>
      <c r="BS43" s="2">
        <f t="shared" si="92"/>
        <v>223.4316661845861</v>
      </c>
      <c r="BT43" s="2">
        <f t="shared" si="93"/>
        <v>157.898427858897</v>
      </c>
      <c r="BU43" s="2">
        <f t="shared" si="94"/>
        <v>-207.01352914854724</v>
      </c>
      <c r="BV43" s="2">
        <f t="shared" si="95"/>
        <v>84.06609425615</v>
      </c>
      <c r="BW43" s="2">
        <f t="shared" si="96"/>
        <v>-273.2036574921741</v>
      </c>
      <c r="BX43" s="2">
        <f t="shared" si="97"/>
        <v>117.14777571481152</v>
      </c>
      <c r="BY43" s="2">
        <f t="shared" si="98"/>
        <v>297.26055880662835</v>
      </c>
      <c r="BZ43" s="2">
        <f t="shared" si="99"/>
        <v>-23.20930771043866</v>
      </c>
      <c r="CA43" s="2">
        <f t="shared" si="100"/>
        <v>0.06193962869576785</v>
      </c>
      <c r="CB43" s="2">
        <f t="shared" si="101"/>
        <v>79.45473086938134</v>
      </c>
      <c r="CC43" s="2">
        <f t="shared" si="56"/>
        <v>0.8733487646103266</v>
      </c>
      <c r="CD43" s="2">
        <f t="shared" si="102"/>
        <v>79.45473086938134</v>
      </c>
      <c r="CE43" s="2">
        <f t="shared" si="103"/>
        <v>9.321177432713194</v>
      </c>
      <c r="CF43" s="2">
        <f t="shared" si="104"/>
        <v>79.45473086938134</v>
      </c>
      <c r="CG43" s="2">
        <f t="shared" si="105"/>
        <v>1.7058904346961956</v>
      </c>
      <c r="CH43" s="2">
        <f t="shared" si="106"/>
        <v>9.163748499218743</v>
      </c>
      <c r="CI43" s="2">
        <f t="shared" si="107"/>
        <v>5.371827119043977</v>
      </c>
      <c r="CJ43" s="2">
        <f t="shared" si="108"/>
        <v>1.371157560438213</v>
      </c>
    </row>
    <row r="44" spans="1:88" ht="12.75">
      <c r="A44" s="1" t="s">
        <v>51</v>
      </c>
      <c r="B44" s="1">
        <v>3</v>
      </c>
      <c r="C44" s="1">
        <v>0.0937</v>
      </c>
      <c r="D44">
        <v>0.2381</v>
      </c>
      <c r="E44" s="1">
        <v>0.4004</v>
      </c>
      <c r="F44" s="1">
        <v>0.1692</v>
      </c>
      <c r="G44" s="1">
        <v>2.5058</v>
      </c>
      <c r="H44" s="10">
        <f t="shared" si="2"/>
        <v>0.022309970000000002</v>
      </c>
      <c r="I44" s="2">
        <f t="shared" si="3"/>
        <v>0.03751748</v>
      </c>
      <c r="J44" s="2">
        <f t="shared" si="4"/>
        <v>0.01585404</v>
      </c>
      <c r="K44" s="2">
        <f t="shared" si="5"/>
        <v>0.23479346</v>
      </c>
      <c r="L44" s="3">
        <v>42</v>
      </c>
      <c r="M44" s="3"/>
      <c r="N44" s="11">
        <v>3</v>
      </c>
      <c r="O44" s="2">
        <f>O43+H39</f>
        <v>2.031057641</v>
      </c>
      <c r="P44" s="2">
        <f>P43+I39</f>
        <v>8.465293844</v>
      </c>
      <c r="Q44" s="2">
        <f>Q43+J39</f>
        <v>2.031474012</v>
      </c>
      <c r="R44" s="2">
        <f>R43+K39</f>
        <v>13.415978738</v>
      </c>
      <c r="S44">
        <v>0</v>
      </c>
      <c r="T44">
        <v>0</v>
      </c>
      <c r="U44" s="2">
        <f t="shared" si="112"/>
        <v>2.031057641</v>
      </c>
      <c r="V44" s="2">
        <f t="shared" si="6"/>
        <v>8.465293844</v>
      </c>
      <c r="W44" s="2">
        <f t="shared" si="109"/>
        <v>8.705538180166048</v>
      </c>
      <c r="X44" s="2">
        <f t="shared" si="110"/>
        <v>76.50818903757371</v>
      </c>
      <c r="Y44" s="2">
        <f t="shared" si="63"/>
        <v>0.941742331470231</v>
      </c>
      <c r="Z44" s="2">
        <f t="shared" si="9"/>
        <v>-76.50818903757371</v>
      </c>
      <c r="AA44" s="7">
        <f t="shared" si="10"/>
        <v>4.1679239786774716</v>
      </c>
      <c r="AB44" s="2">
        <f>Y44*1.5</f>
        <v>1.4126134972053466</v>
      </c>
      <c r="AC44" s="2">
        <f t="shared" si="11"/>
        <v>4.062115282</v>
      </c>
      <c r="AD44" s="2">
        <f t="shared" si="12"/>
        <v>16.930587688</v>
      </c>
      <c r="AE44" s="2">
        <f t="shared" si="13"/>
        <v>17.411076360332096</v>
      </c>
      <c r="AF44" s="2">
        <f t="shared" si="14"/>
        <v>76.50818903757371</v>
      </c>
      <c r="AG44" s="17">
        <f t="shared" si="15"/>
        <v>0.4708711657351155</v>
      </c>
      <c r="AH44" s="2">
        <f t="shared" si="16"/>
        <v>-76.50818903757371</v>
      </c>
      <c r="AI44" s="2"/>
      <c r="AJ44" s="2">
        <f t="shared" si="18"/>
        <v>4.1679239786774716</v>
      </c>
      <c r="AK44" s="2">
        <f>AG44*1.37</f>
        <v>0.6450934970571083</v>
      </c>
      <c r="AL44" s="2">
        <f t="shared" si="19"/>
        <v>6.093589293999999</v>
      </c>
      <c r="AM44" s="2">
        <f t="shared" si="20"/>
        <v>30.346566426</v>
      </c>
      <c r="AN44" s="2">
        <f t="shared" si="21"/>
        <v>30.952316946096</v>
      </c>
      <c r="AO44" s="2">
        <f t="shared" si="22"/>
        <v>78.64600289596144</v>
      </c>
      <c r="AP44" s="14">
        <f t="shared" si="23"/>
        <v>0.7946132598186716</v>
      </c>
      <c r="AQ44" s="2">
        <f t="shared" si="24"/>
        <v>-78.64600289596144</v>
      </c>
      <c r="AR44" s="2"/>
      <c r="AS44" s="2">
        <f t="shared" si="26"/>
        <v>4.98008069823158</v>
      </c>
      <c r="AT44" s="2">
        <f t="shared" si="111"/>
        <v>1.1362969615407004</v>
      </c>
      <c r="AU44">
        <v>1</v>
      </c>
      <c r="AV44">
        <v>120</v>
      </c>
      <c r="AW44" s="2">
        <f t="shared" si="70"/>
        <v>8.705538180166048</v>
      </c>
      <c r="AX44" s="2">
        <f t="shared" si="71"/>
        <v>76.50818903757371</v>
      </c>
      <c r="AY44" s="2">
        <f t="shared" si="72"/>
        <v>8.705538180166048</v>
      </c>
      <c r="AZ44" s="2">
        <f t="shared" si="73"/>
        <v>196.50818903757371</v>
      </c>
      <c r="BA44" s="2">
        <f t="shared" si="74"/>
        <v>-8.346688339904023</v>
      </c>
      <c r="BB44" s="2">
        <f t="shared" si="75"/>
        <v>-2.473699408343503</v>
      </c>
      <c r="BC44" s="2">
        <f t="shared" si="76"/>
        <v>10.378162351904024</v>
      </c>
      <c r="BD44" s="2">
        <f t="shared" si="77"/>
        <v>15.889678146343503</v>
      </c>
      <c r="BE44" s="2">
        <f t="shared" si="78"/>
        <v>18.978622853011867</v>
      </c>
      <c r="BF44" s="2">
        <f t="shared" si="79"/>
        <v>56.849895906088676</v>
      </c>
      <c r="BG44" s="2">
        <f t="shared" si="80"/>
        <v>75.78639500632879</v>
      </c>
      <c r="BH44" s="2">
        <f t="shared" si="81"/>
        <v>153.01637807514743</v>
      </c>
      <c r="BI44" s="2">
        <f t="shared" si="82"/>
        <v>-67.53600472419981</v>
      </c>
      <c r="BJ44" s="2">
        <f t="shared" si="83"/>
        <v>34.38699949033294</v>
      </c>
      <c r="BK44" s="2">
        <f t="shared" si="84"/>
        <v>4.062115282</v>
      </c>
      <c r="BL44" s="2">
        <f t="shared" si="85"/>
        <v>16.930587688</v>
      </c>
      <c r="BM44" s="2">
        <f t="shared" si="86"/>
        <v>17.411076360332096</v>
      </c>
      <c r="BN44" s="2">
        <f t="shared" si="87"/>
        <v>76.50818903757371</v>
      </c>
      <c r="BO44" s="2">
        <f t="shared" si="88"/>
        <v>2.031474012</v>
      </c>
      <c r="BP44" s="2">
        <f t="shared" si="89"/>
        <v>13.415978738</v>
      </c>
      <c r="BQ44" s="2">
        <f t="shared" si="90"/>
        <v>13.568911974064076</v>
      </c>
      <c r="BR44" s="2">
        <f t="shared" si="91"/>
        <v>81.38957063909037</v>
      </c>
      <c r="BS44" s="2">
        <f t="shared" si="92"/>
        <v>236.24936250705414</v>
      </c>
      <c r="BT44" s="2">
        <f t="shared" si="93"/>
        <v>157.89775967666407</v>
      </c>
      <c r="BU44" s="2">
        <f t="shared" si="94"/>
        <v>-218.8883228149215</v>
      </c>
      <c r="BV44" s="2">
        <f t="shared" si="95"/>
        <v>88.89130115067611</v>
      </c>
      <c r="BW44" s="2">
        <f t="shared" si="96"/>
        <v>-286.42432753912135</v>
      </c>
      <c r="BX44" s="2">
        <f t="shared" si="97"/>
        <v>123.27830064100905</v>
      </c>
      <c r="BY44" s="2">
        <f t="shared" si="98"/>
        <v>311.8275722497497</v>
      </c>
      <c r="BZ44" s="2">
        <f t="shared" si="99"/>
        <v>-23.287258335624998</v>
      </c>
      <c r="CA44" s="2">
        <f t="shared" si="100"/>
        <v>0.060862555277220516</v>
      </c>
      <c r="CB44" s="2">
        <f t="shared" si="101"/>
        <v>80.13715424171367</v>
      </c>
      <c r="CC44" s="2">
        <f t="shared" si="56"/>
        <v>0.8581620294088093</v>
      </c>
      <c r="CD44" s="2">
        <f t="shared" si="102"/>
        <v>80.13715424171367</v>
      </c>
      <c r="CE44" s="2">
        <f t="shared" si="103"/>
        <v>9.486132591046747</v>
      </c>
      <c r="CF44" s="2">
        <f t="shared" si="104"/>
        <v>80.13715424171367</v>
      </c>
      <c r="CG44" s="2">
        <f t="shared" si="105"/>
        <v>1.6248820836729392</v>
      </c>
      <c r="CH44" s="2">
        <f t="shared" si="106"/>
        <v>9.345933326804657</v>
      </c>
      <c r="CI44" s="2">
        <f t="shared" si="107"/>
        <v>5.75176095589582</v>
      </c>
      <c r="CJ44" s="2">
        <f t="shared" si="108"/>
        <v>1.3473143861718306</v>
      </c>
    </row>
    <row r="45" spans="1:88" ht="12.75">
      <c r="A45" s="1" t="s">
        <v>52</v>
      </c>
      <c r="B45" s="1">
        <v>3</v>
      </c>
      <c r="C45" s="1">
        <v>0.09157</v>
      </c>
      <c r="D45">
        <v>0.2381</v>
      </c>
      <c r="E45" s="1">
        <v>0.4004</v>
      </c>
      <c r="F45" s="1">
        <v>0.1692</v>
      </c>
      <c r="G45" s="1">
        <v>2.5058</v>
      </c>
      <c r="H45" s="10">
        <f t="shared" si="2"/>
        <v>0.021802817</v>
      </c>
      <c r="I45" s="2">
        <f t="shared" si="3"/>
        <v>0.036664628</v>
      </c>
      <c r="J45" s="2">
        <f t="shared" si="4"/>
        <v>0.015493643999999999</v>
      </c>
      <c r="K45" s="2">
        <f t="shared" si="5"/>
        <v>0.22945610599999997</v>
      </c>
      <c r="L45" s="3">
        <v>43</v>
      </c>
      <c r="M45" s="3"/>
      <c r="N45" s="11">
        <v>3</v>
      </c>
      <c r="O45" s="2">
        <f>O44+H40</f>
        <v>2.043660274</v>
      </c>
      <c r="P45" s="2">
        <f>P44+I40</f>
        <v>8.486487016</v>
      </c>
      <c r="Q45" s="2">
        <f>Q44+J40</f>
        <v>2.040429768</v>
      </c>
      <c r="R45" s="2">
        <f>R44+K40</f>
        <v>13.548610732</v>
      </c>
      <c r="S45">
        <v>0</v>
      </c>
      <c r="T45">
        <v>0</v>
      </c>
      <c r="U45" s="2">
        <f t="shared" si="112"/>
        <v>2.043660274</v>
      </c>
      <c r="V45" s="2">
        <f t="shared" si="6"/>
        <v>8.486487016</v>
      </c>
      <c r="W45" s="2">
        <f t="shared" si="109"/>
        <v>8.729089825878889</v>
      </c>
      <c r="X45" s="2">
        <f t="shared" si="110"/>
        <v>76.46020561154666</v>
      </c>
      <c r="Y45" s="2">
        <f t="shared" si="63"/>
        <v>0.9392014500970303</v>
      </c>
      <c r="Z45" s="2">
        <f t="shared" si="9"/>
        <v>-76.46020561154666</v>
      </c>
      <c r="AA45" s="7">
        <f t="shared" si="10"/>
        <v>4.152591858816941</v>
      </c>
      <c r="AB45" s="2">
        <f>Y45*1.47</f>
        <v>1.3806261316426345</v>
      </c>
      <c r="AC45" s="2">
        <f t="shared" si="11"/>
        <v>4.087320548</v>
      </c>
      <c r="AD45" s="2">
        <f t="shared" si="12"/>
        <v>16.972974032</v>
      </c>
      <c r="AE45" s="2">
        <f t="shared" si="13"/>
        <v>17.458179651757778</v>
      </c>
      <c r="AF45" s="2">
        <f t="shared" si="14"/>
        <v>76.46020561154666</v>
      </c>
      <c r="AG45" s="17">
        <f t="shared" si="15"/>
        <v>0.46960072504851513</v>
      </c>
      <c r="AH45" s="2">
        <f>0-AF45</f>
        <v>-76.46020561154666</v>
      </c>
      <c r="AI45" s="2"/>
      <c r="AJ45" s="2">
        <f t="shared" si="18"/>
        <v>4.152591858816941</v>
      </c>
      <c r="AK45" s="2">
        <f>AG45*1.36</f>
        <v>0.6386569860659806</v>
      </c>
      <c r="AL45" s="2">
        <f t="shared" si="19"/>
        <v>6.127750316</v>
      </c>
      <c r="AM45" s="2">
        <f t="shared" si="20"/>
        <v>30.521584764</v>
      </c>
      <c r="AN45" s="2">
        <f t="shared" si="21"/>
        <v>31.13063540053873</v>
      </c>
      <c r="AO45" s="2">
        <f t="shared" si="22"/>
        <v>78.64777606961277</v>
      </c>
      <c r="AP45" s="14">
        <f t="shared" si="23"/>
        <v>0.7900616595526484</v>
      </c>
      <c r="AQ45" s="2">
        <f t="shared" si="24"/>
        <v>-78.64777606961277</v>
      </c>
      <c r="AR45" s="2"/>
      <c r="AS45" s="2">
        <f t="shared" si="26"/>
        <v>4.980879309704563</v>
      </c>
      <c r="AT45" s="2">
        <f t="shared" si="111"/>
        <v>1.1297881731602872</v>
      </c>
      <c r="AU45">
        <v>1</v>
      </c>
      <c r="AV45">
        <v>120</v>
      </c>
      <c r="AW45" s="2">
        <f t="shared" si="70"/>
        <v>8.729089825878889</v>
      </c>
      <c r="AX45" s="2">
        <f t="shared" si="71"/>
        <v>76.46020561154666</v>
      </c>
      <c r="AY45" s="2">
        <f t="shared" si="72"/>
        <v>8.729089825878889</v>
      </c>
      <c r="AZ45" s="2">
        <f t="shared" si="73"/>
        <v>196.46020561154666</v>
      </c>
      <c r="BA45" s="2">
        <f t="shared" si="74"/>
        <v>-8.371343481742796</v>
      </c>
      <c r="BB45" s="2">
        <f t="shared" si="75"/>
        <v>-2.47338179401093</v>
      </c>
      <c r="BC45" s="2">
        <f t="shared" si="76"/>
        <v>10.411773249742797</v>
      </c>
      <c r="BD45" s="2">
        <f t="shared" si="77"/>
        <v>16.02199252601093</v>
      </c>
      <c r="BE45" s="2">
        <f t="shared" si="78"/>
        <v>19.107832600994016</v>
      </c>
      <c r="BF45" s="2">
        <f t="shared" si="79"/>
        <v>56.98247277008096</v>
      </c>
      <c r="BG45" s="2">
        <f t="shared" si="80"/>
        <v>76.19700918826233</v>
      </c>
      <c r="BH45" s="2">
        <f t="shared" si="81"/>
        <v>152.9204112230933</v>
      </c>
      <c r="BI45" s="2">
        <f t="shared" si="82"/>
        <v>-67.84391455721081</v>
      </c>
      <c r="BJ45" s="2">
        <f t="shared" si="83"/>
        <v>34.68699276083202</v>
      </c>
      <c r="BK45" s="2">
        <f t="shared" si="84"/>
        <v>4.087320548</v>
      </c>
      <c r="BL45" s="2">
        <f t="shared" si="85"/>
        <v>16.972974032</v>
      </c>
      <c r="BM45" s="2">
        <f t="shared" si="86"/>
        <v>17.458179651757778</v>
      </c>
      <c r="BN45" s="2">
        <f t="shared" si="87"/>
        <v>76.46020561154666</v>
      </c>
      <c r="BO45" s="2">
        <f t="shared" si="88"/>
        <v>2.040429768</v>
      </c>
      <c r="BP45" s="2">
        <f t="shared" si="89"/>
        <v>13.548610732</v>
      </c>
      <c r="BQ45" s="2">
        <f t="shared" si="90"/>
        <v>13.701394323403955</v>
      </c>
      <c r="BR45" s="2">
        <f t="shared" si="91"/>
        <v>81.43557917564911</v>
      </c>
      <c r="BS45" s="2">
        <f t="shared" si="92"/>
        <v>239.20140357756046</v>
      </c>
      <c r="BT45" s="2">
        <f t="shared" si="93"/>
        <v>157.89578478719577</v>
      </c>
      <c r="BU45" s="2">
        <f t="shared" si="94"/>
        <v>-221.62032760641523</v>
      </c>
      <c r="BV45" s="2">
        <f t="shared" si="95"/>
        <v>90.00967650814076</v>
      </c>
      <c r="BW45" s="2">
        <f t="shared" si="96"/>
        <v>-289.46424216362607</v>
      </c>
      <c r="BX45" s="2">
        <f t="shared" si="97"/>
        <v>124.69666926897278</v>
      </c>
      <c r="BY45" s="2">
        <f t="shared" si="98"/>
        <v>315.18059397453067</v>
      </c>
      <c r="BZ45" s="2">
        <f t="shared" si="99"/>
        <v>-23.305621861008408</v>
      </c>
      <c r="CA45" s="2">
        <f t="shared" si="100"/>
        <v>0.06062502884469497</v>
      </c>
      <c r="CB45" s="2">
        <f t="shared" si="101"/>
        <v>80.28809463108936</v>
      </c>
      <c r="CC45" s="2">
        <f t="shared" si="56"/>
        <v>0.854812906710199</v>
      </c>
      <c r="CD45" s="2">
        <f t="shared" si="102"/>
        <v>80.28809463108936</v>
      </c>
      <c r="CE45" s="2">
        <f t="shared" si="103"/>
        <v>9.52329887823463</v>
      </c>
      <c r="CF45" s="2">
        <f t="shared" si="104"/>
        <v>80.28809463108936</v>
      </c>
      <c r="CG45" s="2">
        <f t="shared" si="105"/>
        <v>1.6065252205464091</v>
      </c>
      <c r="CH45" s="2">
        <f t="shared" si="106"/>
        <v>9.386815127610284</v>
      </c>
      <c r="CI45" s="2">
        <f t="shared" si="107"/>
        <v>5.842930448622309</v>
      </c>
      <c r="CJ45" s="2">
        <f t="shared" si="108"/>
        <v>1.3420562635350126</v>
      </c>
    </row>
    <row r="46" spans="1:88" ht="12.75">
      <c r="A46" s="1" t="s">
        <v>53</v>
      </c>
      <c r="B46" s="1">
        <v>3</v>
      </c>
      <c r="C46" s="1">
        <v>0.084</v>
      </c>
      <c r="D46">
        <v>0.2381</v>
      </c>
      <c r="E46" s="1">
        <v>0.4004</v>
      </c>
      <c r="F46" s="1">
        <v>0.1692</v>
      </c>
      <c r="G46" s="1">
        <v>2.5058</v>
      </c>
      <c r="H46" s="10">
        <f t="shared" si="2"/>
        <v>0.0200004</v>
      </c>
      <c r="I46" s="2">
        <f t="shared" si="3"/>
        <v>0.0336336</v>
      </c>
      <c r="J46" s="2">
        <f t="shared" si="4"/>
        <v>0.0142128</v>
      </c>
      <c r="K46" s="2">
        <f t="shared" si="5"/>
        <v>0.21048719999999999</v>
      </c>
      <c r="L46" s="3">
        <v>44</v>
      </c>
      <c r="M46" s="3"/>
      <c r="N46" s="11">
        <v>3</v>
      </c>
      <c r="O46" s="2">
        <f>O45+H41</f>
        <v>2.09593751</v>
      </c>
      <c r="P46" s="2">
        <f>P45+I41</f>
        <v>8.57439884</v>
      </c>
      <c r="Q46" s="2">
        <f>Q45+J41</f>
        <v>2.07757932</v>
      </c>
      <c r="R46" s="2">
        <f>R45+K41</f>
        <v>14.09878418</v>
      </c>
      <c r="S46">
        <v>0</v>
      </c>
      <c r="T46">
        <v>0</v>
      </c>
      <c r="U46" s="2">
        <f t="shared" si="112"/>
        <v>2.09593751</v>
      </c>
      <c r="V46" s="2">
        <f t="shared" si="6"/>
        <v>8.57439884</v>
      </c>
      <c r="W46" s="2">
        <f t="shared" si="109"/>
        <v>8.826849353717234</v>
      </c>
      <c r="X46" s="2">
        <f t="shared" si="110"/>
        <v>76.26389973963914</v>
      </c>
      <c r="Y46" s="2">
        <f t="shared" si="63"/>
        <v>0.9287995630105684</v>
      </c>
      <c r="Z46" s="2">
        <f t="shared" si="9"/>
        <v>-76.26389973963914</v>
      </c>
      <c r="AA46" s="7">
        <f t="shared" si="10"/>
        <v>4.090961108854815</v>
      </c>
      <c r="AB46" s="2">
        <f>Y46*1.46</f>
        <v>1.3560473619954299</v>
      </c>
      <c r="AC46" s="2">
        <f t="shared" si="11"/>
        <v>4.19187502</v>
      </c>
      <c r="AD46" s="2">
        <f t="shared" si="12"/>
        <v>17.14879768</v>
      </c>
      <c r="AE46" s="2">
        <f t="shared" si="13"/>
        <v>17.65369870743447</v>
      </c>
      <c r="AF46" s="2">
        <f>DEGREES(ATAN(AD46/AC46))</f>
        <v>76.26389973963914</v>
      </c>
      <c r="AG46" s="17">
        <f t="shared" si="15"/>
        <v>0.4643997815052842</v>
      </c>
      <c r="AH46" s="2">
        <f t="shared" si="16"/>
        <v>-76.26389973963914</v>
      </c>
      <c r="AI46" s="2"/>
      <c r="AJ46" s="2">
        <f t="shared" si="18"/>
        <v>4.090961108854815</v>
      </c>
      <c r="AK46" s="2">
        <f>AG46*1.36</f>
        <v>0.6315837028471866</v>
      </c>
      <c r="AL46" s="2">
        <f t="shared" si="19"/>
        <v>6.26945434</v>
      </c>
      <c r="AM46" s="2">
        <f t="shared" si="20"/>
        <v>31.247581860000004</v>
      </c>
      <c r="AN46" s="2">
        <f t="shared" si="21"/>
        <v>31.87032208526839</v>
      </c>
      <c r="AO46" s="2">
        <f t="shared" si="22"/>
        <v>78.65491954100293</v>
      </c>
      <c r="AP46" s="14">
        <f t="shared" si="23"/>
        <v>0.7717249107704125</v>
      </c>
      <c r="AQ46" s="2">
        <f t="shared" si="24"/>
        <v>-78.65491954100293</v>
      </c>
      <c r="AR46" s="2"/>
      <c r="AS46" s="2">
        <f t="shared" si="26"/>
        <v>4.984099120179573</v>
      </c>
      <c r="AT46" s="2">
        <f t="shared" si="111"/>
        <v>1.1035666224016898</v>
      </c>
      <c r="AU46">
        <v>1</v>
      </c>
      <c r="AV46">
        <v>120</v>
      </c>
      <c r="AW46" s="2">
        <f t="shared" si="70"/>
        <v>8.826849353717234</v>
      </c>
      <c r="AX46" s="2">
        <f t="shared" si="71"/>
        <v>76.26389973963914</v>
      </c>
      <c r="AY46" s="2">
        <f t="shared" si="72"/>
        <v>8.826849353717234</v>
      </c>
      <c r="AZ46" s="2">
        <f t="shared" si="73"/>
        <v>196.26389973963916</v>
      </c>
      <c r="BA46" s="2">
        <f t="shared" si="74"/>
        <v>-8.473615972619822</v>
      </c>
      <c r="BB46" s="2">
        <f t="shared" si="75"/>
        <v>-2.472064291595301</v>
      </c>
      <c r="BC46" s="2">
        <f t="shared" si="76"/>
        <v>10.551195292619822</v>
      </c>
      <c r="BD46" s="2">
        <f t="shared" si="77"/>
        <v>16.5708484715953</v>
      </c>
      <c r="BE46" s="2">
        <f t="shared" si="78"/>
        <v>19.64486551675972</v>
      </c>
      <c r="BF46" s="2">
        <f t="shared" si="79"/>
        <v>57.5137736581894</v>
      </c>
      <c r="BG46" s="2">
        <f t="shared" si="80"/>
        <v>77.91326951321835</v>
      </c>
      <c r="BH46" s="2">
        <f t="shared" si="81"/>
        <v>152.5277994792783</v>
      </c>
      <c r="BI46" s="2">
        <f t="shared" si="82"/>
        <v>-69.12736142156835</v>
      </c>
      <c r="BJ46" s="2">
        <f t="shared" si="83"/>
        <v>35.94280830891298</v>
      </c>
      <c r="BK46" s="2">
        <f t="shared" si="84"/>
        <v>4.19187502</v>
      </c>
      <c r="BL46" s="2">
        <f t="shared" si="85"/>
        <v>17.14879768</v>
      </c>
      <c r="BM46" s="2">
        <f t="shared" si="86"/>
        <v>17.65369870743447</v>
      </c>
      <c r="BN46" s="2">
        <f t="shared" si="87"/>
        <v>76.26389973963914</v>
      </c>
      <c r="BO46" s="2">
        <f t="shared" si="88"/>
        <v>2.07757932</v>
      </c>
      <c r="BP46" s="2">
        <f t="shared" si="89"/>
        <v>14.09878418</v>
      </c>
      <c r="BQ46" s="2">
        <f t="shared" si="90"/>
        <v>14.251036845967032</v>
      </c>
      <c r="BR46" s="2">
        <f t="shared" si="91"/>
        <v>81.61729342778656</v>
      </c>
      <c r="BS46" s="2">
        <f t="shared" si="92"/>
        <v>251.5835107472492</v>
      </c>
      <c r="BT46" s="2">
        <f t="shared" si="93"/>
        <v>157.8811931674257</v>
      </c>
      <c r="BU46" s="2">
        <f t="shared" si="94"/>
        <v>-233.06824458322816</v>
      </c>
      <c r="BV46" s="2">
        <f t="shared" si="95"/>
        <v>94.72832863934518</v>
      </c>
      <c r="BW46" s="2">
        <f t="shared" si="96"/>
        <v>-302.1956060047965</v>
      </c>
      <c r="BX46" s="2">
        <f t="shared" si="97"/>
        <v>130.67113694825815</v>
      </c>
      <c r="BY46" s="2">
        <f t="shared" si="98"/>
        <v>329.2371946180392</v>
      </c>
      <c r="BZ46" s="2">
        <f t="shared" si="99"/>
        <v>-23.38393617804053</v>
      </c>
      <c r="CA46" s="2">
        <f t="shared" si="100"/>
        <v>0.05966781954739496</v>
      </c>
      <c r="CB46" s="2">
        <f t="shared" si="101"/>
        <v>80.89770983622992</v>
      </c>
      <c r="CC46" s="2">
        <f>14.1*CA46</f>
        <v>0.841316255618269</v>
      </c>
      <c r="CD46" s="2">
        <f t="shared" si="102"/>
        <v>80.89770983622992</v>
      </c>
      <c r="CE46" s="2">
        <f t="shared" si="103"/>
        <v>9.676074533459843</v>
      </c>
      <c r="CF46" s="2">
        <f t="shared" si="104"/>
        <v>80.89770983622992</v>
      </c>
      <c r="CG46" s="2">
        <f t="shared" si="105"/>
        <v>1.530731139136272</v>
      </c>
      <c r="CH46" s="2">
        <f t="shared" si="106"/>
        <v>9.554228412422884</v>
      </c>
      <c r="CI46" s="2">
        <f t="shared" si="107"/>
        <v>6.241611062942078</v>
      </c>
      <c r="CJ46" s="2">
        <f t="shared" si="108"/>
        <v>1.3208665213206823</v>
      </c>
    </row>
    <row r="47" spans="1:88" ht="12.75">
      <c r="A47" s="1" t="s">
        <v>54</v>
      </c>
      <c r="B47" s="1">
        <v>3</v>
      </c>
      <c r="C47" s="1">
        <v>0.52375</v>
      </c>
      <c r="D47">
        <v>0.2381</v>
      </c>
      <c r="E47" s="1">
        <v>0.4004</v>
      </c>
      <c r="F47" s="1">
        <v>0.1692</v>
      </c>
      <c r="G47" s="1">
        <v>2.5058</v>
      </c>
      <c r="H47" s="10">
        <f t="shared" si="2"/>
        <v>0.12470487500000002</v>
      </c>
      <c r="I47" s="2">
        <f t="shared" si="3"/>
        <v>0.20970950000000002</v>
      </c>
      <c r="J47" s="2">
        <f t="shared" si="4"/>
        <v>0.0886185</v>
      </c>
      <c r="K47" s="2">
        <f t="shared" si="5"/>
        <v>1.31241275</v>
      </c>
      <c r="L47" s="3">
        <v>45</v>
      </c>
      <c r="M47" s="3"/>
      <c r="N47" s="11">
        <v>3</v>
      </c>
      <c r="O47" s="2">
        <f>O46+H42</f>
        <v>2.156781584</v>
      </c>
      <c r="P47" s="2">
        <f>P46+I42</f>
        <v>8.676717056000001</v>
      </c>
      <c r="Q47" s="2">
        <f>Q46+J42</f>
        <v>2.1208166879999997</v>
      </c>
      <c r="R47" s="2">
        <f>R46+K42</f>
        <v>14.739116312</v>
      </c>
      <c r="S47">
        <v>0</v>
      </c>
      <c r="T47">
        <v>0</v>
      </c>
      <c r="U47" s="2">
        <f t="shared" si="112"/>
        <v>2.156781584</v>
      </c>
      <c r="V47" s="2">
        <f t="shared" si="6"/>
        <v>8.676717056000001</v>
      </c>
      <c r="W47" s="2">
        <f t="shared" si="109"/>
        <v>8.940756437291135</v>
      </c>
      <c r="X47" s="2">
        <f t="shared" si="110"/>
        <v>76.04083346991975</v>
      </c>
      <c r="Y47" s="2">
        <f t="shared" si="63"/>
        <v>0.9169664647498913</v>
      </c>
      <c r="Z47" s="2">
        <f t="shared" si="9"/>
        <v>-76.04083346991975</v>
      </c>
      <c r="AA47" s="7">
        <f t="shared" si="10"/>
        <v>4.022992926297168</v>
      </c>
      <c r="AB47" s="2">
        <f>Y47*1.45</f>
        <v>1.3296013738873422</v>
      </c>
      <c r="AC47" s="2">
        <f t="shared" si="11"/>
        <v>4.313563168</v>
      </c>
      <c r="AD47" s="2">
        <f t="shared" si="12"/>
        <v>17.353434112000002</v>
      </c>
      <c r="AE47" s="2">
        <f t="shared" si="13"/>
        <v>17.88151287458227</v>
      </c>
      <c r="AF47" s="2">
        <f t="shared" si="14"/>
        <v>76.04083346991975</v>
      </c>
      <c r="AG47" s="17">
        <f t="shared" si="15"/>
        <v>0.45848323237494565</v>
      </c>
      <c r="AH47" s="2">
        <f t="shared" si="16"/>
        <v>-76.04083346991975</v>
      </c>
      <c r="AI47" s="2"/>
      <c r="AJ47" s="2">
        <f>AD47/AC47</f>
        <v>4.022992926297168</v>
      </c>
      <c r="AK47" s="2">
        <f>AG47*1.36</f>
        <v>0.6235371960299261</v>
      </c>
      <c r="AL47" s="2">
        <f t="shared" si="19"/>
        <v>6.434379856</v>
      </c>
      <c r="AM47" s="2">
        <f t="shared" si="20"/>
        <v>32.092550424</v>
      </c>
      <c r="AN47" s="2">
        <f t="shared" si="21"/>
        <v>32.73122418804835</v>
      </c>
      <c r="AO47" s="2">
        <f t="shared" si="22"/>
        <v>78.66282706856981</v>
      </c>
      <c r="AP47" s="14">
        <f t="shared" si="23"/>
        <v>0.7514268738062918</v>
      </c>
      <c r="AQ47" s="2">
        <f t="shared" si="24"/>
        <v>-78.66282706856981</v>
      </c>
      <c r="AR47" s="2"/>
      <c r="AS47" s="2">
        <f t="shared" si="26"/>
        <v>4.987667987004839</v>
      </c>
      <c r="AT47" s="2">
        <f t="shared" si="111"/>
        <v>1.0745404295429972</v>
      </c>
      <c r="AU47">
        <v>1</v>
      </c>
      <c r="AV47">
        <v>120</v>
      </c>
      <c r="AW47" s="2">
        <f t="shared" si="70"/>
        <v>8.940756437291135</v>
      </c>
      <c r="AX47" s="2">
        <f t="shared" si="71"/>
        <v>76.04083346991975</v>
      </c>
      <c r="AY47" s="2">
        <f t="shared" si="72"/>
        <v>8.940756437291135</v>
      </c>
      <c r="AZ47" s="2">
        <f t="shared" si="73"/>
        <v>196.04083346991973</v>
      </c>
      <c r="BA47" s="2">
        <f t="shared" si="74"/>
        <v>-8.592648183945728</v>
      </c>
      <c r="BB47" s="2">
        <f t="shared" si="75"/>
        <v>-2.4705308858415527</v>
      </c>
      <c r="BC47" s="2">
        <f t="shared" si="76"/>
        <v>10.713464871945728</v>
      </c>
      <c r="BD47" s="2">
        <f t="shared" si="77"/>
        <v>17.20964719784155</v>
      </c>
      <c r="BE47" s="2">
        <f t="shared" si="78"/>
        <v>20.271908796080123</v>
      </c>
      <c r="BF47" s="2">
        <f t="shared" si="79"/>
        <v>58.096633670405936</v>
      </c>
      <c r="BG47" s="2">
        <f t="shared" si="80"/>
        <v>79.93712567096287</v>
      </c>
      <c r="BH47" s="2">
        <f t="shared" si="81"/>
        <v>152.0816669398395</v>
      </c>
      <c r="BI47" s="2">
        <f t="shared" si="82"/>
        <v>-70.63371206879977</v>
      </c>
      <c r="BJ47" s="2">
        <f t="shared" si="83"/>
        <v>37.427567111919004</v>
      </c>
      <c r="BK47" s="2">
        <f t="shared" si="84"/>
        <v>4.313563168</v>
      </c>
      <c r="BL47" s="2">
        <f t="shared" si="85"/>
        <v>17.353434112000002</v>
      </c>
      <c r="BM47" s="2">
        <f t="shared" si="86"/>
        <v>17.88151287458227</v>
      </c>
      <c r="BN47" s="2">
        <f t="shared" si="87"/>
        <v>76.04083346991975</v>
      </c>
      <c r="BO47" s="2">
        <f t="shared" si="88"/>
        <v>2.1208166879999997</v>
      </c>
      <c r="BP47" s="2">
        <f t="shared" si="89"/>
        <v>14.739116312</v>
      </c>
      <c r="BQ47" s="2">
        <f t="shared" si="90"/>
        <v>14.890917133701462</v>
      </c>
      <c r="BR47" s="2">
        <f t="shared" si="91"/>
        <v>81.81189129893103</v>
      </c>
      <c r="BS47" s="2">
        <f t="shared" si="92"/>
        <v>266.2721264406204</v>
      </c>
      <c r="BT47" s="2">
        <f t="shared" si="93"/>
        <v>157.85272476885078</v>
      </c>
      <c r="BU47" s="2">
        <f t="shared" si="94"/>
        <v>-246.62600703795988</v>
      </c>
      <c r="BV47" s="2">
        <f t="shared" si="95"/>
        <v>100.38156191114933</v>
      </c>
      <c r="BW47" s="2">
        <f t="shared" si="96"/>
        <v>-317.25971910675963</v>
      </c>
      <c r="BX47" s="2">
        <f t="shared" si="97"/>
        <v>137.80912902306835</v>
      </c>
      <c r="BY47" s="2">
        <f t="shared" si="98"/>
        <v>345.8975070881499</v>
      </c>
      <c r="BZ47" s="2">
        <f t="shared" si="99"/>
        <v>-23.47883610646426</v>
      </c>
      <c r="CA47" s="2">
        <f t="shared" si="100"/>
        <v>0.05860669238912424</v>
      </c>
      <c r="CB47" s="2">
        <f t="shared" si="101"/>
        <v>81.5754697768702</v>
      </c>
      <c r="CC47" s="2">
        <f t="shared" si="56"/>
        <v>0.8263543626866517</v>
      </c>
      <c r="CD47" s="2">
        <f t="shared" si="102"/>
        <v>81.5754697768702</v>
      </c>
      <c r="CE47" s="2">
        <f t="shared" si="103"/>
        <v>9.851268612059839</v>
      </c>
      <c r="CF47" s="2">
        <f t="shared" si="104"/>
        <v>81.5754697768702</v>
      </c>
      <c r="CG47" s="2">
        <f t="shared" si="105"/>
        <v>1.44327543117531</v>
      </c>
      <c r="CH47" s="2">
        <f t="shared" si="106"/>
        <v>9.744970461562266</v>
      </c>
      <c r="CI47" s="2">
        <f t="shared" si="107"/>
        <v>6.751982505256529</v>
      </c>
      <c r="CJ47" s="2">
        <f t="shared" si="108"/>
        <v>1.2973763494180433</v>
      </c>
    </row>
    <row r="48" spans="1:88" ht="12.75">
      <c r="A48" s="1" t="s">
        <v>55</v>
      </c>
      <c r="B48" s="1">
        <v>3</v>
      </c>
      <c r="C48" s="1">
        <v>0.04908</v>
      </c>
      <c r="D48">
        <v>0.2381</v>
      </c>
      <c r="E48" s="1">
        <v>0.4004</v>
      </c>
      <c r="F48" s="1">
        <v>0.1692</v>
      </c>
      <c r="G48" s="1">
        <v>2.5058</v>
      </c>
      <c r="H48" s="10">
        <f t="shared" si="2"/>
        <v>0.011685948</v>
      </c>
      <c r="I48" s="2">
        <f t="shared" si="3"/>
        <v>0.019651632</v>
      </c>
      <c r="J48" s="2">
        <f t="shared" si="4"/>
        <v>0.008304335999999999</v>
      </c>
      <c r="K48" s="2">
        <f t="shared" si="5"/>
        <v>0.122984664</v>
      </c>
      <c r="L48" s="3">
        <v>46</v>
      </c>
      <c r="M48" s="3"/>
      <c r="N48" s="11">
        <v>3</v>
      </c>
      <c r="O48" s="2">
        <f>O47+H44</f>
        <v>2.1790915539999998</v>
      </c>
      <c r="P48" s="2">
        <f>P47+I44</f>
        <v>8.714234536000001</v>
      </c>
      <c r="Q48" s="2">
        <f>Q47+J44</f>
        <v>2.1366707279999995</v>
      </c>
      <c r="R48" s="2">
        <f>R47+K44</f>
        <v>14.973909772</v>
      </c>
      <c r="S48">
        <v>0</v>
      </c>
      <c r="T48">
        <v>0</v>
      </c>
      <c r="U48" s="2">
        <f t="shared" si="112"/>
        <v>2.1790915539999998</v>
      </c>
      <c r="V48" s="2">
        <f t="shared" si="6"/>
        <v>8.714234536000001</v>
      </c>
      <c r="W48" s="2">
        <f t="shared" si="109"/>
        <v>8.982556626547327</v>
      </c>
      <c r="X48" s="2">
        <f t="shared" si="110"/>
        <v>75.96045876316758</v>
      </c>
      <c r="Y48" s="2">
        <f t="shared" si="63"/>
        <v>0.9126993753941898</v>
      </c>
      <c r="Z48" s="2">
        <f t="shared" si="9"/>
        <v>-75.96045876316758</v>
      </c>
      <c r="AA48" s="7">
        <f t="shared" si="10"/>
        <v>3.9990217574860107</v>
      </c>
      <c r="AB48" s="2">
        <f>Y48*1.44</f>
        <v>1.3142871005676333</v>
      </c>
      <c r="AC48" s="2">
        <f t="shared" si="11"/>
        <v>4.3581831079999995</v>
      </c>
      <c r="AD48" s="2">
        <f t="shared" si="12"/>
        <v>17.428469072000002</v>
      </c>
      <c r="AE48" s="2">
        <f t="shared" si="13"/>
        <v>17.965113253094653</v>
      </c>
      <c r="AF48" s="2">
        <f t="shared" si="14"/>
        <v>75.96045876316758</v>
      </c>
      <c r="AG48" s="17">
        <f t="shared" si="15"/>
        <v>0.4563496876970949</v>
      </c>
      <c r="AH48" s="2">
        <f t="shared" si="16"/>
        <v>-75.96045876316758</v>
      </c>
      <c r="AI48" s="2"/>
      <c r="AJ48" s="2">
        <f t="shared" si="18"/>
        <v>3.9990217574860107</v>
      </c>
      <c r="AK48" s="2">
        <f>AG48*1.5</f>
        <v>0.6845245315456423</v>
      </c>
      <c r="AL48" s="2">
        <f t="shared" si="19"/>
        <v>6.494853835999999</v>
      </c>
      <c r="AM48" s="2">
        <f t="shared" si="20"/>
        <v>32.402378844000005</v>
      </c>
      <c r="AN48" s="2">
        <f t="shared" si="21"/>
        <v>33.04689518095615</v>
      </c>
      <c r="AO48" s="2">
        <f t="shared" si="22"/>
        <v>78.6656233263368</v>
      </c>
      <c r="AP48" s="14">
        <f t="shared" si="23"/>
        <v>0.7442490840002247</v>
      </c>
      <c r="AQ48" s="2">
        <f t="shared" si="24"/>
        <v>-78.6656233263368</v>
      </c>
      <c r="AR48" s="2"/>
      <c r="AS48" s="2">
        <f t="shared" si="26"/>
        <v>4.988931184932675</v>
      </c>
      <c r="AT48" s="2">
        <f t="shared" si="111"/>
        <v>1.0642761901203213</v>
      </c>
      <c r="AU48">
        <v>1</v>
      </c>
      <c r="AV48">
        <v>120</v>
      </c>
      <c r="AW48" s="2">
        <f t="shared" si="70"/>
        <v>8.982556626547327</v>
      </c>
      <c r="AX48" s="2">
        <f t="shared" si="71"/>
        <v>75.96045876316758</v>
      </c>
      <c r="AY48" s="2">
        <f t="shared" si="72"/>
        <v>8.982556626547327</v>
      </c>
      <c r="AZ48" s="2">
        <f t="shared" si="73"/>
        <v>195.9604587631676</v>
      </c>
      <c r="BA48" s="2">
        <f t="shared" si="74"/>
        <v>-8.636294259711702</v>
      </c>
      <c r="BB48" s="2">
        <f t="shared" si="75"/>
        <v>-2.46996862506389</v>
      </c>
      <c r="BC48" s="2">
        <f t="shared" si="76"/>
        <v>10.772964987711703</v>
      </c>
      <c r="BD48" s="2">
        <f t="shared" si="77"/>
        <v>17.44387839706389</v>
      </c>
      <c r="BE48" s="2">
        <f t="shared" si="78"/>
        <v>20.502333236927313</v>
      </c>
      <c r="BF48" s="2">
        <f t="shared" si="79"/>
        <v>58.30141208082518</v>
      </c>
      <c r="BG48" s="2">
        <f t="shared" si="80"/>
        <v>80.68632354912928</v>
      </c>
      <c r="BH48" s="2">
        <f t="shared" si="81"/>
        <v>151.92091752633516</v>
      </c>
      <c r="BI48" s="2">
        <f t="shared" si="82"/>
        <v>-71.18944354770102</v>
      </c>
      <c r="BJ48" s="2">
        <f t="shared" si="83"/>
        <v>37.97822975394543</v>
      </c>
      <c r="BK48" s="2">
        <f t="shared" si="84"/>
        <v>4.3581831079999995</v>
      </c>
      <c r="BL48" s="2">
        <f t="shared" si="85"/>
        <v>17.428469072000002</v>
      </c>
      <c r="BM48" s="2">
        <f t="shared" si="86"/>
        <v>17.965113253094653</v>
      </c>
      <c r="BN48" s="2">
        <f t="shared" si="87"/>
        <v>75.96045876316758</v>
      </c>
      <c r="BO48" s="2">
        <f t="shared" si="88"/>
        <v>2.1366707279999995</v>
      </c>
      <c r="BP48" s="2">
        <f t="shared" si="89"/>
        <v>14.973909772</v>
      </c>
      <c r="BQ48" s="2">
        <f t="shared" si="90"/>
        <v>15.125585465028756</v>
      </c>
      <c r="BR48" s="2">
        <f t="shared" si="91"/>
        <v>81.8791196282953</v>
      </c>
      <c r="BS48" s="2">
        <f t="shared" si="92"/>
        <v>271.732855898604</v>
      </c>
      <c r="BT48" s="2">
        <f t="shared" si="93"/>
        <v>157.83957839146288</v>
      </c>
      <c r="BU48" s="2">
        <f t="shared" si="94"/>
        <v>-251.66032107409302</v>
      </c>
      <c r="BV48" s="2">
        <f t="shared" si="95"/>
        <v>102.49794032904224</v>
      </c>
      <c r="BW48" s="2">
        <f t="shared" si="96"/>
        <v>-322.84976462179407</v>
      </c>
      <c r="BX48" s="2">
        <f t="shared" si="97"/>
        <v>140.47617008298766</v>
      </c>
      <c r="BY48" s="2">
        <f t="shared" si="98"/>
        <v>352.08738244579615</v>
      </c>
      <c r="BZ48" s="2">
        <f t="shared" si="99"/>
        <v>-23.514490272188272</v>
      </c>
      <c r="CA48" s="2">
        <f t="shared" si="100"/>
        <v>0.058230809336326184</v>
      </c>
      <c r="CB48" s="2">
        <f t="shared" si="101"/>
        <v>81.81590235301346</v>
      </c>
      <c r="CC48" s="2">
        <f t="shared" si="56"/>
        <v>0.8210544116421992</v>
      </c>
      <c r="CD48" s="2">
        <f t="shared" si="102"/>
        <v>81.81590235301346</v>
      </c>
      <c r="CE48" s="2">
        <f t="shared" si="103"/>
        <v>9.914859088682746</v>
      </c>
      <c r="CF48" s="2">
        <f t="shared" si="104"/>
        <v>81.81590235301346</v>
      </c>
      <c r="CG48" s="2">
        <f t="shared" si="105"/>
        <v>1.4114220060768725</v>
      </c>
      <c r="CH48" s="2">
        <f t="shared" si="106"/>
        <v>9.813883974716473</v>
      </c>
      <c r="CI48" s="2">
        <f t="shared" si="107"/>
        <v>6.953189005458913</v>
      </c>
      <c r="CJ48" s="2">
        <f t="shared" si="108"/>
        <v>1.2890554262782528</v>
      </c>
    </row>
    <row r="49" spans="1:88" ht="12.75">
      <c r="A49" s="1" t="s">
        <v>56</v>
      </c>
      <c r="B49" s="1">
        <v>3</v>
      </c>
      <c r="C49" s="1">
        <v>0.23384</v>
      </c>
      <c r="D49">
        <v>0.2381</v>
      </c>
      <c r="E49" s="1">
        <v>0.4004</v>
      </c>
      <c r="F49" s="1">
        <v>0.1692</v>
      </c>
      <c r="G49" s="1">
        <v>2.5058</v>
      </c>
      <c r="H49" s="10">
        <f t="shared" si="2"/>
        <v>0.055677304</v>
      </c>
      <c r="I49" s="2">
        <f t="shared" si="3"/>
        <v>0.09362953599999999</v>
      </c>
      <c r="J49" s="2">
        <f t="shared" si="4"/>
        <v>0.039565727999999994</v>
      </c>
      <c r="K49" s="2">
        <f t="shared" si="5"/>
        <v>0.5859562719999999</v>
      </c>
      <c r="L49" s="3">
        <v>47</v>
      </c>
      <c r="M49" s="3"/>
      <c r="N49" s="11">
        <v>3</v>
      </c>
      <c r="O49" s="2">
        <f>O47+H45</f>
        <v>2.178584401</v>
      </c>
      <c r="P49" s="2">
        <f>P47+I45</f>
        <v>8.713381684000002</v>
      </c>
      <c r="Q49" s="2">
        <f>Q47+J45</f>
        <v>2.136310332</v>
      </c>
      <c r="R49" s="2">
        <f>R47+K45</f>
        <v>14.968572418</v>
      </c>
      <c r="S49">
        <v>0</v>
      </c>
      <c r="T49">
        <v>0</v>
      </c>
      <c r="U49" s="2">
        <f t="shared" si="112"/>
        <v>2.178584401</v>
      </c>
      <c r="V49" s="2">
        <f t="shared" si="6"/>
        <v>8.713381684000002</v>
      </c>
      <c r="W49" s="2">
        <f t="shared" si="109"/>
        <v>8.981606224019579</v>
      </c>
      <c r="X49" s="2">
        <f t="shared" si="110"/>
        <v>75.9622775404671</v>
      </c>
      <c r="Y49" s="2">
        <f t="shared" si="63"/>
        <v>0.9127959540875563</v>
      </c>
      <c r="Z49" s="2">
        <f t="shared" si="9"/>
        <v>-75.9622775404671</v>
      </c>
      <c r="AA49" s="7">
        <f t="shared" si="10"/>
        <v>3.9995612196619232</v>
      </c>
      <c r="AB49" s="2">
        <f>Y49*1.44</f>
        <v>1.314426173886081</v>
      </c>
      <c r="AC49" s="2">
        <f t="shared" si="11"/>
        <v>4.357168802</v>
      </c>
      <c r="AD49" s="2">
        <f t="shared" si="12"/>
        <v>17.426763368000003</v>
      </c>
      <c r="AE49" s="2">
        <f t="shared" si="13"/>
        <v>17.963212448039158</v>
      </c>
      <c r="AF49" s="2">
        <f t="shared" si="14"/>
        <v>75.9622775404671</v>
      </c>
      <c r="AG49" s="17">
        <f t="shared" si="15"/>
        <v>0.45639797704377816</v>
      </c>
      <c r="AH49" s="2">
        <f t="shared" si="16"/>
        <v>-75.9622775404671</v>
      </c>
      <c r="AI49" s="2"/>
      <c r="AJ49" s="2">
        <f t="shared" si="18"/>
        <v>3.9995612196619232</v>
      </c>
      <c r="AK49" s="2">
        <f>AG49*1.47</f>
        <v>0.6709050262543539</v>
      </c>
      <c r="AL49" s="2">
        <f t="shared" si="19"/>
        <v>6.493479134</v>
      </c>
      <c r="AM49" s="2">
        <f t="shared" si="20"/>
        <v>32.395335786000004</v>
      </c>
      <c r="AN49" s="2">
        <f t="shared" si="21"/>
        <v>33.03971930799936</v>
      </c>
      <c r="AO49" s="2">
        <f t="shared" si="22"/>
        <v>78.66556035497064</v>
      </c>
      <c r="AP49" s="14">
        <f t="shared" si="23"/>
        <v>0.744410726925372</v>
      </c>
      <c r="AQ49" s="2">
        <f t="shared" si="24"/>
        <v>-78.66556035497064</v>
      </c>
      <c r="AR49" s="2"/>
      <c r="AS49" s="2">
        <f t="shared" si="26"/>
        <v>4.988902731107167</v>
      </c>
      <c r="AT49" s="2">
        <f t="shared" si="111"/>
        <v>1.064507339503282</v>
      </c>
      <c r="AU49">
        <v>1</v>
      </c>
      <c r="AV49">
        <v>120</v>
      </c>
      <c r="AW49" s="2">
        <f t="shared" si="70"/>
        <v>8.981606224019579</v>
      </c>
      <c r="AX49" s="2">
        <f t="shared" si="71"/>
        <v>75.9622775404671</v>
      </c>
      <c r="AY49" s="2">
        <f t="shared" si="72"/>
        <v>8.981606224019579</v>
      </c>
      <c r="AZ49" s="2">
        <f t="shared" si="73"/>
        <v>195.96227754046708</v>
      </c>
      <c r="BA49" s="2">
        <f t="shared" si="74"/>
        <v>-8.635302091714035</v>
      </c>
      <c r="BB49" s="2">
        <f t="shared" si="75"/>
        <v>-2.469981406445496</v>
      </c>
      <c r="BC49" s="2">
        <f t="shared" si="76"/>
        <v>10.771612423714036</v>
      </c>
      <c r="BD49" s="2">
        <f t="shared" si="77"/>
        <v>17.438553824445496</v>
      </c>
      <c r="BE49" s="2">
        <f t="shared" si="78"/>
        <v>20.497092322931884</v>
      </c>
      <c r="BF49" s="2">
        <f t="shared" si="79"/>
        <v>58.29680818336514</v>
      </c>
      <c r="BG49" s="2">
        <f t="shared" si="80"/>
        <v>80.66925036334725</v>
      </c>
      <c r="BH49" s="2">
        <f t="shared" si="81"/>
        <v>151.9245550809342</v>
      </c>
      <c r="BI49" s="2">
        <f t="shared" si="82"/>
        <v>-71.17679037878618</v>
      </c>
      <c r="BJ49" s="2">
        <f t="shared" si="83"/>
        <v>37.965674833443046</v>
      </c>
      <c r="BK49" s="2">
        <f t="shared" si="84"/>
        <v>4.357168802</v>
      </c>
      <c r="BL49" s="2">
        <f t="shared" si="85"/>
        <v>17.426763368000003</v>
      </c>
      <c r="BM49" s="2">
        <f t="shared" si="86"/>
        <v>17.963212448039158</v>
      </c>
      <c r="BN49" s="2">
        <f t="shared" si="87"/>
        <v>75.9622775404671</v>
      </c>
      <c r="BO49" s="2">
        <f t="shared" si="88"/>
        <v>2.136310332</v>
      </c>
      <c r="BP49" s="2">
        <f t="shared" si="89"/>
        <v>14.968572418</v>
      </c>
      <c r="BQ49" s="2">
        <f t="shared" si="90"/>
        <v>15.120250727667194</v>
      </c>
      <c r="BR49" s="2">
        <f t="shared" si="91"/>
        <v>81.87761456527188</v>
      </c>
      <c r="BS49" s="2">
        <f t="shared" si="92"/>
        <v>271.6082760887045</v>
      </c>
      <c r="BT49" s="2">
        <f t="shared" si="93"/>
        <v>157.83989210573898</v>
      </c>
      <c r="BU49" s="2">
        <f t="shared" si="94"/>
        <v>-251.545504755277</v>
      </c>
      <c r="BV49" s="2">
        <f t="shared" si="95"/>
        <v>102.44957138656483</v>
      </c>
      <c r="BW49" s="2">
        <f t="shared" si="96"/>
        <v>-322.7222951340632</v>
      </c>
      <c r="BX49" s="2">
        <f t="shared" si="97"/>
        <v>140.41524622000787</v>
      </c>
      <c r="BY49" s="2">
        <f t="shared" si="98"/>
        <v>351.9461906991221</v>
      </c>
      <c r="BZ49" s="2">
        <f t="shared" si="99"/>
        <v>-23.51367518102899</v>
      </c>
      <c r="CA49" s="2">
        <f t="shared" si="100"/>
        <v>0.05823927880059027</v>
      </c>
      <c r="CB49" s="2">
        <f t="shared" si="101"/>
        <v>81.81048336439413</v>
      </c>
      <c r="CC49" s="2">
        <f t="shared" si="56"/>
        <v>0.8211738310883229</v>
      </c>
      <c r="CD49" s="2">
        <f t="shared" si="102"/>
        <v>81.81048336439413</v>
      </c>
      <c r="CE49" s="2">
        <f t="shared" si="103"/>
        <v>9.913417217381031</v>
      </c>
      <c r="CF49" s="2">
        <f t="shared" si="104"/>
        <v>81.81048336439413</v>
      </c>
      <c r="CG49" s="2">
        <f t="shared" si="105"/>
        <v>1.412144797552521</v>
      </c>
      <c r="CH49" s="2">
        <f t="shared" si="106"/>
        <v>9.812323272121237</v>
      </c>
      <c r="CI49" s="2">
        <f t="shared" si="107"/>
        <v>6.948524888614543</v>
      </c>
      <c r="CJ49" s="2">
        <f t="shared" si="108"/>
        <v>1.289242914808667</v>
      </c>
    </row>
    <row r="50" spans="1:88" ht="12.75">
      <c r="A50" s="1" t="s">
        <v>57</v>
      </c>
      <c r="B50" s="1">
        <v>3</v>
      </c>
      <c r="C50" s="1">
        <v>0.2021</v>
      </c>
      <c r="D50">
        <v>0.2381</v>
      </c>
      <c r="E50" s="1">
        <v>0.4004</v>
      </c>
      <c r="F50" s="1">
        <v>0.1692</v>
      </c>
      <c r="G50" s="1">
        <v>2.5058</v>
      </c>
      <c r="H50" s="10">
        <f t="shared" si="2"/>
        <v>0.048120010000000005</v>
      </c>
      <c r="I50" s="2">
        <f t="shared" si="3"/>
        <v>0.08092084</v>
      </c>
      <c r="J50" s="2">
        <f t="shared" si="4"/>
        <v>0.03419532</v>
      </c>
      <c r="K50" s="2">
        <f t="shared" si="5"/>
        <v>0.5064221799999999</v>
      </c>
      <c r="L50" s="3">
        <v>48</v>
      </c>
      <c r="M50" s="3"/>
      <c r="N50" s="11">
        <v>3</v>
      </c>
      <c r="O50" s="2">
        <f>O46+H43</f>
        <v>2.101478097</v>
      </c>
      <c r="P50" s="2">
        <f>P46+I43</f>
        <v>8.583716148</v>
      </c>
      <c r="Q50" s="2">
        <f>Q46+J43</f>
        <v>2.081516604</v>
      </c>
      <c r="R50" s="2">
        <f>R46+K43</f>
        <v>14.157094146</v>
      </c>
      <c r="S50">
        <v>0</v>
      </c>
      <c r="T50">
        <v>0</v>
      </c>
      <c r="U50" s="2">
        <f t="shared" si="112"/>
        <v>2.101478097</v>
      </c>
      <c r="V50" s="2">
        <f t="shared" si="6"/>
        <v>8.583716148</v>
      </c>
      <c r="W50" s="2">
        <f t="shared" si="109"/>
        <v>8.837216366119295</v>
      </c>
      <c r="X50" s="2">
        <f t="shared" si="110"/>
        <v>76.24334892293923</v>
      </c>
      <c r="Y50" s="2">
        <f t="shared" si="63"/>
        <v>0.9277099804780331</v>
      </c>
      <c r="Z50" s="2">
        <f t="shared" si="9"/>
        <v>-76.24334892293923</v>
      </c>
      <c r="AA50" s="7">
        <f t="shared" si="10"/>
        <v>4.084608904681818</v>
      </c>
      <c r="AB50" s="2">
        <f>Y50*1.44</f>
        <v>1.3359023718883676</v>
      </c>
      <c r="AC50" s="2">
        <f>O50+O50+S50</f>
        <v>4.202956194</v>
      </c>
      <c r="AD50" s="2">
        <f t="shared" si="12"/>
        <v>17.167432296</v>
      </c>
      <c r="AE50" s="2">
        <f t="shared" si="13"/>
        <v>17.67443273223859</v>
      </c>
      <c r="AF50" s="2">
        <f t="shared" si="14"/>
        <v>76.24334892293923</v>
      </c>
      <c r="AG50" s="17">
        <f t="shared" si="15"/>
        <v>0.46385499023901655</v>
      </c>
      <c r="AH50" s="2">
        <f t="shared" si="16"/>
        <v>-76.24334892293923</v>
      </c>
      <c r="AI50" s="2"/>
      <c r="AJ50" s="2">
        <f t="shared" si="18"/>
        <v>4.084608904681818</v>
      </c>
      <c r="AK50" s="2">
        <f>AG50*1.46</f>
        <v>0.6772282857489641</v>
      </c>
      <c r="AL50" s="2">
        <f t="shared" si="19"/>
        <v>6.284472798</v>
      </c>
      <c r="AM50" s="2">
        <f t="shared" si="20"/>
        <v>31.324526442</v>
      </c>
      <c r="AN50" s="2">
        <f t="shared" si="21"/>
        <v>31.948717582468927</v>
      </c>
      <c r="AO50" s="2">
        <f t="shared" si="22"/>
        <v>78.6556572533028</v>
      </c>
      <c r="AP50" s="14">
        <f t="shared" si="23"/>
        <v>0.7698312586097047</v>
      </c>
      <c r="AQ50" s="2">
        <f t="shared" si="24"/>
        <v>-78.6556572533028</v>
      </c>
      <c r="AR50" s="2"/>
      <c r="AS50" s="2">
        <f t="shared" si="26"/>
        <v>4.984431860691458</v>
      </c>
      <c r="AT50" s="2">
        <f>AP50*1.47</f>
        <v>1.1316519501562659</v>
      </c>
      <c r="AU50">
        <v>1</v>
      </c>
      <c r="AV50">
        <v>120</v>
      </c>
      <c r="AW50" s="2">
        <f t="shared" si="70"/>
        <v>8.837216366119295</v>
      </c>
      <c r="AX50" s="2">
        <f t="shared" si="71"/>
        <v>76.24334892293923</v>
      </c>
      <c r="AY50" s="2">
        <f t="shared" si="72"/>
        <v>8.837216366119295</v>
      </c>
      <c r="AZ50" s="2">
        <f t="shared" si="73"/>
        <v>196.24334892293922</v>
      </c>
      <c r="BA50" s="2">
        <f t="shared" si="74"/>
        <v>-8.484455291542709</v>
      </c>
      <c r="BB50" s="2">
        <f t="shared" si="75"/>
        <v>-2.4719246565014164</v>
      </c>
      <c r="BC50" s="2">
        <f t="shared" si="76"/>
        <v>10.56597189554271</v>
      </c>
      <c r="BD50" s="2">
        <f t="shared" si="77"/>
        <v>16.629018802501417</v>
      </c>
      <c r="BE50" s="2">
        <f t="shared" si="78"/>
        <v>19.70187880460501</v>
      </c>
      <c r="BF50" s="2">
        <f t="shared" si="79"/>
        <v>57.5683848091308</v>
      </c>
      <c r="BG50" s="2">
        <f t="shared" si="80"/>
        <v>78.09639310160671</v>
      </c>
      <c r="BH50" s="2">
        <f t="shared" si="81"/>
        <v>152.48669784587847</v>
      </c>
      <c r="BI50" s="2">
        <f t="shared" si="82"/>
        <v>-69.26397271726523</v>
      </c>
      <c r="BJ50" s="2">
        <f t="shared" si="83"/>
        <v>36.07698295177442</v>
      </c>
      <c r="BK50" s="2">
        <f t="shared" si="84"/>
        <v>4.202956194</v>
      </c>
      <c r="BL50" s="2">
        <f t="shared" si="85"/>
        <v>17.167432296</v>
      </c>
      <c r="BM50" s="2">
        <f t="shared" si="86"/>
        <v>17.67443273223859</v>
      </c>
      <c r="BN50" s="2">
        <f t="shared" si="87"/>
        <v>76.24334892293923</v>
      </c>
      <c r="BO50" s="2">
        <f t="shared" si="88"/>
        <v>2.081516604</v>
      </c>
      <c r="BP50" s="2">
        <f t="shared" si="89"/>
        <v>14.157094146</v>
      </c>
      <c r="BQ50" s="2">
        <f t="shared" si="90"/>
        <v>14.309298586284205</v>
      </c>
      <c r="BR50" s="2">
        <f t="shared" si="91"/>
        <v>81.6357341468273</v>
      </c>
      <c r="BS50" s="2">
        <f t="shared" si="92"/>
        <v>252.90873530879693</v>
      </c>
      <c r="BT50" s="2">
        <f t="shared" si="93"/>
        <v>157.87908306976652</v>
      </c>
      <c r="BU50" s="2">
        <f t="shared" si="94"/>
        <v>-234.2924321558573</v>
      </c>
      <c r="BV50" s="2">
        <f t="shared" si="95"/>
        <v>95.23594190214175</v>
      </c>
      <c r="BW50" s="2">
        <f t="shared" si="96"/>
        <v>-303.5564048731226</v>
      </c>
      <c r="BX50" s="2">
        <f t="shared" si="97"/>
        <v>131.31292485391617</v>
      </c>
      <c r="BY50" s="2">
        <f t="shared" si="98"/>
        <v>330.7409487396221</v>
      </c>
      <c r="BZ50" s="2">
        <f t="shared" si="99"/>
        <v>-23.392422425811393</v>
      </c>
      <c r="CA50" s="2">
        <f t="shared" si="100"/>
        <v>0.05956891301087558</v>
      </c>
      <c r="CB50" s="2">
        <f t="shared" si="101"/>
        <v>80.9608072349422</v>
      </c>
      <c r="CC50" s="2">
        <f t="shared" si="56"/>
        <v>0.8399216734533457</v>
      </c>
      <c r="CD50" s="2">
        <f t="shared" si="102"/>
        <v>80.9608072349422</v>
      </c>
      <c r="CE50" s="2">
        <f t="shared" si="103"/>
        <v>9.692140413645253</v>
      </c>
      <c r="CF50" s="2">
        <f t="shared" si="104"/>
        <v>80.9608072349422</v>
      </c>
      <c r="CG50" s="2">
        <f t="shared" si="105"/>
        <v>1.5227326599538837</v>
      </c>
      <c r="CH50" s="2">
        <f t="shared" si="106"/>
        <v>9.571774707133748</v>
      </c>
      <c r="CI50" s="2">
        <f t="shared" si="107"/>
        <v>6.285919359885295</v>
      </c>
      <c r="CJ50" s="2">
        <f t="shared" si="108"/>
        <v>1.3186770273217527</v>
      </c>
    </row>
    <row r="51" spans="1:88" ht="12.75">
      <c r="A51" s="1" t="s">
        <v>58</v>
      </c>
      <c r="B51" s="1">
        <v>3</v>
      </c>
      <c r="C51" s="1">
        <v>0.09013</v>
      </c>
      <c r="D51">
        <v>0.2381</v>
      </c>
      <c r="E51" s="1">
        <v>0.4004</v>
      </c>
      <c r="F51" s="1">
        <v>0.1692</v>
      </c>
      <c r="G51" s="1">
        <v>2.5058</v>
      </c>
      <c r="H51" s="10">
        <f t="shared" si="2"/>
        <v>0.021459953</v>
      </c>
      <c r="I51" s="2">
        <f t="shared" si="3"/>
        <v>0.036088051999999995</v>
      </c>
      <c r="J51" s="2">
        <f t="shared" si="4"/>
        <v>0.015249996</v>
      </c>
      <c r="K51" s="2">
        <f t="shared" si="5"/>
        <v>0.22584775399999998</v>
      </c>
      <c r="L51" s="3">
        <v>49</v>
      </c>
      <c r="M51" s="3"/>
      <c r="N51" s="11">
        <v>3</v>
      </c>
      <c r="O51" s="2">
        <f>O44+H46</f>
        <v>2.0510580409999997</v>
      </c>
      <c r="P51" s="2">
        <f>P44+I46</f>
        <v>8.498927444</v>
      </c>
      <c r="Q51" s="2">
        <f>Q44+J46</f>
        <v>2.045686812</v>
      </c>
      <c r="R51" s="2">
        <f>R44+K46</f>
        <v>13.626465937999999</v>
      </c>
      <c r="S51">
        <v>0</v>
      </c>
      <c r="T51">
        <v>0</v>
      </c>
      <c r="U51" s="2">
        <f t="shared" si="112"/>
        <v>2.0510580409999997</v>
      </c>
      <c r="V51" s="2">
        <f t="shared" si="6"/>
        <v>8.498927444</v>
      </c>
      <c r="W51" s="2">
        <f t="shared" si="109"/>
        <v>8.742917521395654</v>
      </c>
      <c r="X51" s="2">
        <f t="shared" si="110"/>
        <v>76.43215968304881</v>
      </c>
      <c r="Y51" s="2">
        <f t="shared" si="63"/>
        <v>0.9377160201305387</v>
      </c>
      <c r="Z51" s="2">
        <f t="shared" si="9"/>
        <v>-76.43215968304881</v>
      </c>
      <c r="AA51" s="7">
        <f t="shared" si="10"/>
        <v>4.143679639536832</v>
      </c>
      <c r="AB51" s="2">
        <f>Y51*1.43</f>
        <v>1.3409339087866703</v>
      </c>
      <c r="AC51" s="2">
        <f t="shared" si="11"/>
        <v>4.102116081999999</v>
      </c>
      <c r="AD51" s="2">
        <f t="shared" si="12"/>
        <v>16.997854888</v>
      </c>
      <c r="AE51" s="2">
        <f t="shared" si="13"/>
        <v>17.485835042791308</v>
      </c>
      <c r="AF51" s="2">
        <f t="shared" si="14"/>
        <v>76.43215968304881</v>
      </c>
      <c r="AG51" s="17">
        <f t="shared" si="15"/>
        <v>0.46885801006526934</v>
      </c>
      <c r="AH51" s="2">
        <f t="shared" si="16"/>
        <v>-76.43215968304881</v>
      </c>
      <c r="AI51" s="2"/>
      <c r="AJ51" s="2">
        <f t="shared" si="18"/>
        <v>4.143679639536832</v>
      </c>
      <c r="AK51" s="2">
        <f>AG51*1.45</f>
        <v>0.6798441145946406</v>
      </c>
      <c r="AL51" s="2">
        <f t="shared" si="19"/>
        <v>6.147802894</v>
      </c>
      <c r="AM51" s="2">
        <f t="shared" si="20"/>
        <v>30.624320825999998</v>
      </c>
      <c r="AN51" s="2">
        <f t="shared" si="21"/>
        <v>31.235308650263917</v>
      </c>
      <c r="AO51" s="2">
        <f t="shared" si="22"/>
        <v>78.64880749541254</v>
      </c>
      <c r="AP51" s="14">
        <f t="shared" si="23"/>
        <v>0.787414068574291</v>
      </c>
      <c r="AQ51" s="2">
        <f t="shared" si="24"/>
        <v>-78.64880749541254</v>
      </c>
      <c r="AR51" s="2"/>
      <c r="AS51" s="2">
        <f t="shared" si="26"/>
        <v>4.981343962066198</v>
      </c>
      <c r="AT51" s="2">
        <f>1.46*AP51</f>
        <v>1.1496245401184648</v>
      </c>
      <c r="AU51">
        <v>1</v>
      </c>
      <c r="AV51">
        <v>120</v>
      </c>
      <c r="AW51" s="2">
        <f t="shared" si="70"/>
        <v>8.742917521395654</v>
      </c>
      <c r="AX51" s="2">
        <f t="shared" si="71"/>
        <v>76.43215968304881</v>
      </c>
      <c r="AY51" s="2">
        <f t="shared" si="72"/>
        <v>8.742917521395654</v>
      </c>
      <c r="AZ51" s="2">
        <f t="shared" si="73"/>
        <v>196.4321596830488</v>
      </c>
      <c r="BA51" s="2">
        <f t="shared" si="74"/>
        <v>-8.385816091924747</v>
      </c>
      <c r="BB51" s="2">
        <f t="shared" si="75"/>
        <v>-2.473195353857654</v>
      </c>
      <c r="BC51" s="2">
        <f t="shared" si="76"/>
        <v>10.431502903924747</v>
      </c>
      <c r="BD51" s="2">
        <f t="shared" si="77"/>
        <v>16.099661291857654</v>
      </c>
      <c r="BE51" s="2">
        <f t="shared" si="78"/>
        <v>19.183726086116067</v>
      </c>
      <c r="BF51" s="2">
        <f t="shared" si="79"/>
        <v>57.059463524469315</v>
      </c>
      <c r="BG51" s="2">
        <f t="shared" si="80"/>
        <v>76.43860678592712</v>
      </c>
      <c r="BH51" s="2">
        <f t="shared" si="81"/>
        <v>152.86431936609762</v>
      </c>
      <c r="BI51" s="2">
        <f t="shared" si="82"/>
        <v>-68.02492861082561</v>
      </c>
      <c r="BJ51" s="2">
        <f t="shared" si="83"/>
        <v>34.86358694778354</v>
      </c>
      <c r="BK51" s="2">
        <f t="shared" si="84"/>
        <v>4.102116081999999</v>
      </c>
      <c r="BL51" s="2">
        <f t="shared" si="85"/>
        <v>16.997854888</v>
      </c>
      <c r="BM51" s="2">
        <f t="shared" si="86"/>
        <v>17.485835042791308</v>
      </c>
      <c r="BN51" s="2">
        <f t="shared" si="87"/>
        <v>76.43215968304881</v>
      </c>
      <c r="BO51" s="2">
        <f t="shared" si="88"/>
        <v>2.045686812</v>
      </c>
      <c r="BP51" s="2">
        <f t="shared" si="89"/>
        <v>13.626465937999999</v>
      </c>
      <c r="BQ51" s="2">
        <f t="shared" si="90"/>
        <v>13.779165740068043</v>
      </c>
      <c r="BR51" s="2">
        <f t="shared" si="91"/>
        <v>81.4621741667101</v>
      </c>
      <c r="BS51" s="2">
        <f t="shared" si="92"/>
        <v>240.9402191581112</v>
      </c>
      <c r="BT51" s="2">
        <f t="shared" si="93"/>
        <v>157.8943338497589</v>
      </c>
      <c r="BU51" s="2">
        <f t="shared" si="94"/>
        <v>-223.22904588015822</v>
      </c>
      <c r="BV51" s="2">
        <f t="shared" si="95"/>
        <v>90.6696326417664</v>
      </c>
      <c r="BW51" s="2">
        <f t="shared" si="96"/>
        <v>-291.25397449098386</v>
      </c>
      <c r="BX51" s="2">
        <f t="shared" si="97"/>
        <v>125.53321958954993</v>
      </c>
      <c r="BY51" s="2">
        <f t="shared" si="98"/>
        <v>317.15527250435684</v>
      </c>
      <c r="BZ51" s="2">
        <f t="shared" si="99"/>
        <v>-23.3164995296346</v>
      </c>
      <c r="CA51" s="2">
        <f t="shared" si="100"/>
        <v>0.060486858486177415</v>
      </c>
      <c r="CB51" s="2">
        <f t="shared" si="101"/>
        <v>80.37596305410392</v>
      </c>
      <c r="CC51" s="2">
        <f t="shared" si="56"/>
        <v>0.8528647046551016</v>
      </c>
      <c r="CD51" s="2">
        <f t="shared" si="102"/>
        <v>80.37596305410392</v>
      </c>
      <c r="CE51" s="2">
        <f t="shared" si="103"/>
        <v>9.545052985708674</v>
      </c>
      <c r="CF51" s="2">
        <f t="shared" si="104"/>
        <v>80.37596305410392</v>
      </c>
      <c r="CG51" s="2">
        <f t="shared" si="105"/>
        <v>1.5957646837754997</v>
      </c>
      <c r="CH51" s="2">
        <f t="shared" si="106"/>
        <v>9.410715784359919</v>
      </c>
      <c r="CI51" s="2">
        <f t="shared" si="107"/>
        <v>5.897307967798005</v>
      </c>
      <c r="CJ51" s="2">
        <f t="shared" si="108"/>
        <v>1.3389975863085095</v>
      </c>
    </row>
    <row r="52" spans="1:88" ht="12.75">
      <c r="A52" s="1" t="s">
        <v>59</v>
      </c>
      <c r="B52" s="1">
        <v>3</v>
      </c>
      <c r="C52" s="1">
        <v>0.21566</v>
      </c>
      <c r="D52">
        <v>0.2381</v>
      </c>
      <c r="E52" s="1">
        <v>0.4004</v>
      </c>
      <c r="F52" s="1">
        <v>0.1692</v>
      </c>
      <c r="G52" s="1">
        <v>2.5058</v>
      </c>
      <c r="H52" s="10">
        <f t="shared" si="2"/>
        <v>0.051348646</v>
      </c>
      <c r="I52" s="2">
        <f t="shared" si="3"/>
        <v>0.086350264</v>
      </c>
      <c r="J52" s="2">
        <f t="shared" si="4"/>
        <v>0.036489671999999994</v>
      </c>
      <c r="K52" s="2">
        <f t="shared" si="5"/>
        <v>0.5404008279999999</v>
      </c>
      <c r="L52" s="3">
        <v>50</v>
      </c>
      <c r="M52" s="3"/>
      <c r="N52" s="11">
        <v>3</v>
      </c>
      <c r="O52" s="2">
        <f>O51+H47</f>
        <v>2.1757629159999996</v>
      </c>
      <c r="P52" s="2">
        <f>P51+I47</f>
        <v>8.708636944</v>
      </c>
      <c r="Q52" s="2">
        <f>Q51+J47</f>
        <v>2.134305312</v>
      </c>
      <c r="R52" s="2">
        <f>R51+K47</f>
        <v>14.938878687999999</v>
      </c>
      <c r="S52">
        <v>0</v>
      </c>
      <c r="T52">
        <v>0</v>
      </c>
      <c r="U52" s="2">
        <f t="shared" si="112"/>
        <v>2.1757629159999996</v>
      </c>
      <c r="V52" s="2">
        <f t="shared" si="6"/>
        <v>8.708636944</v>
      </c>
      <c r="W52" s="2">
        <f t="shared" si="109"/>
        <v>8.976318938687644</v>
      </c>
      <c r="X52" s="2">
        <f t="shared" si="110"/>
        <v>75.97240312171263</v>
      </c>
      <c r="Y52" s="2">
        <f t="shared" si="63"/>
        <v>0.913333614646641</v>
      </c>
      <c r="Z52" s="2">
        <f t="shared" si="9"/>
        <v>-75.97240312171263</v>
      </c>
      <c r="AA52" s="7">
        <f t="shared" si="10"/>
        <v>4.002567044395752</v>
      </c>
      <c r="AB52" s="2">
        <f>Y52*1.43</f>
        <v>1.3060670689446965</v>
      </c>
      <c r="AC52" s="2">
        <f t="shared" si="11"/>
        <v>4.351525831999999</v>
      </c>
      <c r="AD52" s="2">
        <f t="shared" si="12"/>
        <v>17.417273888</v>
      </c>
      <c r="AE52" s="2">
        <f t="shared" si="13"/>
        <v>17.952637877375288</v>
      </c>
      <c r="AF52" s="2">
        <f t="shared" si="14"/>
        <v>75.97240312171263</v>
      </c>
      <c r="AG52" s="17">
        <f t="shared" si="15"/>
        <v>0.4566668073233205</v>
      </c>
      <c r="AH52" s="2">
        <f t="shared" si="16"/>
        <v>-75.97240312171263</v>
      </c>
      <c r="AI52" s="2"/>
      <c r="AJ52" s="2">
        <f t="shared" si="18"/>
        <v>4.002567044395752</v>
      </c>
      <c r="AK52" s="2">
        <f>AG52*1.44</f>
        <v>0.6576002025455815</v>
      </c>
      <c r="AL52" s="2">
        <f t="shared" si="19"/>
        <v>6.485831143999999</v>
      </c>
      <c r="AM52" s="2">
        <f t="shared" si="20"/>
        <v>32.356152576</v>
      </c>
      <c r="AN52" s="2">
        <f t="shared" si="21"/>
        <v>32.99979719861732</v>
      </c>
      <c r="AO52" s="2">
        <f t="shared" si="22"/>
        <v>78.66520952131043</v>
      </c>
      <c r="AP52" s="14">
        <f t="shared" si="23"/>
        <v>0.7453112914435904</v>
      </c>
      <c r="AQ52" s="2">
        <f t="shared" si="24"/>
        <v>-78.66520952131043</v>
      </c>
      <c r="AR52" s="2"/>
      <c r="AS52" s="2">
        <f t="shared" si="26"/>
        <v>4.988744211438879</v>
      </c>
      <c r="AT52" s="2">
        <f>1.46*AP52</f>
        <v>1.088154485507642</v>
      </c>
      <c r="AU52">
        <v>1</v>
      </c>
      <c r="AV52">
        <v>120</v>
      </c>
      <c r="AW52" s="2">
        <f t="shared" si="70"/>
        <v>8.976318938687644</v>
      </c>
      <c r="AX52" s="2">
        <f t="shared" si="71"/>
        <v>75.97240312171263</v>
      </c>
      <c r="AY52" s="2">
        <f t="shared" si="72"/>
        <v>8.976318938687644</v>
      </c>
      <c r="AZ52" s="2">
        <f t="shared" si="73"/>
        <v>195.97240312171263</v>
      </c>
      <c r="BA52" s="2">
        <f t="shared" si="74"/>
        <v>-8.62978228383968</v>
      </c>
      <c r="BB52" s="2">
        <f t="shared" si="75"/>
        <v>-2.470052514131893</v>
      </c>
      <c r="BC52" s="2">
        <f t="shared" si="76"/>
        <v>10.76408759583968</v>
      </c>
      <c r="BD52" s="2">
        <f t="shared" si="77"/>
        <v>17.408931202131892</v>
      </c>
      <c r="BE52" s="2">
        <f t="shared" si="78"/>
        <v>20.467937545621716</v>
      </c>
      <c r="BF52" s="2">
        <f t="shared" si="79"/>
        <v>58.27115190799834</v>
      </c>
      <c r="BG52" s="2">
        <f t="shared" si="80"/>
        <v>80.57430168904247</v>
      </c>
      <c r="BH52" s="2">
        <f t="shared" si="81"/>
        <v>151.94480624342526</v>
      </c>
      <c r="BI52" s="2">
        <f t="shared" si="82"/>
        <v>-71.10641315576083</v>
      </c>
      <c r="BJ52" s="2">
        <f t="shared" si="83"/>
        <v>37.89585862332552</v>
      </c>
      <c r="BK52" s="2">
        <f t="shared" si="84"/>
        <v>4.351525831999999</v>
      </c>
      <c r="BL52" s="2">
        <f t="shared" si="85"/>
        <v>17.417273888</v>
      </c>
      <c r="BM52" s="2">
        <f t="shared" si="86"/>
        <v>17.952637877375288</v>
      </c>
      <c r="BN52" s="2">
        <f t="shared" si="87"/>
        <v>75.97240312171263</v>
      </c>
      <c r="BO52" s="2">
        <f t="shared" si="88"/>
        <v>2.134305312</v>
      </c>
      <c r="BP52" s="2">
        <f t="shared" si="89"/>
        <v>14.938878687999999</v>
      </c>
      <c r="BQ52" s="2">
        <f t="shared" si="90"/>
        <v>15.090571745948262</v>
      </c>
      <c r="BR52" s="2">
        <f t="shared" si="91"/>
        <v>81.86922189939017</v>
      </c>
      <c r="BS52" s="2">
        <f t="shared" si="92"/>
        <v>270.9155699175601</v>
      </c>
      <c r="BT52" s="2">
        <f t="shared" si="93"/>
        <v>157.8416250211028</v>
      </c>
      <c r="BU52" s="2">
        <f t="shared" si="94"/>
        <v>-250.90705698995922</v>
      </c>
      <c r="BV52" s="2">
        <f t="shared" si="95"/>
        <v>102.18069669166361</v>
      </c>
      <c r="BW52" s="2">
        <f t="shared" si="96"/>
        <v>-322.01347014572</v>
      </c>
      <c r="BX52" s="2">
        <f t="shared" si="97"/>
        <v>140.07655531498915</v>
      </c>
      <c r="BY52" s="2">
        <f t="shared" si="98"/>
        <v>351.1610973672934</v>
      </c>
      <c r="BZ52" s="2">
        <f t="shared" si="99"/>
        <v>-23.50914432872619</v>
      </c>
      <c r="CA52" s="2">
        <f t="shared" si="100"/>
        <v>0.05828646082687652</v>
      </c>
      <c r="CB52" s="2">
        <f t="shared" si="101"/>
        <v>81.78029623672452</v>
      </c>
      <c r="CC52" s="2">
        <f t="shared" si="56"/>
        <v>0.8218390976589589</v>
      </c>
      <c r="CD52" s="2">
        <f t="shared" si="102"/>
        <v>81.78029623672452</v>
      </c>
      <c r="CE52" s="2">
        <f t="shared" si="103"/>
        <v>9.905392453051522</v>
      </c>
      <c r="CF52" s="2">
        <f t="shared" si="104"/>
        <v>81.78029623672452</v>
      </c>
      <c r="CG52" s="2">
        <f t="shared" si="105"/>
        <v>1.4161670737785739</v>
      </c>
      <c r="CH52" s="2">
        <f t="shared" si="106"/>
        <v>9.803635574016177</v>
      </c>
      <c r="CI52" s="2">
        <f t="shared" si="107"/>
        <v>6.922654646854919</v>
      </c>
      <c r="CJ52" s="2">
        <f t="shared" si="108"/>
        <v>1.2902873833245656</v>
      </c>
    </row>
    <row r="53" spans="1:88" ht="12.75">
      <c r="A53" s="1" t="s">
        <v>60</v>
      </c>
      <c r="B53" s="1">
        <v>3</v>
      </c>
      <c r="C53" s="1">
        <v>0.10358</v>
      </c>
      <c r="D53">
        <v>0.2381</v>
      </c>
      <c r="E53" s="1">
        <v>0.4004</v>
      </c>
      <c r="F53" s="1">
        <v>0.1692</v>
      </c>
      <c r="G53" s="1">
        <v>2.5058</v>
      </c>
      <c r="H53" s="10">
        <f t="shared" si="2"/>
        <v>0.024662398000000002</v>
      </c>
      <c r="I53" s="2">
        <f t="shared" si="3"/>
        <v>0.041473432</v>
      </c>
      <c r="J53" s="2">
        <f t="shared" si="4"/>
        <v>0.017525736</v>
      </c>
      <c r="K53" s="2">
        <f t="shared" si="5"/>
        <v>0.259550764</v>
      </c>
      <c r="L53" s="3">
        <v>51</v>
      </c>
      <c r="M53" s="3"/>
      <c r="N53" s="11">
        <v>3</v>
      </c>
      <c r="O53" s="2">
        <f>O52+H48</f>
        <v>2.1874488639999994</v>
      </c>
      <c r="P53" s="2">
        <f>P52+I48</f>
        <v>8.728288576</v>
      </c>
      <c r="Q53" s="2">
        <f>Q52+J48</f>
        <v>2.142609648</v>
      </c>
      <c r="R53" s="2">
        <f>R52+K48</f>
        <v>15.061863352</v>
      </c>
      <c r="S53">
        <v>0</v>
      </c>
      <c r="T53">
        <v>0</v>
      </c>
      <c r="U53" s="2">
        <f t="shared" si="112"/>
        <v>2.1874488639999994</v>
      </c>
      <c r="V53" s="2">
        <f t="shared" si="6"/>
        <v>8.728288576</v>
      </c>
      <c r="W53" s="2">
        <f t="shared" si="109"/>
        <v>8.998219490462933</v>
      </c>
      <c r="X53" s="2">
        <f t="shared" si="110"/>
        <v>75.9305426969538</v>
      </c>
      <c r="Y53" s="2">
        <f t="shared" si="63"/>
        <v>0.9111106737485132</v>
      </c>
      <c r="Z53" s="2">
        <f t="shared" si="9"/>
        <v>-75.9305426969538</v>
      </c>
      <c r="AA53" s="7">
        <f t="shared" si="10"/>
        <v>3.990168053592499</v>
      </c>
      <c r="AB53" s="2">
        <f>Y53*1.43</f>
        <v>1.3028882634603738</v>
      </c>
      <c r="AC53" s="2">
        <f t="shared" si="11"/>
        <v>4.374897727999999</v>
      </c>
      <c r="AD53" s="2">
        <f t="shared" si="12"/>
        <v>17.456577152</v>
      </c>
      <c r="AE53" s="2">
        <f t="shared" si="13"/>
        <v>17.996438980925866</v>
      </c>
      <c r="AF53" s="2">
        <f t="shared" si="14"/>
        <v>75.9305426969538</v>
      </c>
      <c r="AG53" s="17">
        <f t="shared" si="15"/>
        <v>0.4555553368742566</v>
      </c>
      <c r="AH53" s="2">
        <f t="shared" si="16"/>
        <v>-75.9305426969538</v>
      </c>
      <c r="AI53" s="2"/>
      <c r="AJ53" s="2">
        <f t="shared" si="18"/>
        <v>3.990168053592499</v>
      </c>
      <c r="AK53" s="2">
        <f>AG53*1.44</f>
        <v>0.6559996850989295</v>
      </c>
      <c r="AL53" s="2">
        <f t="shared" si="19"/>
        <v>6.517507375999999</v>
      </c>
      <c r="AM53" s="2">
        <f t="shared" si="20"/>
        <v>32.518440504</v>
      </c>
      <c r="AN53" s="2">
        <f t="shared" si="21"/>
        <v>33.16514548752051</v>
      </c>
      <c r="AO53" s="2">
        <f t="shared" si="22"/>
        <v>78.66665709906476</v>
      </c>
      <c r="AP53" s="14">
        <f t="shared" si="23"/>
        <v>0.7415954643326618</v>
      </c>
      <c r="AQ53" s="2">
        <f t="shared" si="24"/>
        <v>-78.66665709906476</v>
      </c>
      <c r="AR53" s="2"/>
      <c r="AS53" s="2">
        <f t="shared" si="26"/>
        <v>4.9893983432601186</v>
      </c>
      <c r="AT53" s="2">
        <f>1.45*AP53</f>
        <v>1.0753134232823596</v>
      </c>
      <c r="AU53">
        <v>1</v>
      </c>
      <c r="AV53">
        <v>120</v>
      </c>
      <c r="AW53" s="2">
        <f t="shared" si="70"/>
        <v>8.998219490462933</v>
      </c>
      <c r="AX53" s="2">
        <f t="shared" si="71"/>
        <v>75.9305426969538</v>
      </c>
      <c r="AY53" s="2">
        <f t="shared" si="72"/>
        <v>8.998219490462933</v>
      </c>
      <c r="AZ53" s="2">
        <f t="shared" si="73"/>
        <v>195.9305426969538</v>
      </c>
      <c r="BA53" s="2">
        <f t="shared" si="74"/>
        <v>-8.652644070377502</v>
      </c>
      <c r="BB53" s="2">
        <f t="shared" si="75"/>
        <v>-2.469758002296592</v>
      </c>
      <c r="BC53" s="2">
        <f t="shared" si="76"/>
        <v>10.795253718377502</v>
      </c>
      <c r="BD53" s="2">
        <f t="shared" si="77"/>
        <v>17.53162135429659</v>
      </c>
      <c r="BE53" s="2">
        <f t="shared" si="78"/>
        <v>20.58871657375883</v>
      </c>
      <c r="BF53" s="2">
        <f t="shared" si="79"/>
        <v>58.37694152048865</v>
      </c>
      <c r="BG53" s="2">
        <f t="shared" si="80"/>
        <v>80.967953998547</v>
      </c>
      <c r="BH53" s="2">
        <f t="shared" si="81"/>
        <v>151.8610853939076</v>
      </c>
      <c r="BI53" s="2">
        <f t="shared" si="82"/>
        <v>-71.39808893331724</v>
      </c>
      <c r="BJ53" s="2">
        <f t="shared" si="83"/>
        <v>38.185369860470736</v>
      </c>
      <c r="BK53" s="2">
        <f t="shared" si="84"/>
        <v>4.374897727999999</v>
      </c>
      <c r="BL53" s="2">
        <f t="shared" si="85"/>
        <v>17.456577152</v>
      </c>
      <c r="BM53" s="2">
        <f t="shared" si="86"/>
        <v>17.996438980925866</v>
      </c>
      <c r="BN53" s="2">
        <f t="shared" si="87"/>
        <v>75.9305426969538</v>
      </c>
      <c r="BO53" s="2">
        <f t="shared" si="88"/>
        <v>2.142609648</v>
      </c>
      <c r="BP53" s="2">
        <f t="shared" si="89"/>
        <v>15.061863352</v>
      </c>
      <c r="BQ53" s="2">
        <f t="shared" si="90"/>
        <v>15.213497419660719</v>
      </c>
      <c r="BR53" s="2">
        <f t="shared" si="91"/>
        <v>81.90376935678977</v>
      </c>
      <c r="BS53" s="2">
        <f t="shared" si="92"/>
        <v>273.78877799939727</v>
      </c>
      <c r="BT53" s="2">
        <f t="shared" si="93"/>
        <v>157.83431205374356</v>
      </c>
      <c r="BU53" s="2">
        <f t="shared" si="94"/>
        <v>-253.55488157604333</v>
      </c>
      <c r="BV53" s="2">
        <f t="shared" si="95"/>
        <v>103.29674238504275</v>
      </c>
      <c r="BW53" s="2">
        <f t="shared" si="96"/>
        <v>-324.95297050936057</v>
      </c>
      <c r="BX53" s="2">
        <f t="shared" si="97"/>
        <v>141.4821122455135</v>
      </c>
      <c r="BY53" s="2">
        <f t="shared" si="98"/>
        <v>354.4172980094361</v>
      </c>
      <c r="BZ53" s="2">
        <f t="shared" si="99"/>
        <v>-23.527951660832997</v>
      </c>
      <c r="CA53" s="2">
        <f t="shared" si="100"/>
        <v>0.05809173730908211</v>
      </c>
      <c r="CB53" s="2">
        <f t="shared" si="101"/>
        <v>81.90489318132165</v>
      </c>
      <c r="CC53" s="2">
        <f t="shared" si="56"/>
        <v>0.8190934960580577</v>
      </c>
      <c r="CD53" s="2">
        <f t="shared" si="102"/>
        <v>81.90489318132165</v>
      </c>
      <c r="CE53" s="2">
        <f t="shared" si="103"/>
        <v>9.938595330998345</v>
      </c>
      <c r="CF53" s="2">
        <f t="shared" si="104"/>
        <v>81.90489318132165</v>
      </c>
      <c r="CG53" s="2">
        <f t="shared" si="105"/>
        <v>1.3995200112921076</v>
      </c>
      <c r="CH53" s="2">
        <f t="shared" si="106"/>
        <v>9.839564060024967</v>
      </c>
      <c r="CI53" s="2">
        <f t="shared" si="107"/>
        <v>7.030670501767663</v>
      </c>
      <c r="CJ53" s="2">
        <f t="shared" si="108"/>
        <v>1.2859767888111506</v>
      </c>
    </row>
    <row r="54" spans="1:88" ht="12.75">
      <c r="A54" s="1" t="s">
        <v>61</v>
      </c>
      <c r="B54" s="1">
        <v>3</v>
      </c>
      <c r="C54" s="1">
        <v>0.10427</v>
      </c>
      <c r="D54">
        <v>0.2381</v>
      </c>
      <c r="E54" s="1">
        <v>0.4004</v>
      </c>
      <c r="F54" s="1">
        <v>0.1692</v>
      </c>
      <c r="G54" s="1">
        <v>2.5058</v>
      </c>
      <c r="H54" s="10">
        <f t="shared" si="2"/>
        <v>0.024826687</v>
      </c>
      <c r="I54" s="2">
        <f t="shared" si="3"/>
        <v>0.041749707999999996</v>
      </c>
      <c r="J54" s="2">
        <f t="shared" si="4"/>
        <v>0.017642484</v>
      </c>
      <c r="K54" s="2">
        <f t="shared" si="5"/>
        <v>0.26127976599999997</v>
      </c>
      <c r="L54" s="3">
        <v>52</v>
      </c>
      <c r="M54" s="3"/>
      <c r="N54" s="11">
        <v>3</v>
      </c>
      <c r="O54" s="2">
        <f>O53+H49</f>
        <v>2.2431261679999994</v>
      </c>
      <c r="P54" s="2">
        <f>P53+I49</f>
        <v>8.821918112</v>
      </c>
      <c r="Q54" s="2">
        <f>Q53+J49</f>
        <v>2.182175376</v>
      </c>
      <c r="R54" s="2">
        <f>R53+K49</f>
        <v>15.647819624</v>
      </c>
      <c r="S54">
        <v>0</v>
      </c>
      <c r="T54">
        <v>0</v>
      </c>
      <c r="U54" s="2">
        <f t="shared" si="112"/>
        <v>2.2431261679999994</v>
      </c>
      <c r="V54" s="2">
        <f t="shared" si="6"/>
        <v>8.821918112</v>
      </c>
      <c r="W54" s="2">
        <f t="shared" si="109"/>
        <v>9.102628970819366</v>
      </c>
      <c r="X54" s="2">
        <f t="shared" si="110"/>
        <v>75.73386725825992</v>
      </c>
      <c r="Y54" s="2">
        <f t="shared" si="63"/>
        <v>0.9006600014978657</v>
      </c>
      <c r="Z54" s="2">
        <f t="shared" si="9"/>
        <v>-75.73386725825992</v>
      </c>
      <c r="AA54" s="7">
        <f t="shared" si="10"/>
        <v>3.9328675479122683</v>
      </c>
      <c r="AB54" s="2">
        <f>Y54*1.43</f>
        <v>1.287943802141948</v>
      </c>
      <c r="AC54" s="2">
        <f t="shared" si="11"/>
        <v>4.486252335999999</v>
      </c>
      <c r="AD54" s="2">
        <f t="shared" si="12"/>
        <v>17.643836224</v>
      </c>
      <c r="AE54" s="2">
        <f t="shared" si="13"/>
        <v>18.20525794163873</v>
      </c>
      <c r="AF54" s="2">
        <f t="shared" si="14"/>
        <v>75.73386725825992</v>
      </c>
      <c r="AG54" s="17">
        <f t="shared" si="15"/>
        <v>0.45033000074893287</v>
      </c>
      <c r="AH54" s="2">
        <f t="shared" si="16"/>
        <v>-75.73386725825992</v>
      </c>
      <c r="AI54" s="2"/>
      <c r="AJ54" s="2">
        <f t="shared" si="18"/>
        <v>3.9328675479122683</v>
      </c>
      <c r="AK54" s="2">
        <f>AG54*1.44</f>
        <v>0.6484752010784633</v>
      </c>
      <c r="AL54" s="2">
        <f t="shared" si="19"/>
        <v>6.668427711999999</v>
      </c>
      <c r="AM54" s="2">
        <f t="shared" si="20"/>
        <v>33.291655848000005</v>
      </c>
      <c r="AN54" s="2">
        <f t="shared" si="21"/>
        <v>33.95294210008674</v>
      </c>
      <c r="AO54" s="2">
        <f t="shared" si="22"/>
        <v>78.67336041992482</v>
      </c>
      <c r="AP54" s="14">
        <f t="shared" si="23"/>
        <v>0.7243885197040177</v>
      </c>
      <c r="AQ54" s="2">
        <f t="shared" si="24"/>
        <v>-78.67336041992482</v>
      </c>
      <c r="AR54" s="2"/>
      <c r="AS54" s="2">
        <f t="shared" si="26"/>
        <v>4.992429592974496</v>
      </c>
      <c r="AT54" s="2">
        <f>AP54*1.44</f>
        <v>1.0431194683737854</v>
      </c>
      <c r="AU54">
        <v>1</v>
      </c>
      <c r="AV54">
        <v>120</v>
      </c>
      <c r="AW54" s="2">
        <f t="shared" si="70"/>
        <v>9.102628970819366</v>
      </c>
      <c r="AX54" s="2">
        <f t="shared" si="71"/>
        <v>75.73386725825992</v>
      </c>
      <c r="AY54" s="2">
        <f t="shared" si="72"/>
        <v>9.102628970819366</v>
      </c>
      <c r="AZ54" s="2">
        <f t="shared" si="73"/>
        <v>195.73386725825992</v>
      </c>
      <c r="BA54" s="2">
        <f t="shared" si="74"/>
        <v>-8.761568279098054</v>
      </c>
      <c r="BB54" s="2">
        <f t="shared" si="75"/>
        <v>-2.4683548106183575</v>
      </c>
      <c r="BC54" s="2">
        <f t="shared" si="76"/>
        <v>10.943743655098054</v>
      </c>
      <c r="BD54" s="2">
        <f t="shared" si="77"/>
        <v>18.116174434618358</v>
      </c>
      <c r="BE54" s="2">
        <f t="shared" si="78"/>
        <v>21.16509629871829</v>
      </c>
      <c r="BF54" s="2">
        <f t="shared" si="79"/>
        <v>58.864375836511094</v>
      </c>
      <c r="BG54" s="2">
        <f t="shared" si="80"/>
        <v>82.85785418040003</v>
      </c>
      <c r="BH54" s="2">
        <f t="shared" si="81"/>
        <v>151.46773451651984</v>
      </c>
      <c r="BI54" s="2">
        <f t="shared" si="82"/>
        <v>-72.7946241692673</v>
      </c>
      <c r="BJ54" s="2">
        <f t="shared" si="83"/>
        <v>39.57735073796072</v>
      </c>
      <c r="BK54" s="2">
        <f t="shared" si="84"/>
        <v>4.486252335999999</v>
      </c>
      <c r="BL54" s="2">
        <f t="shared" si="85"/>
        <v>17.643836224</v>
      </c>
      <c r="BM54" s="2">
        <f t="shared" si="86"/>
        <v>18.20525794163873</v>
      </c>
      <c r="BN54" s="2">
        <f t="shared" si="87"/>
        <v>75.73386725825992</v>
      </c>
      <c r="BO54" s="2">
        <f t="shared" si="88"/>
        <v>2.182175376</v>
      </c>
      <c r="BP54" s="2">
        <f t="shared" si="89"/>
        <v>15.647819624</v>
      </c>
      <c r="BQ54" s="2">
        <f t="shared" si="90"/>
        <v>15.799245183136449</v>
      </c>
      <c r="BR54" s="2">
        <f t="shared" si="91"/>
        <v>82.06098661299997</v>
      </c>
      <c r="BS54" s="2">
        <f t="shared" si="92"/>
        <v>287.6293338421923</v>
      </c>
      <c r="BT54" s="2">
        <f t="shared" si="93"/>
        <v>157.79485387125987</v>
      </c>
      <c r="BU54" s="2">
        <f t="shared" si="94"/>
        <v>-266.29777733040754</v>
      </c>
      <c r="BV54" s="2">
        <f t="shared" si="95"/>
        <v>108.70201228766642</v>
      </c>
      <c r="BW54" s="2">
        <f t="shared" si="96"/>
        <v>-339.09240149967485</v>
      </c>
      <c r="BX54" s="2">
        <f t="shared" si="97"/>
        <v>148.27936302562713</v>
      </c>
      <c r="BY54" s="2">
        <f t="shared" si="98"/>
        <v>370.0951583770077</v>
      </c>
      <c r="BZ54" s="2">
        <f t="shared" si="99"/>
        <v>-23.618944073916353</v>
      </c>
      <c r="CA54" s="2">
        <f t="shared" si="100"/>
        <v>0.057188255019423616</v>
      </c>
      <c r="CB54" s="2">
        <f t="shared" si="101"/>
        <v>82.48331991042744</v>
      </c>
      <c r="CC54" s="2">
        <f t="shared" si="56"/>
        <v>0.8063543957738729</v>
      </c>
      <c r="CD54" s="2">
        <f t="shared" si="102"/>
        <v>82.48331991042744</v>
      </c>
      <c r="CE54" s="2">
        <f t="shared" si="103"/>
        <v>10.095609124522728</v>
      </c>
      <c r="CF54" s="2">
        <f t="shared" si="104"/>
        <v>82.48331991042744</v>
      </c>
      <c r="CG54" s="2">
        <f t="shared" si="105"/>
        <v>1.3206552760199786</v>
      </c>
      <c r="CH54" s="2">
        <f t="shared" si="106"/>
        <v>10.008855740646238</v>
      </c>
      <c r="CI54" s="2">
        <f t="shared" si="107"/>
        <v>7.578704240526448</v>
      </c>
      <c r="CJ54" s="2">
        <f t="shared" si="108"/>
        <v>1.2659764013649806</v>
      </c>
    </row>
    <row r="55" spans="1:88" ht="12.75">
      <c r="A55" s="1" t="s">
        <v>62</v>
      </c>
      <c r="B55" s="1">
        <v>3</v>
      </c>
      <c r="C55" s="1">
        <v>0.01652</v>
      </c>
      <c r="D55">
        <v>0.2381</v>
      </c>
      <c r="E55" s="1">
        <v>0.4004</v>
      </c>
      <c r="F55" s="1">
        <v>0.1692</v>
      </c>
      <c r="G55" s="1">
        <v>2.5058</v>
      </c>
      <c r="H55" s="10">
        <f t="shared" si="2"/>
        <v>0.003933412</v>
      </c>
      <c r="I55" s="2">
        <f t="shared" si="3"/>
        <v>0.006614607999999999</v>
      </c>
      <c r="J55" s="2">
        <f t="shared" si="4"/>
        <v>0.0027951839999999996</v>
      </c>
      <c r="K55" s="2">
        <f t="shared" si="5"/>
        <v>0.041395815999999995</v>
      </c>
      <c r="L55" s="3">
        <v>53</v>
      </c>
      <c r="M55" s="3"/>
      <c r="N55" s="11">
        <v>3</v>
      </c>
      <c r="O55" s="2">
        <f>O54+H50</f>
        <v>2.2912461779999993</v>
      </c>
      <c r="P55" s="2">
        <f>P54+I50</f>
        <v>8.902838952</v>
      </c>
      <c r="Q55" s="2">
        <f>Q54+J50</f>
        <v>2.216370696</v>
      </c>
      <c r="R55" s="2">
        <f>R54+K50</f>
        <v>16.154241804</v>
      </c>
      <c r="S55">
        <v>0</v>
      </c>
      <c r="T55">
        <v>0</v>
      </c>
      <c r="U55" s="2">
        <f t="shared" si="112"/>
        <v>2.2912461779999993</v>
      </c>
      <c r="V55" s="2">
        <f t="shared" si="6"/>
        <v>8.902838952</v>
      </c>
      <c r="W55" s="2">
        <f t="shared" si="109"/>
        <v>9.192951128633725</v>
      </c>
      <c r="X55" s="2">
        <f t="shared" si="110"/>
        <v>75.56748805991921</v>
      </c>
      <c r="Y55" s="2">
        <f t="shared" si="63"/>
        <v>0.891810878549851</v>
      </c>
      <c r="Z55" s="2">
        <f t="shared" si="9"/>
        <v>-75.56748805991921</v>
      </c>
      <c r="AA55" s="7">
        <f t="shared" si="10"/>
        <v>3.885588129936862</v>
      </c>
      <c r="AB55" s="2">
        <f>Y55*1.42</f>
        <v>1.2663714475407883</v>
      </c>
      <c r="AC55" s="2">
        <f t="shared" si="11"/>
        <v>4.582492355999999</v>
      </c>
      <c r="AD55" s="2">
        <f t="shared" si="12"/>
        <v>17.805677904</v>
      </c>
      <c r="AE55" s="2">
        <f t="shared" si="13"/>
        <v>18.38590225726745</v>
      </c>
      <c r="AF55" s="2">
        <f t="shared" si="14"/>
        <v>75.56748805991921</v>
      </c>
      <c r="AG55" s="17">
        <f t="shared" si="15"/>
        <v>0.4459054392749255</v>
      </c>
      <c r="AH55" s="2">
        <f t="shared" si="16"/>
        <v>-75.56748805991921</v>
      </c>
      <c r="AI55" s="2"/>
      <c r="AJ55" s="2">
        <f t="shared" si="18"/>
        <v>3.885588129936862</v>
      </c>
      <c r="AK55" s="2">
        <f>AG55*1.43</f>
        <v>0.6376447781631435</v>
      </c>
      <c r="AL55" s="2">
        <f t="shared" si="19"/>
        <v>6.798863051999998</v>
      </c>
      <c r="AM55" s="2">
        <f t="shared" si="20"/>
        <v>33.959919708</v>
      </c>
      <c r="AN55" s="2">
        <f t="shared" si="21"/>
        <v>34.63380841567467</v>
      </c>
      <c r="AO55" s="2">
        <f t="shared" si="22"/>
        <v>78.67890819921705</v>
      </c>
      <c r="AP55" s="14">
        <f t="shared" si="23"/>
        <v>0.7101477600236052</v>
      </c>
      <c r="AQ55" s="2">
        <f t="shared" si="24"/>
        <v>-78.67890819921705</v>
      </c>
      <c r="AR55" s="2"/>
      <c r="AS55" s="2">
        <f t="shared" si="26"/>
        <v>4.994940984729811</v>
      </c>
      <c r="AT55" s="2">
        <f>AP55*1.44</f>
        <v>1.0226127744339915</v>
      </c>
      <c r="AU55">
        <v>1</v>
      </c>
      <c r="AV55">
        <v>120</v>
      </c>
      <c r="AW55" s="2">
        <f t="shared" si="70"/>
        <v>9.192951128633725</v>
      </c>
      <c r="AX55" s="2">
        <f t="shared" si="71"/>
        <v>75.56748805991921</v>
      </c>
      <c r="AY55" s="2">
        <f t="shared" si="72"/>
        <v>9.192951128633725</v>
      </c>
      <c r="AZ55" s="2">
        <f t="shared" si="73"/>
        <v>195.5674880599192</v>
      </c>
      <c r="BA55" s="2">
        <f t="shared" si="74"/>
        <v>-8.85570778723363</v>
      </c>
      <c r="BB55" s="2">
        <f t="shared" si="75"/>
        <v>-2.4671420795279944</v>
      </c>
      <c r="BC55" s="2">
        <f t="shared" si="76"/>
        <v>11.07207848323363</v>
      </c>
      <c r="BD55" s="2">
        <f t="shared" si="77"/>
        <v>18.621383883527997</v>
      </c>
      <c r="BE55" s="2">
        <f t="shared" si="78"/>
        <v>21.664414593443354</v>
      </c>
      <c r="BF55" s="2">
        <f t="shared" si="79"/>
        <v>59.26472988476693</v>
      </c>
      <c r="BG55" s="2">
        <f t="shared" si="80"/>
        <v>84.51035045344807</v>
      </c>
      <c r="BH55" s="2">
        <f t="shared" si="81"/>
        <v>151.13497611983843</v>
      </c>
      <c r="BI55" s="2">
        <f t="shared" si="82"/>
        <v>-74.01073235704884</v>
      </c>
      <c r="BJ55" s="2">
        <f t="shared" si="83"/>
        <v>40.797191444239076</v>
      </c>
      <c r="BK55" s="2">
        <f t="shared" si="84"/>
        <v>4.582492355999999</v>
      </c>
      <c r="BL55" s="2">
        <f t="shared" si="85"/>
        <v>17.805677904</v>
      </c>
      <c r="BM55" s="2">
        <f t="shared" si="86"/>
        <v>18.38590225726745</v>
      </c>
      <c r="BN55" s="2">
        <f t="shared" si="87"/>
        <v>75.56748805991921</v>
      </c>
      <c r="BO55" s="2">
        <f t="shared" si="88"/>
        <v>2.216370696</v>
      </c>
      <c r="BP55" s="2">
        <f t="shared" si="89"/>
        <v>16.154241804</v>
      </c>
      <c r="BQ55" s="2">
        <f t="shared" si="90"/>
        <v>16.305576571350944</v>
      </c>
      <c r="BR55" s="2">
        <f t="shared" si="91"/>
        <v>82.18776360351555</v>
      </c>
      <c r="BS55" s="2">
        <f t="shared" si="92"/>
        <v>299.79273708924853</v>
      </c>
      <c r="BT55" s="2">
        <f t="shared" si="93"/>
        <v>157.75525166343476</v>
      </c>
      <c r="BU55" s="2">
        <f t="shared" si="94"/>
        <v>-277.48072457287356</v>
      </c>
      <c r="BV55" s="2">
        <f t="shared" si="95"/>
        <v>113.490672312646</v>
      </c>
      <c r="BW55" s="2">
        <f t="shared" si="96"/>
        <v>-351.4914569299224</v>
      </c>
      <c r="BX55" s="2">
        <f t="shared" si="97"/>
        <v>154.2878637568851</v>
      </c>
      <c r="BY55" s="2">
        <f t="shared" si="98"/>
        <v>383.8632428318484</v>
      </c>
      <c r="BZ55" s="2">
        <f t="shared" si="99"/>
        <v>-23.699166500458308</v>
      </c>
      <c r="CA55" s="2">
        <f t="shared" si="100"/>
        <v>0.0564378460245892</v>
      </c>
      <c r="CB55" s="2">
        <f t="shared" si="101"/>
        <v>82.96389638522524</v>
      </c>
      <c r="CC55" s="2">
        <f t="shared" si="56"/>
        <v>0.7957736289467077</v>
      </c>
      <c r="CD55" s="2">
        <f t="shared" si="102"/>
        <v>82.96389638522524</v>
      </c>
      <c r="CE55" s="2">
        <f t="shared" si="103"/>
        <v>10.229842381618926</v>
      </c>
      <c r="CF55" s="2">
        <f t="shared" si="104"/>
        <v>82.96389638522524</v>
      </c>
      <c r="CG55" s="2">
        <f t="shared" si="105"/>
        <v>1.2531019773829934</v>
      </c>
      <c r="CH55" s="2">
        <f t="shared" si="106"/>
        <v>10.152803090134547</v>
      </c>
      <c r="CI55" s="2">
        <f t="shared" si="107"/>
        <v>8.102136357120663</v>
      </c>
      <c r="CJ55" s="2">
        <f t="shared" si="108"/>
        <v>1.249364597446331</v>
      </c>
    </row>
    <row r="56" spans="1:88" ht="12.75">
      <c r="A56" s="1" t="s">
        <v>63</v>
      </c>
      <c r="B56" s="1">
        <v>3</v>
      </c>
      <c r="C56" s="1">
        <v>0.62603</v>
      </c>
      <c r="D56">
        <v>0.2381</v>
      </c>
      <c r="E56" s="1">
        <v>0.4004</v>
      </c>
      <c r="F56" s="1">
        <v>0.1692</v>
      </c>
      <c r="G56" s="1">
        <v>2.5058</v>
      </c>
      <c r="H56" s="10">
        <f t="shared" si="2"/>
        <v>0.149057743</v>
      </c>
      <c r="I56" s="2">
        <f t="shared" si="3"/>
        <v>0.250662412</v>
      </c>
      <c r="J56" s="2">
        <f t="shared" si="4"/>
        <v>0.10592427599999998</v>
      </c>
      <c r="K56" s="2">
        <f t="shared" si="5"/>
        <v>1.5687059739999998</v>
      </c>
      <c r="L56" s="3">
        <v>54</v>
      </c>
      <c r="M56" s="3"/>
      <c r="N56" s="11">
        <v>3</v>
      </c>
      <c r="O56" s="2">
        <f>O55+H51</f>
        <v>2.312706130999999</v>
      </c>
      <c r="P56" s="2">
        <f>P55+I51</f>
        <v>8.938927004</v>
      </c>
      <c r="Q56" s="2">
        <f>Q55+J51</f>
        <v>2.231620692</v>
      </c>
      <c r="R56" s="2">
        <f>R55+K51</f>
        <v>16.380089558</v>
      </c>
      <c r="S56">
        <v>0</v>
      </c>
      <c r="T56">
        <v>0</v>
      </c>
      <c r="U56" s="2">
        <f t="shared" si="112"/>
        <v>2.312706130999999</v>
      </c>
      <c r="V56" s="2">
        <f t="shared" si="6"/>
        <v>8.938927004</v>
      </c>
      <c r="W56" s="2">
        <f t="shared" si="109"/>
        <v>9.233256501971848</v>
      </c>
      <c r="X56" s="2">
        <f t="shared" si="110"/>
        <v>75.4943381942343</v>
      </c>
      <c r="Y56" s="2">
        <f t="shared" si="63"/>
        <v>0.8879179107329951</v>
      </c>
      <c r="Z56" s="2">
        <f t="shared" si="9"/>
        <v>-75.4943381942343</v>
      </c>
      <c r="AA56" s="7">
        <f t="shared" si="10"/>
        <v>3.865137418101134</v>
      </c>
      <c r="AB56" s="2">
        <f>Y56*1.42</f>
        <v>1.260843433240853</v>
      </c>
      <c r="AC56" s="2">
        <f t="shared" si="11"/>
        <v>4.625412261999998</v>
      </c>
      <c r="AD56" s="2">
        <f t="shared" si="12"/>
        <v>17.877854008</v>
      </c>
      <c r="AE56" s="2">
        <f>SQRT(AC56*AC56+AD56*AD56)</f>
        <v>18.466513003943696</v>
      </c>
      <c r="AF56" s="2">
        <f t="shared" si="14"/>
        <v>75.4943381942343</v>
      </c>
      <c r="AG56" s="17">
        <f t="shared" si="15"/>
        <v>0.44395895536649754</v>
      </c>
      <c r="AH56" s="2">
        <f t="shared" si="16"/>
        <v>-75.4943381942343</v>
      </c>
      <c r="AI56" s="2"/>
      <c r="AJ56" s="2">
        <f t="shared" si="18"/>
        <v>3.865137418101134</v>
      </c>
      <c r="AK56" s="2">
        <f>AG56*1.43</f>
        <v>0.6348613061740914</v>
      </c>
      <c r="AL56" s="2">
        <f t="shared" si="19"/>
        <v>6.857032953999998</v>
      </c>
      <c r="AM56" s="2">
        <f t="shared" si="20"/>
        <v>34.257943566</v>
      </c>
      <c r="AN56" s="2">
        <f t="shared" si="21"/>
        <v>34.93745265905176</v>
      </c>
      <c r="AO56" s="2">
        <f t="shared" si="22"/>
        <v>78.68131260856782</v>
      </c>
      <c r="AP56" s="14">
        <f t="shared" si="23"/>
        <v>0.7039758080675592</v>
      </c>
      <c r="AQ56" s="2">
        <f t="shared" si="24"/>
        <v>-78.68131260856782</v>
      </c>
      <c r="AR56" s="2"/>
      <c r="AS56" s="2">
        <f t="shared" si="26"/>
        <v>4.996030177456839</v>
      </c>
      <c r="AT56" s="2">
        <f aca="true" t="shared" si="113" ref="AT56:AT119">AP56*1.43</f>
        <v>1.0066854055366097</v>
      </c>
      <c r="AU56">
        <v>1</v>
      </c>
      <c r="AV56">
        <v>120</v>
      </c>
      <c r="AW56" s="2">
        <f t="shared" si="70"/>
        <v>9.233256501971848</v>
      </c>
      <c r="AX56" s="2">
        <f t="shared" si="71"/>
        <v>75.4943381942343</v>
      </c>
      <c r="AY56" s="2">
        <f t="shared" si="72"/>
        <v>9.233256501971848</v>
      </c>
      <c r="AZ56" s="2">
        <f t="shared" si="73"/>
        <v>195.4943381942343</v>
      </c>
      <c r="BA56" s="2">
        <f t="shared" si="74"/>
        <v>-8.897690933538723</v>
      </c>
      <c r="BB56" s="2">
        <f t="shared" si="75"/>
        <v>-2.4666012410659772</v>
      </c>
      <c r="BC56" s="2">
        <f t="shared" si="76"/>
        <v>11.129311625538723</v>
      </c>
      <c r="BD56" s="2">
        <f t="shared" si="77"/>
        <v>18.84669079906598</v>
      </c>
      <c r="BE56" s="2">
        <f t="shared" si="78"/>
        <v>21.88742404518973</v>
      </c>
      <c r="BF56" s="2">
        <f t="shared" si="79"/>
        <v>59.437381244030824</v>
      </c>
      <c r="BG56" s="2">
        <f t="shared" si="80"/>
        <v>85.2530256312054</v>
      </c>
      <c r="BH56" s="2">
        <f t="shared" si="81"/>
        <v>150.9886763884686</v>
      </c>
      <c r="BI56" s="2">
        <f t="shared" si="82"/>
        <v>-74.55580633447543</v>
      </c>
      <c r="BJ56" s="2">
        <f t="shared" si="83"/>
        <v>41.3462225734245</v>
      </c>
      <c r="BK56" s="2">
        <f t="shared" si="84"/>
        <v>4.625412261999998</v>
      </c>
      <c r="BL56" s="2">
        <f t="shared" si="85"/>
        <v>17.877854008</v>
      </c>
      <c r="BM56" s="2">
        <f t="shared" si="86"/>
        <v>18.466513003943696</v>
      </c>
      <c r="BN56" s="2">
        <f t="shared" si="87"/>
        <v>75.4943381942343</v>
      </c>
      <c r="BO56" s="2">
        <f t="shared" si="88"/>
        <v>2.231620692</v>
      </c>
      <c r="BP56" s="2">
        <f t="shared" si="89"/>
        <v>16.380089558</v>
      </c>
      <c r="BQ56" s="2">
        <f t="shared" si="90"/>
        <v>16.53140843488731</v>
      </c>
      <c r="BR56" s="2">
        <f t="shared" si="91"/>
        <v>82.24179792327698</v>
      </c>
      <c r="BS56" s="2">
        <f t="shared" si="92"/>
        <v>305.27746883635103</v>
      </c>
      <c r="BT56" s="2">
        <f t="shared" si="93"/>
        <v>157.73613611751128</v>
      </c>
      <c r="BU56" s="2">
        <f t="shared" si="94"/>
        <v>-282.5186840429796</v>
      </c>
      <c r="BV56" s="2">
        <f t="shared" si="95"/>
        <v>115.66125602703931</v>
      </c>
      <c r="BW56" s="2">
        <f t="shared" si="96"/>
        <v>-357.07449037745505</v>
      </c>
      <c r="BX56" s="2">
        <f t="shared" si="97"/>
        <v>157.0074786004638</v>
      </c>
      <c r="BY56" s="2">
        <f t="shared" si="98"/>
        <v>390.06863500516715</v>
      </c>
      <c r="BZ56" s="2">
        <f t="shared" si="99"/>
        <v>-23.735337569465944</v>
      </c>
      <c r="CA56" s="2">
        <f t="shared" si="100"/>
        <v>0.05611172517087869</v>
      </c>
      <c r="CB56" s="2">
        <f t="shared" si="101"/>
        <v>83.17271881349677</v>
      </c>
      <c r="CC56" s="2">
        <f t="shared" si="56"/>
        <v>0.7911753249093895</v>
      </c>
      <c r="CD56" s="2">
        <f t="shared" si="102"/>
        <v>83.17271881349677</v>
      </c>
      <c r="CE56" s="2">
        <f t="shared" si="103"/>
        <v>10.28929813566423</v>
      </c>
      <c r="CF56" s="2">
        <f t="shared" si="104"/>
        <v>83.17271881349677</v>
      </c>
      <c r="CG56" s="2">
        <f t="shared" si="105"/>
        <v>1.223158342172475</v>
      </c>
      <c r="CH56" s="2">
        <f t="shared" si="106"/>
        <v>10.216336906864285</v>
      </c>
      <c r="CI56" s="2">
        <f t="shared" si="107"/>
        <v>8.352423847855096</v>
      </c>
      <c r="CJ56" s="2">
        <f t="shared" si="108"/>
        <v>1.2421452601077414</v>
      </c>
    </row>
    <row r="57" spans="1:88" ht="12.75">
      <c r="A57" s="1" t="s">
        <v>64</v>
      </c>
      <c r="B57" s="1">
        <v>3</v>
      </c>
      <c r="C57" s="1">
        <v>0.15979</v>
      </c>
      <c r="D57">
        <v>0.2381</v>
      </c>
      <c r="E57" s="1">
        <v>0.4004</v>
      </c>
      <c r="F57" s="1">
        <v>0.1692</v>
      </c>
      <c r="G57" s="1">
        <v>2.5058</v>
      </c>
      <c r="H57" s="10">
        <f t="shared" si="2"/>
        <v>0.038045999</v>
      </c>
      <c r="I57" s="2">
        <f t="shared" si="3"/>
        <v>0.063979916</v>
      </c>
      <c r="J57" s="2">
        <f t="shared" si="4"/>
        <v>0.027036467999999998</v>
      </c>
      <c r="K57" s="2">
        <f t="shared" si="5"/>
        <v>0.40040178199999993</v>
      </c>
      <c r="L57" s="3">
        <v>55</v>
      </c>
      <c r="M57" s="3"/>
      <c r="N57" s="11">
        <v>3</v>
      </c>
      <c r="O57" s="2">
        <f>O8+H59</f>
        <v>1.666850357</v>
      </c>
      <c r="P57" s="2">
        <f>P8+I59</f>
        <v>7.852825988000001</v>
      </c>
      <c r="Q57" s="2">
        <f>Q8+J59</f>
        <v>1.7726589240000001</v>
      </c>
      <c r="R57" s="2">
        <f>R8+K59</f>
        <v>9.583006825999998</v>
      </c>
      <c r="S57">
        <v>0</v>
      </c>
      <c r="T57">
        <v>0</v>
      </c>
      <c r="U57" s="2">
        <f t="shared" si="112"/>
        <v>1.666850357</v>
      </c>
      <c r="V57" s="2">
        <f t="shared" si="6"/>
        <v>7.852825988000001</v>
      </c>
      <c r="W57" s="2">
        <f t="shared" si="109"/>
        <v>8.02778089576685</v>
      </c>
      <c r="X57" s="2">
        <f t="shared" si="110"/>
        <v>78.01619179107266</v>
      </c>
      <c r="Y57" s="2">
        <f t="shared" si="63"/>
        <v>1.0212503217191429</v>
      </c>
      <c r="Z57" s="2">
        <f t="shared" si="9"/>
        <v>-78.01619179107266</v>
      </c>
      <c r="AA57" s="7">
        <f t="shared" si="10"/>
        <v>4.711176354267057</v>
      </c>
      <c r="AB57" s="2">
        <f>Y57*1.41</f>
        <v>1.4399629536239913</v>
      </c>
      <c r="AC57" s="2">
        <f t="shared" si="11"/>
        <v>3.333700714</v>
      </c>
      <c r="AD57" s="2">
        <f t="shared" si="12"/>
        <v>15.705651976000002</v>
      </c>
      <c r="AE57" s="2">
        <f t="shared" si="13"/>
        <v>16.0555617915337</v>
      </c>
      <c r="AF57" s="2">
        <f t="shared" si="14"/>
        <v>78.01619179107266</v>
      </c>
      <c r="AG57" s="17">
        <f t="shared" si="15"/>
        <v>0.5106251608595714</v>
      </c>
      <c r="AH57" s="2">
        <f t="shared" si="16"/>
        <v>-78.01619179107266</v>
      </c>
      <c r="AI57" s="2"/>
      <c r="AJ57" s="2">
        <f t="shared" si="18"/>
        <v>4.711176354267057</v>
      </c>
      <c r="AK57" s="2">
        <f>AG57*1.43</f>
        <v>0.7301939800291871</v>
      </c>
      <c r="AL57" s="2">
        <f t="shared" si="19"/>
        <v>5.106359638</v>
      </c>
      <c r="AM57" s="2">
        <f t="shared" si="20"/>
        <v>25.288658802</v>
      </c>
      <c r="AN57" s="2">
        <f t="shared" si="21"/>
        <v>25.79905371823873</v>
      </c>
      <c r="AO57" s="2">
        <f t="shared" si="22"/>
        <v>78.58416952840689</v>
      </c>
      <c r="AP57" s="14">
        <f t="shared" si="23"/>
        <v>0.9533342476856215</v>
      </c>
      <c r="AQ57" s="2">
        <f t="shared" si="24"/>
        <v>-78.58416952840689</v>
      </c>
      <c r="AR57" s="2"/>
      <c r="AS57" s="2">
        <f t="shared" si="26"/>
        <v>4.95238498554026</v>
      </c>
      <c r="AT57" s="2">
        <f t="shared" si="113"/>
        <v>1.3632679741904385</v>
      </c>
      <c r="AU57">
        <v>1</v>
      </c>
      <c r="AV57">
        <v>120</v>
      </c>
      <c r="AW57" s="2">
        <f t="shared" si="70"/>
        <v>8.02778089576685</v>
      </c>
      <c r="AX57" s="2">
        <f t="shared" si="71"/>
        <v>78.01619179107266</v>
      </c>
      <c r="AY57" s="2">
        <f t="shared" si="72"/>
        <v>8.02778089576685</v>
      </c>
      <c r="AZ57" s="2">
        <f t="shared" si="73"/>
        <v>198.01619179107266</v>
      </c>
      <c r="BA57" s="2">
        <f t="shared" si="74"/>
        <v>-7.634171975606635</v>
      </c>
      <c r="BB57" s="2">
        <f t="shared" si="75"/>
        <v>-2.4828782405308374</v>
      </c>
      <c r="BC57" s="2">
        <f t="shared" si="76"/>
        <v>9.406830899606636</v>
      </c>
      <c r="BD57" s="2">
        <f t="shared" si="77"/>
        <v>12.065885066530836</v>
      </c>
      <c r="BE57" s="2">
        <f t="shared" si="78"/>
        <v>15.299478749700135</v>
      </c>
      <c r="BF57" s="2">
        <f t="shared" si="79"/>
        <v>52.05923273864563</v>
      </c>
      <c r="BG57" s="2">
        <f t="shared" si="80"/>
        <v>64.44526611043922</v>
      </c>
      <c r="BH57" s="2">
        <f t="shared" si="81"/>
        <v>156.03238358214531</v>
      </c>
      <c r="BI57" s="2">
        <f t="shared" si="82"/>
        <v>-58.88848588517716</v>
      </c>
      <c r="BJ57" s="2">
        <f t="shared" si="83"/>
        <v>26.178971603113368</v>
      </c>
      <c r="BK57" s="2">
        <f t="shared" si="84"/>
        <v>3.333700714</v>
      </c>
      <c r="BL57" s="2">
        <f t="shared" si="85"/>
        <v>15.705651976000002</v>
      </c>
      <c r="BM57" s="2">
        <f t="shared" si="86"/>
        <v>16.0555617915337</v>
      </c>
      <c r="BN57" s="2">
        <f t="shared" si="87"/>
        <v>78.01619179107266</v>
      </c>
      <c r="BO57" s="2">
        <f t="shared" si="88"/>
        <v>1.7726589240000001</v>
      </c>
      <c r="BP57" s="2">
        <f t="shared" si="89"/>
        <v>9.583006825999998</v>
      </c>
      <c r="BQ57" s="2">
        <f t="shared" si="90"/>
        <v>9.745580510569875</v>
      </c>
      <c r="BR57" s="2">
        <f t="shared" si="91"/>
        <v>79.51992268317605</v>
      </c>
      <c r="BS57" s="2">
        <f t="shared" si="92"/>
        <v>156.47077008182117</v>
      </c>
      <c r="BT57" s="2">
        <f t="shared" si="93"/>
        <v>157.5361144742487</v>
      </c>
      <c r="BU57" s="2">
        <f t="shared" si="94"/>
        <v>-144.59785577217107</v>
      </c>
      <c r="BV57" s="2">
        <f t="shared" si="95"/>
        <v>59.787640830597745</v>
      </c>
      <c r="BW57" s="2">
        <f t="shared" si="96"/>
        <v>-203.48634165734825</v>
      </c>
      <c r="BX57" s="2">
        <f t="shared" si="97"/>
        <v>85.9666124337111</v>
      </c>
      <c r="BY57" s="2">
        <f t="shared" si="98"/>
        <v>220.90031619356944</v>
      </c>
      <c r="BZ57" s="2">
        <f t="shared" si="99"/>
        <v>-22.902536592467804</v>
      </c>
      <c r="CA57" s="2">
        <f t="shared" si="100"/>
        <v>0.06925965074804866</v>
      </c>
      <c r="CB57" s="2">
        <f t="shared" si="101"/>
        <v>74.96176933111343</v>
      </c>
      <c r="CC57" s="2">
        <f t="shared" si="56"/>
        <v>0.9765610755474861</v>
      </c>
      <c r="CD57" s="2">
        <f t="shared" si="102"/>
        <v>74.96176933111343</v>
      </c>
      <c r="CE57" s="2">
        <f t="shared" si="103"/>
        <v>8.336026285923658</v>
      </c>
      <c r="CF57" s="2">
        <f t="shared" si="104"/>
        <v>74.96176933111343</v>
      </c>
      <c r="CG57" s="2">
        <f t="shared" si="105"/>
        <v>2.1628945767251446</v>
      </c>
      <c r="CH57" s="2">
        <f t="shared" si="106"/>
        <v>8.050541676780709</v>
      </c>
      <c r="CI57" s="2">
        <f t="shared" si="107"/>
        <v>3.7221146899217326</v>
      </c>
      <c r="CJ57" s="2">
        <f t="shared" si="108"/>
        <v>1.5332008886095532</v>
      </c>
    </row>
    <row r="58" spans="1:88" ht="12.75">
      <c r="A58" s="1" t="s">
        <v>65</v>
      </c>
      <c r="B58" s="1">
        <v>3</v>
      </c>
      <c r="C58" s="1">
        <v>0.09099</v>
      </c>
      <c r="D58">
        <v>0.2381</v>
      </c>
      <c r="E58" s="1">
        <v>0.4004</v>
      </c>
      <c r="F58" s="1">
        <v>0.1692</v>
      </c>
      <c r="G58" s="1">
        <v>2.5058</v>
      </c>
      <c r="H58" s="10">
        <f t="shared" si="2"/>
        <v>0.021664719000000002</v>
      </c>
      <c r="I58" s="2">
        <f t="shared" si="3"/>
        <v>0.036432396</v>
      </c>
      <c r="J58" s="2">
        <f t="shared" si="4"/>
        <v>0.015395507999999999</v>
      </c>
      <c r="K58" s="2">
        <f t="shared" si="5"/>
        <v>0.22800274199999998</v>
      </c>
      <c r="L58" s="3">
        <v>56</v>
      </c>
      <c r="M58" s="3"/>
      <c r="N58" s="11">
        <v>3</v>
      </c>
      <c r="O58" s="2">
        <f>O8+H58</f>
        <v>1.6847126190000001</v>
      </c>
      <c r="P58" s="2">
        <f>P8+I58</f>
        <v>7.882863996000001</v>
      </c>
      <c r="Q58" s="2">
        <f>Q8+J58</f>
        <v>1.785352308</v>
      </c>
      <c r="R58" s="2">
        <f>R8+K58</f>
        <v>9.770991941999998</v>
      </c>
      <c r="S58">
        <v>0</v>
      </c>
      <c r="T58">
        <v>0</v>
      </c>
      <c r="U58" s="2">
        <f t="shared" si="112"/>
        <v>1.6847126190000001</v>
      </c>
      <c r="V58" s="2">
        <f t="shared" si="6"/>
        <v>7.882863996000001</v>
      </c>
      <c r="W58" s="2">
        <f t="shared" si="109"/>
        <v>8.060880931266194</v>
      </c>
      <c r="X58" s="2">
        <f t="shared" si="110"/>
        <v>77.93632741935647</v>
      </c>
      <c r="Y58" s="2">
        <f t="shared" si="63"/>
        <v>1.0170568071156083</v>
      </c>
      <c r="Z58" s="2">
        <f t="shared" si="9"/>
        <v>-77.93632741935647</v>
      </c>
      <c r="AA58" s="7">
        <f t="shared" si="10"/>
        <v>4.679055589124189</v>
      </c>
      <c r="AB58" s="2">
        <f>Y58*1.39</f>
        <v>1.4137089618906955</v>
      </c>
      <c r="AC58" s="2">
        <f>O58+O58+S58</f>
        <v>3.3694252380000003</v>
      </c>
      <c r="AD58" s="2">
        <f t="shared" si="12"/>
        <v>15.765727992000002</v>
      </c>
      <c r="AE58" s="2">
        <f t="shared" si="13"/>
        <v>16.121761862532388</v>
      </c>
      <c r="AF58" s="2">
        <f t="shared" si="14"/>
        <v>77.93632741935647</v>
      </c>
      <c r="AG58" s="17">
        <f t="shared" si="15"/>
        <v>0.5085284035578042</v>
      </c>
      <c r="AH58" s="2">
        <f t="shared" si="16"/>
        <v>-77.93632741935647</v>
      </c>
      <c r="AI58" s="2"/>
      <c r="AJ58" s="2">
        <f t="shared" si="18"/>
        <v>4.679055589124189</v>
      </c>
      <c r="AK58" s="2">
        <f>AG58*1.43</f>
        <v>0.7271956170876599</v>
      </c>
      <c r="AL58" s="2">
        <f t="shared" si="19"/>
        <v>5.154777546</v>
      </c>
      <c r="AM58" s="2">
        <f t="shared" si="20"/>
        <v>25.536719934</v>
      </c>
      <c r="AN58" s="2">
        <f t="shared" si="21"/>
        <v>26.051790658922062</v>
      </c>
      <c r="AO58" s="2">
        <f t="shared" si="22"/>
        <v>78.58777254471339</v>
      </c>
      <c r="AP58" s="14">
        <f t="shared" si="23"/>
        <v>0.9440856403878274</v>
      </c>
      <c r="AQ58" s="2">
        <f t="shared" si="24"/>
        <v>-78.58777254471339</v>
      </c>
      <c r="AR58" s="2"/>
      <c r="AS58" s="2">
        <f t="shared" si="26"/>
        <v>4.9539906826466185</v>
      </c>
      <c r="AT58" s="2">
        <f t="shared" si="113"/>
        <v>1.350042465754593</v>
      </c>
      <c r="AU58">
        <v>1</v>
      </c>
      <c r="AV58">
        <v>120</v>
      </c>
      <c r="AW58" s="2">
        <f t="shared" si="70"/>
        <v>8.060880931266194</v>
      </c>
      <c r="AX58" s="2">
        <f t="shared" si="71"/>
        <v>77.93632741935647</v>
      </c>
      <c r="AY58" s="2">
        <f t="shared" si="72"/>
        <v>8.060880931266194</v>
      </c>
      <c r="AZ58" s="2">
        <f t="shared" si="73"/>
        <v>197.93632741935647</v>
      </c>
      <c r="BA58" s="2">
        <f t="shared" si="74"/>
        <v>-7.669116784613714</v>
      </c>
      <c r="BB58" s="2">
        <f t="shared" si="75"/>
        <v>-2.482428071869787</v>
      </c>
      <c r="BC58" s="2">
        <f t="shared" si="76"/>
        <v>9.454469092613714</v>
      </c>
      <c r="BD58" s="2">
        <f t="shared" si="77"/>
        <v>12.253420013869786</v>
      </c>
      <c r="BE58" s="2">
        <f t="shared" si="78"/>
        <v>15.47686298509787</v>
      </c>
      <c r="BF58" s="2">
        <f t="shared" si="79"/>
        <v>52.34701292997409</v>
      </c>
      <c r="BG58" s="2">
        <f t="shared" si="80"/>
        <v>64.97780138805095</v>
      </c>
      <c r="BH58" s="2">
        <f t="shared" si="81"/>
        <v>155.87265483871295</v>
      </c>
      <c r="BI58" s="2">
        <f t="shared" si="82"/>
        <v>-59.301288170815276</v>
      </c>
      <c r="BJ58" s="2">
        <f t="shared" si="83"/>
        <v>26.560720895843925</v>
      </c>
      <c r="BK58" s="2">
        <f t="shared" si="84"/>
        <v>3.3694252380000003</v>
      </c>
      <c r="BL58" s="2">
        <f t="shared" si="85"/>
        <v>15.765727992000002</v>
      </c>
      <c r="BM58" s="2">
        <f t="shared" si="86"/>
        <v>16.121761862532388</v>
      </c>
      <c r="BN58" s="2">
        <f t="shared" si="87"/>
        <v>77.93632741935647</v>
      </c>
      <c r="BO58" s="2">
        <f t="shared" si="88"/>
        <v>1.785352308</v>
      </c>
      <c r="BP58" s="2">
        <f t="shared" si="89"/>
        <v>9.770991941999998</v>
      </c>
      <c r="BQ58" s="2">
        <f t="shared" si="90"/>
        <v>9.932762274126459</v>
      </c>
      <c r="BR58" s="2">
        <f t="shared" si="91"/>
        <v>79.64516350819542</v>
      </c>
      <c r="BS58" s="2">
        <f t="shared" si="92"/>
        <v>160.1336280206124</v>
      </c>
      <c r="BT58" s="2">
        <f t="shared" si="93"/>
        <v>157.5814909275519</v>
      </c>
      <c r="BU58" s="2">
        <f t="shared" si="94"/>
        <v>-148.03119004429908</v>
      </c>
      <c r="BV58" s="2">
        <f t="shared" si="95"/>
        <v>61.07000570748677</v>
      </c>
      <c r="BW58" s="2">
        <f t="shared" si="96"/>
        <v>-207.33247821511435</v>
      </c>
      <c r="BX58" s="2">
        <f t="shared" si="97"/>
        <v>87.6307266033307</v>
      </c>
      <c r="BY58" s="2">
        <f t="shared" si="98"/>
        <v>225.09087224463048</v>
      </c>
      <c r="BZ58" s="2">
        <f t="shared" si="99"/>
        <v>-22.91173796846085</v>
      </c>
      <c r="CA58" s="2">
        <f t="shared" si="100"/>
        <v>0.06875828784508639</v>
      </c>
      <c r="CB58" s="2">
        <f t="shared" si="101"/>
        <v>75.25875089843494</v>
      </c>
      <c r="CC58" s="2">
        <f t="shared" si="56"/>
        <v>0.9694918586157181</v>
      </c>
      <c r="CD58" s="2">
        <f t="shared" si="102"/>
        <v>75.25875089843494</v>
      </c>
      <c r="CE58" s="2">
        <f t="shared" si="103"/>
        <v>8.396809857895326</v>
      </c>
      <c r="CF58" s="2">
        <f t="shared" si="104"/>
        <v>75.25875089843494</v>
      </c>
      <c r="CG58" s="2">
        <f t="shared" si="105"/>
        <v>2.1366039244346187</v>
      </c>
      <c r="CH58" s="2">
        <f t="shared" si="106"/>
        <v>8.120427295391464</v>
      </c>
      <c r="CI58" s="2">
        <f t="shared" si="107"/>
        <v>3.800623598283554</v>
      </c>
      <c r="CJ58" s="2">
        <f t="shared" si="108"/>
        <v>1.5221022180266774</v>
      </c>
    </row>
    <row r="59" spans="1:88" ht="12.75">
      <c r="A59" s="1" t="s">
        <v>66</v>
      </c>
      <c r="B59" s="1">
        <v>3</v>
      </c>
      <c r="C59" s="1">
        <v>0.01597</v>
      </c>
      <c r="D59">
        <v>0.2381</v>
      </c>
      <c r="E59" s="1">
        <v>0.4004</v>
      </c>
      <c r="F59" s="1">
        <v>0.1692</v>
      </c>
      <c r="G59" s="1">
        <v>2.5058</v>
      </c>
      <c r="H59" s="10">
        <f t="shared" si="2"/>
        <v>0.0038024570000000004</v>
      </c>
      <c r="I59" s="2">
        <f t="shared" si="3"/>
        <v>0.006394388</v>
      </c>
      <c r="J59" s="2">
        <f t="shared" si="4"/>
        <v>0.002702124</v>
      </c>
      <c r="K59" s="2">
        <f t="shared" si="5"/>
        <v>0.040017626</v>
      </c>
      <c r="L59" s="3">
        <v>57</v>
      </c>
      <c r="M59" s="3"/>
      <c r="N59" s="11">
        <v>3</v>
      </c>
      <c r="O59" s="2">
        <f>O9+H60</f>
        <v>1.738839892</v>
      </c>
      <c r="P59" s="2">
        <f>P9+I60</f>
        <v>7.973886928000001</v>
      </c>
      <c r="Q59" s="2">
        <f>Q9+J60</f>
        <v>1.823816544</v>
      </c>
      <c r="R59" s="2">
        <f>R9+K60</f>
        <v>10.340635456</v>
      </c>
      <c r="S59">
        <v>0</v>
      </c>
      <c r="T59">
        <v>0</v>
      </c>
      <c r="U59" s="2">
        <f t="shared" si="112"/>
        <v>1.738839892</v>
      </c>
      <c r="V59" s="2">
        <f t="shared" si="6"/>
        <v>7.973886928000001</v>
      </c>
      <c r="W59" s="2">
        <f t="shared" si="109"/>
        <v>8.161276671608423</v>
      </c>
      <c r="X59" s="2">
        <f t="shared" si="110"/>
        <v>77.69827571774815</v>
      </c>
      <c r="Y59" s="2">
        <f t="shared" si="63"/>
        <v>1.0045455083042727</v>
      </c>
      <c r="Z59" s="2">
        <f t="shared" si="9"/>
        <v>-77.69827571774815</v>
      </c>
      <c r="AA59" s="7">
        <f t="shared" si="10"/>
        <v>4.5857510888069735</v>
      </c>
      <c r="AB59" s="2">
        <f>Y59*1.38</f>
        <v>1.3862728014598962</v>
      </c>
      <c r="AC59" s="2">
        <f t="shared" si="11"/>
        <v>3.477679784</v>
      </c>
      <c r="AD59" s="2">
        <f t="shared" si="12"/>
        <v>15.947773856000001</v>
      </c>
      <c r="AE59" s="2">
        <f t="shared" si="13"/>
        <v>16.322553343216846</v>
      </c>
      <c r="AF59" s="2">
        <f t="shared" si="14"/>
        <v>77.69827571774815</v>
      </c>
      <c r="AG59" s="17">
        <f t="shared" si="15"/>
        <v>0.5022727541521363</v>
      </c>
      <c r="AH59" s="2">
        <f t="shared" si="16"/>
        <v>-77.69827571774815</v>
      </c>
      <c r="AI59" s="2"/>
      <c r="AJ59" s="2">
        <f t="shared" si="18"/>
        <v>4.5857510888069735</v>
      </c>
      <c r="AK59" s="2">
        <f>AG59*1.42</f>
        <v>0.7132273108960335</v>
      </c>
      <c r="AL59" s="2">
        <f t="shared" si="19"/>
        <v>5.301496328000001</v>
      </c>
      <c r="AM59" s="2">
        <f t="shared" si="20"/>
        <v>26.288409312</v>
      </c>
      <c r="AN59" s="2">
        <f t="shared" si="21"/>
        <v>26.81764955157416</v>
      </c>
      <c r="AO59" s="2">
        <f t="shared" si="22"/>
        <v>78.59827592252442</v>
      </c>
      <c r="AP59" s="14">
        <f t="shared" si="23"/>
        <v>0.917124426589964</v>
      </c>
      <c r="AQ59" s="2">
        <f t="shared" si="24"/>
        <v>-78.59827592252442</v>
      </c>
      <c r="AR59" s="2"/>
      <c r="AS59" s="2">
        <f t="shared" si="26"/>
        <v>4.958677264974614</v>
      </c>
      <c r="AT59" s="2">
        <f t="shared" si="113"/>
        <v>1.3114879300236484</v>
      </c>
      <c r="AU59">
        <v>1</v>
      </c>
      <c r="AV59">
        <v>120</v>
      </c>
      <c r="AW59" s="2">
        <f t="shared" si="70"/>
        <v>8.161276671608423</v>
      </c>
      <c r="AX59" s="2">
        <f t="shared" si="71"/>
        <v>77.69827571774815</v>
      </c>
      <c r="AY59" s="2">
        <f t="shared" si="72"/>
        <v>8.161276671608423</v>
      </c>
      <c r="AZ59" s="2">
        <f t="shared" si="73"/>
        <v>197.69827571774815</v>
      </c>
      <c r="BA59" s="2">
        <f t="shared" si="74"/>
        <v>-7.775008592552659</v>
      </c>
      <c r="BB59" s="2">
        <f t="shared" si="75"/>
        <v>-2.481063944414208</v>
      </c>
      <c r="BC59" s="2">
        <f t="shared" si="76"/>
        <v>9.598825136552659</v>
      </c>
      <c r="BD59" s="2">
        <f t="shared" si="77"/>
        <v>12.821699400414207</v>
      </c>
      <c r="BE59" s="2">
        <f t="shared" si="78"/>
        <v>16.01666068557042</v>
      </c>
      <c r="BF59" s="2">
        <f t="shared" si="79"/>
        <v>53.18003924971809</v>
      </c>
      <c r="BG59" s="2">
        <f t="shared" si="80"/>
        <v>66.60643691053986</v>
      </c>
      <c r="BH59" s="2">
        <f t="shared" si="81"/>
        <v>155.3965514354963</v>
      </c>
      <c r="BI59" s="2">
        <f t="shared" si="82"/>
        <v>-60.5593085705187</v>
      </c>
      <c r="BJ59" s="2">
        <f t="shared" si="83"/>
        <v>27.730625369407477</v>
      </c>
      <c r="BK59" s="2">
        <f t="shared" si="84"/>
        <v>3.477679784</v>
      </c>
      <c r="BL59" s="2">
        <f t="shared" si="85"/>
        <v>15.947773856000001</v>
      </c>
      <c r="BM59" s="2">
        <f t="shared" si="86"/>
        <v>16.322553343216846</v>
      </c>
      <c r="BN59" s="2">
        <f t="shared" si="87"/>
        <v>77.69827571774815</v>
      </c>
      <c r="BO59" s="2">
        <f t="shared" si="88"/>
        <v>1.823816544</v>
      </c>
      <c r="BP59" s="2">
        <f t="shared" si="89"/>
        <v>10.340635456</v>
      </c>
      <c r="BQ59" s="2">
        <f t="shared" si="90"/>
        <v>10.50024039820291</v>
      </c>
      <c r="BR59" s="2">
        <f t="shared" si="91"/>
        <v>79.99740172453004</v>
      </c>
      <c r="BS59" s="2">
        <f t="shared" si="92"/>
        <v>171.39073401626752</v>
      </c>
      <c r="BT59" s="2">
        <f t="shared" si="93"/>
        <v>157.69567744227817</v>
      </c>
      <c r="BU59" s="2">
        <f t="shared" si="94"/>
        <v>-158.5674658548299</v>
      </c>
      <c r="BV59" s="2">
        <f t="shared" si="95"/>
        <v>65.04723267758833</v>
      </c>
      <c r="BW59" s="2">
        <f t="shared" si="96"/>
        <v>-219.1267744253486</v>
      </c>
      <c r="BX59" s="2">
        <f t="shared" si="97"/>
        <v>92.7778580469958</v>
      </c>
      <c r="BY59" s="2">
        <f t="shared" si="98"/>
        <v>237.95855566431334</v>
      </c>
      <c r="BZ59" s="2">
        <f t="shared" si="99"/>
        <v>-22.947706506905714</v>
      </c>
      <c r="CA59" s="2">
        <f t="shared" si="100"/>
        <v>0.0673086144806032</v>
      </c>
      <c r="CB59" s="2">
        <f t="shared" si="101"/>
        <v>76.12774575662381</v>
      </c>
      <c r="CC59" s="2">
        <f>14.1*CA59</f>
        <v>0.9490514641765051</v>
      </c>
      <c r="CD59" s="2">
        <f t="shared" si="102"/>
        <v>76.12774575662381</v>
      </c>
      <c r="CE59" s="2">
        <f t="shared" si="103"/>
        <v>8.577657906715714</v>
      </c>
      <c r="CF59" s="2">
        <f t="shared" si="104"/>
        <v>76.12774575662381</v>
      </c>
      <c r="CG59" s="2">
        <f t="shared" si="105"/>
        <v>2.0565615915108273</v>
      </c>
      <c r="CH59" s="2">
        <f t="shared" si="106"/>
        <v>8.327470779592389</v>
      </c>
      <c r="CI59" s="2">
        <f t="shared" si="107"/>
        <v>4.049220219791578</v>
      </c>
      <c r="CJ59" s="2">
        <f t="shared" si="108"/>
        <v>1.4900107987571132</v>
      </c>
    </row>
    <row r="60" spans="1:88" ht="12.75">
      <c r="A60" s="1" t="s">
        <v>67</v>
      </c>
      <c r="B60" s="1">
        <v>3</v>
      </c>
      <c r="C60" s="1">
        <v>0.15856</v>
      </c>
      <c r="D60">
        <v>0.2381</v>
      </c>
      <c r="E60" s="1">
        <v>0.4004</v>
      </c>
      <c r="F60" s="1">
        <v>0.1692</v>
      </c>
      <c r="G60" s="1">
        <v>2.5058</v>
      </c>
      <c r="H60" s="10">
        <f t="shared" si="2"/>
        <v>0.037753136</v>
      </c>
      <c r="I60" s="2">
        <f t="shared" si="3"/>
        <v>0.063487424</v>
      </c>
      <c r="J60" s="2">
        <f t="shared" si="4"/>
        <v>0.026828352</v>
      </c>
      <c r="K60" s="2">
        <f t="shared" si="5"/>
        <v>0.39731964799999997</v>
      </c>
      <c r="L60" s="3">
        <v>58</v>
      </c>
      <c r="M60" s="3"/>
      <c r="N60" s="11">
        <v>3</v>
      </c>
      <c r="O60" s="2">
        <f>O10+H61</f>
        <v>1.787324195</v>
      </c>
      <c r="P60" s="2">
        <f>P10+I61</f>
        <v>8.055420380000001</v>
      </c>
      <c r="Q60" s="2">
        <f>Q10+J61</f>
        <v>1.8582707400000003</v>
      </c>
      <c r="R60" s="2">
        <f>R10+K61</f>
        <v>10.85089151</v>
      </c>
      <c r="S60">
        <v>0</v>
      </c>
      <c r="T60">
        <v>0</v>
      </c>
      <c r="U60" s="2">
        <f>O60+S60</f>
        <v>1.787324195</v>
      </c>
      <c r="V60" s="2">
        <f t="shared" si="6"/>
        <v>8.055420380000001</v>
      </c>
      <c r="W60" s="2">
        <f t="shared" si="109"/>
        <v>8.251322638010937</v>
      </c>
      <c r="X60" s="2">
        <f t="shared" si="110"/>
        <v>77.48996340336726</v>
      </c>
      <c r="Y60" s="2">
        <f t="shared" si="63"/>
        <v>0.9935829905287749</v>
      </c>
      <c r="Z60" s="2">
        <f t="shared" si="9"/>
        <v>-77.48996340336726</v>
      </c>
      <c r="AA60" s="7">
        <f t="shared" si="10"/>
        <v>4.506972155658644</v>
      </c>
      <c r="AB60" s="2">
        <f>Y60*1.5</f>
        <v>1.4903744857931622</v>
      </c>
      <c r="AC60" s="2">
        <f t="shared" si="11"/>
        <v>3.57464839</v>
      </c>
      <c r="AD60" s="2">
        <f t="shared" si="12"/>
        <v>16.110840760000002</v>
      </c>
      <c r="AE60" s="2">
        <f t="shared" si="13"/>
        <v>16.502645276021873</v>
      </c>
      <c r="AF60" s="2">
        <f t="shared" si="14"/>
        <v>77.48996340336726</v>
      </c>
      <c r="AG60" s="17">
        <f t="shared" si="15"/>
        <v>0.49679149526438743</v>
      </c>
      <c r="AH60" s="2">
        <f t="shared" si="16"/>
        <v>-77.48996340336726</v>
      </c>
      <c r="AI60" s="2"/>
      <c r="AJ60" s="2">
        <f t="shared" si="18"/>
        <v>4.506972155658644</v>
      </c>
      <c r="AK60" s="2">
        <f>AG60*1.42</f>
        <v>0.7054439232754302</v>
      </c>
      <c r="AL60" s="2">
        <f t="shared" si="19"/>
        <v>5.43291913</v>
      </c>
      <c r="AM60" s="2">
        <f t="shared" si="20"/>
        <v>26.961732270000002</v>
      </c>
      <c r="AN60" s="2">
        <f t="shared" si="21"/>
        <v>27.503665524294746</v>
      </c>
      <c r="AO60" s="2">
        <f t="shared" si="22"/>
        <v>78.60718763155039</v>
      </c>
      <c r="AP60" s="14">
        <f t="shared" si="23"/>
        <v>0.8942488573296714</v>
      </c>
      <c r="AQ60" s="2">
        <f t="shared" si="24"/>
        <v>-78.60718763155039</v>
      </c>
      <c r="AR60" s="2"/>
      <c r="AS60" s="2">
        <f t="shared" si="26"/>
        <v>4.962660335052696</v>
      </c>
      <c r="AT60" s="2">
        <f t="shared" si="113"/>
        <v>1.2787758659814301</v>
      </c>
      <c r="AU60">
        <v>1</v>
      </c>
      <c r="AV60">
        <v>120</v>
      </c>
      <c r="AW60" s="2">
        <f t="shared" si="70"/>
        <v>8.251322638010937</v>
      </c>
      <c r="AX60" s="2">
        <f t="shared" si="71"/>
        <v>77.48996340336726</v>
      </c>
      <c r="AY60" s="2">
        <f t="shared" si="72"/>
        <v>8.251322638010937</v>
      </c>
      <c r="AZ60" s="2">
        <f t="shared" si="73"/>
        <v>197.48996340336726</v>
      </c>
      <c r="BA60" s="2">
        <f t="shared" si="74"/>
        <v>-7.8698607847428965</v>
      </c>
      <c r="BB60" s="2">
        <f t="shared" si="75"/>
        <v>-2.4798420323314314</v>
      </c>
      <c r="BC60" s="2">
        <f t="shared" si="76"/>
        <v>9.728131524742897</v>
      </c>
      <c r="BD60" s="2">
        <f t="shared" si="77"/>
        <v>13.330733542331432</v>
      </c>
      <c r="BE60" s="2">
        <f t="shared" si="78"/>
        <v>16.502878528891163</v>
      </c>
      <c r="BF60" s="2">
        <f t="shared" si="79"/>
        <v>53.8798207613712</v>
      </c>
      <c r="BG60" s="2">
        <f t="shared" si="80"/>
        <v>68.08432527655177</v>
      </c>
      <c r="BH60" s="2">
        <f t="shared" si="81"/>
        <v>154.9799268067345</v>
      </c>
      <c r="BI60" s="2">
        <f t="shared" si="82"/>
        <v>-61.695269720486976</v>
      </c>
      <c r="BJ60" s="2">
        <f t="shared" si="83"/>
        <v>28.795295492140188</v>
      </c>
      <c r="BK60" s="2">
        <f t="shared" si="84"/>
        <v>3.57464839</v>
      </c>
      <c r="BL60" s="2">
        <f t="shared" si="85"/>
        <v>16.110840760000002</v>
      </c>
      <c r="BM60" s="2">
        <f t="shared" si="86"/>
        <v>16.502645276021873</v>
      </c>
      <c r="BN60" s="2">
        <f t="shared" si="87"/>
        <v>77.48996340336726</v>
      </c>
      <c r="BO60" s="2">
        <f t="shared" si="88"/>
        <v>1.8582707400000003</v>
      </c>
      <c r="BP60" s="2">
        <f t="shared" si="89"/>
        <v>10.85089151</v>
      </c>
      <c r="BQ60" s="2">
        <f t="shared" si="90"/>
        <v>11.00886082684899</v>
      </c>
      <c r="BR60" s="2">
        <f t="shared" si="91"/>
        <v>80.28207598017278</v>
      </c>
      <c r="BS60" s="2">
        <f t="shared" si="92"/>
        <v>181.67532511858172</v>
      </c>
      <c r="BT60" s="2">
        <f t="shared" si="93"/>
        <v>157.77203938354003</v>
      </c>
      <c r="BU60" s="2">
        <f t="shared" si="94"/>
        <v>-168.17432071272086</v>
      </c>
      <c r="BV60" s="2">
        <f t="shared" si="95"/>
        <v>68.72642584739349</v>
      </c>
      <c r="BW60" s="2">
        <f t="shared" si="96"/>
        <v>-229.86959043320783</v>
      </c>
      <c r="BX60" s="2">
        <f t="shared" si="97"/>
        <v>97.52172133953367</v>
      </c>
      <c r="BY60" s="2">
        <f t="shared" si="98"/>
        <v>249.7008504970625</v>
      </c>
      <c r="BZ60" s="2">
        <f t="shared" si="99"/>
        <v>-22.988989090731568</v>
      </c>
      <c r="CA60" s="2">
        <f t="shared" si="100"/>
        <v>0.0660905979937193</v>
      </c>
      <c r="CB60" s="2">
        <f t="shared" si="101"/>
        <v>76.86880985210277</v>
      </c>
      <c r="CC60" s="2">
        <f t="shared" si="56"/>
        <v>0.9318774317114421</v>
      </c>
      <c r="CD60" s="2">
        <f t="shared" si="102"/>
        <v>76.86880985210277</v>
      </c>
      <c r="CE60" s="2">
        <f t="shared" si="103"/>
        <v>8.735739828598499</v>
      </c>
      <c r="CF60" s="2">
        <f t="shared" si="104"/>
        <v>76.86880985210277</v>
      </c>
      <c r="CG60" s="2">
        <f t="shared" si="105"/>
        <v>1.9845982846355466</v>
      </c>
      <c r="CH60" s="2">
        <f t="shared" si="106"/>
        <v>8.507321552732316</v>
      </c>
      <c r="CI60" s="2">
        <f t="shared" si="107"/>
        <v>4.286671826028817</v>
      </c>
      <c r="CJ60" s="2">
        <f t="shared" si="108"/>
        <v>1.463047567786964</v>
      </c>
    </row>
    <row r="61" spans="1:88" ht="12.75">
      <c r="A61" s="1" t="s">
        <v>68</v>
      </c>
      <c r="B61" s="1">
        <v>3</v>
      </c>
      <c r="C61" s="1">
        <v>0.26501</v>
      </c>
      <c r="D61">
        <v>0.2381</v>
      </c>
      <c r="E61" s="1">
        <v>0.4004</v>
      </c>
      <c r="F61" s="1">
        <v>0.1692</v>
      </c>
      <c r="G61" s="1">
        <v>2.5058</v>
      </c>
      <c r="H61" s="10">
        <f t="shared" si="2"/>
        <v>0.06309888100000001</v>
      </c>
      <c r="I61" s="2">
        <f t="shared" si="3"/>
        <v>0.10611000400000001</v>
      </c>
      <c r="J61" s="2">
        <f t="shared" si="4"/>
        <v>0.044839692</v>
      </c>
      <c r="K61" s="2">
        <f t="shared" si="5"/>
        <v>0.664062058</v>
      </c>
      <c r="L61" s="3">
        <v>59</v>
      </c>
      <c r="M61" s="3"/>
      <c r="N61" s="11">
        <v>3</v>
      </c>
      <c r="O61" s="2">
        <f>O11+H62</f>
        <v>1.7984172740000002</v>
      </c>
      <c r="P61" s="2">
        <f>P11+I62</f>
        <v>8.074075016</v>
      </c>
      <c r="Q61" s="2">
        <f>Q11+J62</f>
        <v>1.8661537680000002</v>
      </c>
      <c r="R61" s="2">
        <f>R11+K62</f>
        <v>10.967636731999999</v>
      </c>
      <c r="S61">
        <v>0</v>
      </c>
      <c r="T61">
        <v>0</v>
      </c>
      <c r="U61" s="2">
        <f>O61+S61</f>
        <v>1.7984172740000002</v>
      </c>
      <c r="V61" s="2">
        <f t="shared" si="6"/>
        <v>8.074075016</v>
      </c>
      <c r="W61" s="2">
        <f t="shared" si="109"/>
        <v>8.271940041817095</v>
      </c>
      <c r="X61" s="2">
        <f t="shared" si="110"/>
        <v>77.44293982136433</v>
      </c>
      <c r="Y61" s="2">
        <f t="shared" si="63"/>
        <v>0.991106533781373</v>
      </c>
      <c r="Z61" s="2">
        <f t="shared" si="9"/>
        <v>-77.44293982136433</v>
      </c>
      <c r="AA61" s="7">
        <f t="shared" si="10"/>
        <v>4.4895448529816555</v>
      </c>
      <c r="AB61" s="2">
        <f>Y61*1.47</f>
        <v>1.4569266046586182</v>
      </c>
      <c r="AC61" s="2">
        <f>O61+O61+S61</f>
        <v>3.5968345480000004</v>
      </c>
      <c r="AD61" s="2">
        <f t="shared" si="12"/>
        <v>16.148150032</v>
      </c>
      <c r="AE61" s="2">
        <f t="shared" si="13"/>
        <v>16.54388008363419</v>
      </c>
      <c r="AF61" s="2">
        <f t="shared" si="14"/>
        <v>77.44293982136433</v>
      </c>
      <c r="AG61" s="17">
        <f t="shared" si="15"/>
        <v>0.4955532668906865</v>
      </c>
      <c r="AH61" s="2">
        <f t="shared" si="16"/>
        <v>-77.44293982136433</v>
      </c>
      <c r="AI61" s="2"/>
      <c r="AJ61" s="2">
        <f t="shared" si="18"/>
        <v>4.4895448529816555</v>
      </c>
      <c r="AK61" s="2">
        <f>AG61*1.41</f>
        <v>0.698730106315868</v>
      </c>
      <c r="AL61" s="2">
        <f t="shared" si="19"/>
        <v>5.462988316000001</v>
      </c>
      <c r="AM61" s="2">
        <f t="shared" si="20"/>
        <v>27.115786764</v>
      </c>
      <c r="AN61" s="2">
        <f t="shared" si="21"/>
        <v>27.66062423683656</v>
      </c>
      <c r="AO61" s="2">
        <f t="shared" si="22"/>
        <v>78.60916446772539</v>
      </c>
      <c r="AP61" s="14">
        <f t="shared" si="23"/>
        <v>0.8891744906726987</v>
      </c>
      <c r="AQ61" s="2">
        <f t="shared" si="24"/>
        <v>-78.60916446772539</v>
      </c>
      <c r="AR61" s="2"/>
      <c r="AS61" s="2">
        <f t="shared" si="26"/>
        <v>4.963544711341095</v>
      </c>
      <c r="AT61" s="2">
        <f t="shared" si="113"/>
        <v>1.271519521661959</v>
      </c>
      <c r="AU61">
        <v>1</v>
      </c>
      <c r="AV61">
        <v>120</v>
      </c>
      <c r="AW61" s="2">
        <f t="shared" si="70"/>
        <v>8.271940041817095</v>
      </c>
      <c r="AX61" s="2">
        <f t="shared" si="71"/>
        <v>77.44293982136433</v>
      </c>
      <c r="AY61" s="2">
        <f t="shared" si="72"/>
        <v>8.271940041817095</v>
      </c>
      <c r="AZ61" s="2">
        <f t="shared" si="73"/>
        <v>197.44293982136435</v>
      </c>
      <c r="BA61" s="2">
        <f t="shared" si="74"/>
        <v>-7.891562712917249</v>
      </c>
      <c r="BB61" s="2">
        <f t="shared" si="75"/>
        <v>-2.4795624621112387</v>
      </c>
      <c r="BC61" s="2">
        <f t="shared" si="76"/>
        <v>9.75771648091725</v>
      </c>
      <c r="BD61" s="2">
        <f t="shared" si="77"/>
        <v>13.447199194111239</v>
      </c>
      <c r="BE61" s="2">
        <f t="shared" si="78"/>
        <v>16.614457471975125</v>
      </c>
      <c r="BF61" s="2">
        <f t="shared" si="79"/>
        <v>54.03416447731284</v>
      </c>
      <c r="BG61" s="2">
        <f t="shared" si="80"/>
        <v>68.424992055417</v>
      </c>
      <c r="BH61" s="2">
        <f t="shared" si="81"/>
        <v>154.88587964272867</v>
      </c>
      <c r="BI61" s="2">
        <f t="shared" si="82"/>
        <v>-61.95638267257381</v>
      </c>
      <c r="BJ61" s="2">
        <f t="shared" si="83"/>
        <v>29.041111960692458</v>
      </c>
      <c r="BK61" s="2">
        <f t="shared" si="84"/>
        <v>3.5968345480000004</v>
      </c>
      <c r="BL61" s="2">
        <f t="shared" si="85"/>
        <v>16.148150032</v>
      </c>
      <c r="BM61" s="2">
        <f t="shared" si="86"/>
        <v>16.54388008363419</v>
      </c>
      <c r="BN61" s="2">
        <f t="shared" si="87"/>
        <v>77.44293982136433</v>
      </c>
      <c r="BO61" s="2">
        <f t="shared" si="88"/>
        <v>1.8661537680000002</v>
      </c>
      <c r="BP61" s="2">
        <f t="shared" si="89"/>
        <v>10.967636731999999</v>
      </c>
      <c r="BQ61" s="2">
        <f t="shared" si="90"/>
        <v>11.125267878614709</v>
      </c>
      <c r="BR61" s="2">
        <f t="shared" si="91"/>
        <v>80.3435492344822</v>
      </c>
      <c r="BS61" s="2">
        <f t="shared" si="92"/>
        <v>184.05509768210908</v>
      </c>
      <c r="BT61" s="2">
        <f t="shared" si="93"/>
        <v>157.78648905584652</v>
      </c>
      <c r="BU61" s="2">
        <f t="shared" si="94"/>
        <v>-170.39479710018736</v>
      </c>
      <c r="BV61" s="2">
        <f t="shared" si="95"/>
        <v>69.58370573601762</v>
      </c>
      <c r="BW61" s="2">
        <f t="shared" si="96"/>
        <v>-232.35117977276116</v>
      </c>
      <c r="BX61" s="2">
        <f t="shared" si="97"/>
        <v>98.62481769671008</v>
      </c>
      <c r="BY61" s="2">
        <f t="shared" si="98"/>
        <v>252.41617501163284</v>
      </c>
      <c r="BZ61" s="2">
        <f t="shared" si="99"/>
        <v>-22.999497146500797</v>
      </c>
      <c r="CA61" s="2">
        <f t="shared" si="100"/>
        <v>0.06582168306452402</v>
      </c>
      <c r="CB61" s="2">
        <f t="shared" si="101"/>
        <v>77.03366162381364</v>
      </c>
      <c r="CC61" s="2">
        <f>14.1*CA61</f>
        <v>0.9280857312097887</v>
      </c>
      <c r="CD61" s="2">
        <f t="shared" si="102"/>
        <v>77.03366162381364</v>
      </c>
      <c r="CE61" s="2">
        <f t="shared" si="103"/>
        <v>8.7714297524671</v>
      </c>
      <c r="CF61" s="2">
        <f t="shared" si="104"/>
        <v>77.03366162381364</v>
      </c>
      <c r="CG61" s="2">
        <f t="shared" si="105"/>
        <v>1.9681208395596401</v>
      </c>
      <c r="CH61" s="2">
        <f t="shared" si="106"/>
        <v>8.547776334425</v>
      </c>
      <c r="CI61" s="2">
        <f t="shared" si="107"/>
        <v>4.343115606833132</v>
      </c>
      <c r="CJ61" s="2">
        <f t="shared" si="108"/>
        <v>1.4570945979993684</v>
      </c>
    </row>
    <row r="62" spans="1:88" ht="12.75">
      <c r="A62" s="1" t="s">
        <v>69</v>
      </c>
      <c r="B62" s="1">
        <v>3</v>
      </c>
      <c r="C62" s="1">
        <v>0.06045</v>
      </c>
      <c r="D62">
        <v>0.2381</v>
      </c>
      <c r="E62" s="1">
        <v>0.4004</v>
      </c>
      <c r="F62" s="1">
        <v>0.1692</v>
      </c>
      <c r="G62" s="1">
        <v>2.5058</v>
      </c>
      <c r="H62" s="10">
        <f t="shared" si="2"/>
        <v>0.014393145</v>
      </c>
      <c r="I62" s="2">
        <f t="shared" si="3"/>
        <v>0.02420418</v>
      </c>
      <c r="J62" s="2">
        <f t="shared" si="4"/>
        <v>0.010228139999999998</v>
      </c>
      <c r="K62" s="2">
        <f t="shared" si="5"/>
        <v>0.15147560999999998</v>
      </c>
      <c r="L62" s="3">
        <v>60</v>
      </c>
      <c r="M62" s="3"/>
      <c r="N62" s="11">
        <v>3</v>
      </c>
      <c r="O62" s="2">
        <f>O61+H63</f>
        <v>1.8065674370000002</v>
      </c>
      <c r="P62" s="2">
        <f>P61+I63</f>
        <v>8.087780708</v>
      </c>
      <c r="Q62" s="2">
        <f>Q61+J63</f>
        <v>1.8719454840000003</v>
      </c>
      <c r="R62" s="2">
        <f>R61+K63</f>
        <v>11.053410265999998</v>
      </c>
      <c r="S62">
        <v>0</v>
      </c>
      <c r="T62">
        <v>0</v>
      </c>
      <c r="U62" s="2">
        <f>O62+S62</f>
        <v>1.8065674370000002</v>
      </c>
      <c r="V62" s="2">
        <f t="shared" si="6"/>
        <v>8.087780708</v>
      </c>
      <c r="W62" s="2">
        <f t="shared" si="109"/>
        <v>8.287091328392957</v>
      </c>
      <c r="X62" s="2">
        <f t="shared" si="110"/>
        <v>77.40854038567326</v>
      </c>
      <c r="Y62" s="2">
        <f t="shared" si="63"/>
        <v>0.9892944940046322</v>
      </c>
      <c r="Z62" s="2">
        <f t="shared" si="9"/>
        <v>-77.40854038567326</v>
      </c>
      <c r="AA62" s="7">
        <f t="shared" si="10"/>
        <v>4.476877276959354</v>
      </c>
      <c r="AB62" s="2">
        <f>Y62*1.46</f>
        <v>1.444369961246763</v>
      </c>
      <c r="AC62" s="2">
        <f t="shared" si="11"/>
        <v>3.6131348740000004</v>
      </c>
      <c r="AD62" s="2">
        <f t="shared" si="12"/>
        <v>16.175561416</v>
      </c>
      <c r="AE62" s="2">
        <f t="shared" si="13"/>
        <v>16.574182656785915</v>
      </c>
      <c r="AF62" s="2">
        <f t="shared" si="14"/>
        <v>77.40854038567326</v>
      </c>
      <c r="AG62" s="17">
        <f>14.2/(SQRT(3)*AE62)</f>
        <v>0.4946472470023161</v>
      </c>
      <c r="AH62" s="2">
        <f t="shared" si="16"/>
        <v>-77.40854038567326</v>
      </c>
      <c r="AI62" s="2"/>
      <c r="AJ62" s="2">
        <f t="shared" si="18"/>
        <v>4.476877276959354</v>
      </c>
      <c r="AK62" s="2">
        <f>AG62*1.39</f>
        <v>0.6875596733332193</v>
      </c>
      <c r="AL62" s="2">
        <f t="shared" si="19"/>
        <v>5.485080358000001</v>
      </c>
      <c r="AM62" s="2">
        <f t="shared" si="20"/>
        <v>27.228971682</v>
      </c>
      <c r="AN62" s="2">
        <f t="shared" si="21"/>
        <v>27.775942925360344</v>
      </c>
      <c r="AO62" s="2">
        <f t="shared" si="22"/>
        <v>78.61060262583725</v>
      </c>
      <c r="AP62" s="14">
        <f t="shared" si="23"/>
        <v>0.8854828631226018</v>
      </c>
      <c r="AQ62" s="2">
        <f t="shared" si="24"/>
        <v>-78.61060262583725</v>
      </c>
      <c r="AR62" s="2"/>
      <c r="AS62" s="2">
        <f t="shared" si="26"/>
        <v>4.964188289837265</v>
      </c>
      <c r="AT62" s="2">
        <f t="shared" si="113"/>
        <v>1.2662404942653205</v>
      </c>
      <c r="AU62">
        <v>1</v>
      </c>
      <c r="AV62">
        <v>120</v>
      </c>
      <c r="AW62" s="2">
        <f t="shared" si="70"/>
        <v>8.287091328392957</v>
      </c>
      <c r="AX62" s="2">
        <f t="shared" si="71"/>
        <v>77.40854038567326</v>
      </c>
      <c r="AY62" s="2">
        <f t="shared" si="72"/>
        <v>8.287091328392957</v>
      </c>
      <c r="AZ62" s="2">
        <f t="shared" si="73"/>
        <v>197.40854038567326</v>
      </c>
      <c r="BA62" s="2">
        <f t="shared" si="74"/>
        <v>-7.907507271865695</v>
      </c>
      <c r="BB62" s="2">
        <f t="shared" si="75"/>
        <v>-2.479357059908257</v>
      </c>
      <c r="BC62" s="2">
        <f t="shared" si="76"/>
        <v>9.779452755865695</v>
      </c>
      <c r="BD62" s="2">
        <f t="shared" si="77"/>
        <v>13.532767325908255</v>
      </c>
      <c r="BE62" s="2">
        <f t="shared" si="78"/>
        <v>16.696511243411877</v>
      </c>
      <c r="BF62" s="2">
        <f t="shared" si="79"/>
        <v>54.14624673261895</v>
      </c>
      <c r="BG62" s="2">
        <f t="shared" si="80"/>
        <v>68.67588268512576</v>
      </c>
      <c r="BH62" s="2">
        <f t="shared" si="81"/>
        <v>154.81708077134653</v>
      </c>
      <c r="BI62" s="2">
        <f t="shared" si="82"/>
        <v>-62.148510876268254</v>
      </c>
      <c r="BJ62" s="2">
        <f t="shared" si="83"/>
        <v>29.222242529339226</v>
      </c>
      <c r="BK62" s="2">
        <f t="shared" si="84"/>
        <v>3.6131348740000004</v>
      </c>
      <c r="BL62" s="2">
        <f t="shared" si="85"/>
        <v>16.175561416</v>
      </c>
      <c r="BM62" s="2">
        <f t="shared" si="86"/>
        <v>16.574182656785915</v>
      </c>
      <c r="BN62" s="2">
        <f t="shared" si="87"/>
        <v>77.40854038567326</v>
      </c>
      <c r="BO62" s="2">
        <f t="shared" si="88"/>
        <v>1.8719454840000003</v>
      </c>
      <c r="BP62" s="2">
        <f t="shared" si="89"/>
        <v>11.053410265999998</v>
      </c>
      <c r="BQ62" s="2">
        <f t="shared" si="90"/>
        <v>11.21080097065246</v>
      </c>
      <c r="BR62" s="2">
        <f t="shared" si="91"/>
        <v>80.38790050775282</v>
      </c>
      <c r="BS62" s="2">
        <f t="shared" si="92"/>
        <v>185.80986301646672</v>
      </c>
      <c r="BT62" s="2">
        <f t="shared" si="93"/>
        <v>157.79644089342608</v>
      </c>
      <c r="BU62" s="2">
        <f t="shared" si="94"/>
        <v>-172.03152510346072</v>
      </c>
      <c r="BV62" s="2">
        <f t="shared" si="95"/>
        <v>70.21723125256003</v>
      </c>
      <c r="BW62" s="2">
        <f t="shared" si="96"/>
        <v>-234.18003597972898</v>
      </c>
      <c r="BX62" s="2">
        <f t="shared" si="97"/>
        <v>99.43947378189925</v>
      </c>
      <c r="BY62" s="2">
        <f t="shared" si="98"/>
        <v>254.417959659864</v>
      </c>
      <c r="BZ62" s="2">
        <f t="shared" si="99"/>
        <v>-23.007451644340712</v>
      </c>
      <c r="CA62" s="2">
        <f t="shared" si="100"/>
        <v>0.0656263074577508</v>
      </c>
      <c r="CB62" s="2">
        <f t="shared" si="101"/>
        <v>77.15369837695965</v>
      </c>
      <c r="CC62" s="2">
        <f t="shared" si="56"/>
        <v>0.9253309351542863</v>
      </c>
      <c r="CD62" s="2">
        <f t="shared" si="102"/>
        <v>77.15369837695965</v>
      </c>
      <c r="CE62" s="2">
        <f t="shared" si="103"/>
        <v>8.79754311274202</v>
      </c>
      <c r="CF62" s="2">
        <f t="shared" si="104"/>
        <v>77.15369837695965</v>
      </c>
      <c r="CG62" s="2">
        <f t="shared" si="105"/>
        <v>1.9560145815178898</v>
      </c>
      <c r="CH62" s="2">
        <f t="shared" si="106"/>
        <v>8.577340600526712</v>
      </c>
      <c r="CI62" s="2">
        <f t="shared" si="107"/>
        <v>4.385110766337231</v>
      </c>
      <c r="CJ62" s="2">
        <f t="shared" si="108"/>
        <v>1.4527695681922297</v>
      </c>
    </row>
    <row r="63" spans="1:88" ht="12.75">
      <c r="A63" s="1" t="s">
        <v>70</v>
      </c>
      <c r="B63" s="1">
        <v>3</v>
      </c>
      <c r="C63" s="1">
        <v>0.03423</v>
      </c>
      <c r="D63">
        <v>0.2381</v>
      </c>
      <c r="E63" s="1">
        <v>0.4004</v>
      </c>
      <c r="F63" s="1">
        <v>0.1692</v>
      </c>
      <c r="G63" s="1">
        <v>2.5058</v>
      </c>
      <c r="H63" s="10">
        <f t="shared" si="2"/>
        <v>0.008150163</v>
      </c>
      <c r="I63" s="2">
        <f t="shared" si="3"/>
        <v>0.013705691999999998</v>
      </c>
      <c r="J63" s="2">
        <f t="shared" si="4"/>
        <v>0.005791715999999999</v>
      </c>
      <c r="K63" s="2">
        <f t="shared" si="5"/>
        <v>0.08577353399999998</v>
      </c>
      <c r="L63" s="3">
        <v>61</v>
      </c>
      <c r="M63" s="3"/>
      <c r="N63" s="11">
        <v>3</v>
      </c>
      <c r="O63" s="2">
        <f>O13+H64</f>
        <v>1.831315551</v>
      </c>
      <c r="P63" s="2">
        <f>P13+I64</f>
        <v>8.129398283999999</v>
      </c>
      <c r="Q63" s="2">
        <f>Q13+J64</f>
        <v>1.8895321320000003</v>
      </c>
      <c r="R63" s="2">
        <f>R13+K64</f>
        <v>11.313863117999999</v>
      </c>
      <c r="S63">
        <v>0</v>
      </c>
      <c r="T63">
        <v>0</v>
      </c>
      <c r="U63" s="2">
        <f>O63+S63</f>
        <v>1.831315551</v>
      </c>
      <c r="V63" s="2">
        <f t="shared" si="6"/>
        <v>8.129398283999999</v>
      </c>
      <c r="W63" s="2">
        <f t="shared" si="109"/>
        <v>8.333116650283767</v>
      </c>
      <c r="X63" s="2">
        <f t="shared" si="110"/>
        <v>77.30485268138052</v>
      </c>
      <c r="Y63" s="2">
        <f t="shared" si="63"/>
        <v>0.9838304402247277</v>
      </c>
      <c r="Z63" s="2">
        <f t="shared" si="9"/>
        <v>-77.30485268138052</v>
      </c>
      <c r="AA63" s="7">
        <f t="shared" si="10"/>
        <v>4.439102960470628</v>
      </c>
      <c r="AB63" s="2">
        <f>Y63*1.45</f>
        <v>1.426554138325855</v>
      </c>
      <c r="AC63" s="2">
        <f t="shared" si="11"/>
        <v>3.662631102</v>
      </c>
      <c r="AD63" s="2">
        <f t="shared" si="12"/>
        <v>16.258796567999998</v>
      </c>
      <c r="AE63" s="2">
        <f t="shared" si="13"/>
        <v>16.666233300567534</v>
      </c>
      <c r="AF63" s="2">
        <f t="shared" si="14"/>
        <v>77.30485268138052</v>
      </c>
      <c r="AG63" s="17">
        <f t="shared" si="15"/>
        <v>0.4919152201123638</v>
      </c>
      <c r="AH63" s="2">
        <f t="shared" si="16"/>
        <v>-77.30485268138052</v>
      </c>
      <c r="AI63" s="2"/>
      <c r="AJ63" s="2">
        <f t="shared" si="18"/>
        <v>4.439102960470628</v>
      </c>
      <c r="AK63" s="2">
        <f>AG63*1.38</f>
        <v>0.678843003755062</v>
      </c>
      <c r="AL63" s="2">
        <f t="shared" si="19"/>
        <v>5.552163234</v>
      </c>
      <c r="AM63" s="2">
        <f t="shared" si="20"/>
        <v>27.572659685999994</v>
      </c>
      <c r="AN63" s="2">
        <f t="shared" si="21"/>
        <v>28.126110266742373</v>
      </c>
      <c r="AO63" s="2">
        <f t="shared" si="22"/>
        <v>78.61489734480995</v>
      </c>
      <c r="AP63" s="14">
        <f t="shared" si="23"/>
        <v>0.8744586874695033</v>
      </c>
      <c r="AQ63" s="2">
        <f t="shared" si="24"/>
        <v>-78.61489734480995</v>
      </c>
      <c r="AR63" s="2"/>
      <c r="AS63" s="2">
        <f t="shared" si="26"/>
        <v>4.966111139735989</v>
      </c>
      <c r="AT63" s="2">
        <f t="shared" si="113"/>
        <v>1.2504759230813896</v>
      </c>
      <c r="AU63">
        <v>1</v>
      </c>
      <c r="AV63">
        <v>120</v>
      </c>
      <c r="AW63" s="2">
        <f t="shared" si="70"/>
        <v>8.333116650283767</v>
      </c>
      <c r="AX63" s="2">
        <f t="shared" si="71"/>
        <v>77.30485268138052</v>
      </c>
      <c r="AY63" s="2">
        <f t="shared" si="72"/>
        <v>8.333116650283767</v>
      </c>
      <c r="AZ63" s="2">
        <f t="shared" si="73"/>
        <v>197.3048526813805</v>
      </c>
      <c r="BA63" s="2">
        <f t="shared" si="74"/>
        <v>-7.955923206925623</v>
      </c>
      <c r="BB63" s="2">
        <f t="shared" si="75"/>
        <v>-2.478733352488498</v>
      </c>
      <c r="BC63" s="2">
        <f t="shared" si="76"/>
        <v>9.845455338925623</v>
      </c>
      <c r="BD63" s="2">
        <f t="shared" si="77"/>
        <v>13.792596470488498</v>
      </c>
      <c r="BE63" s="2">
        <f t="shared" si="78"/>
        <v>16.94605288049435</v>
      </c>
      <c r="BF63" s="2">
        <f t="shared" si="79"/>
        <v>54.47992848658264</v>
      </c>
      <c r="BG63" s="2">
        <f t="shared" si="80"/>
        <v>69.44083310723654</v>
      </c>
      <c r="BH63" s="2">
        <f t="shared" si="81"/>
        <v>154.60970536276105</v>
      </c>
      <c r="BI63" s="2">
        <f t="shared" si="82"/>
        <v>-62.733399812567676</v>
      </c>
      <c r="BJ63" s="2">
        <f t="shared" si="83"/>
        <v>29.774986995523825</v>
      </c>
      <c r="BK63" s="2">
        <f t="shared" si="84"/>
        <v>3.662631102</v>
      </c>
      <c r="BL63" s="2">
        <f t="shared" si="85"/>
        <v>16.258796567999998</v>
      </c>
      <c r="BM63" s="2">
        <f t="shared" si="86"/>
        <v>16.666233300567534</v>
      </c>
      <c r="BN63" s="2">
        <f t="shared" si="87"/>
        <v>77.30485268138052</v>
      </c>
      <c r="BO63" s="2">
        <f t="shared" si="88"/>
        <v>1.8895321320000003</v>
      </c>
      <c r="BP63" s="2">
        <f t="shared" si="89"/>
        <v>11.313863117999999</v>
      </c>
      <c r="BQ63" s="2">
        <f t="shared" si="90"/>
        <v>11.47056364485639</v>
      </c>
      <c r="BR63" s="2">
        <f t="shared" si="91"/>
        <v>80.51851998956555</v>
      </c>
      <c r="BS63" s="2">
        <f t="shared" si="92"/>
        <v>191.1710897941849</v>
      </c>
      <c r="BT63" s="2">
        <f t="shared" si="93"/>
        <v>157.82337267094607</v>
      </c>
      <c r="BU63" s="2">
        <f t="shared" si="94"/>
        <v>-177.02913967886857</v>
      </c>
      <c r="BV63" s="2">
        <f t="shared" si="95"/>
        <v>72.1600254826448</v>
      </c>
      <c r="BW63" s="2">
        <f t="shared" si="96"/>
        <v>-239.76253949143626</v>
      </c>
      <c r="BX63" s="2">
        <f t="shared" si="97"/>
        <v>101.93501247816863</v>
      </c>
      <c r="BY63" s="2">
        <f t="shared" si="98"/>
        <v>260.53180633524755</v>
      </c>
      <c r="BZ63" s="2">
        <f t="shared" si="99"/>
        <v>-23.032764809808725</v>
      </c>
      <c r="CA63" s="2">
        <f t="shared" si="100"/>
        <v>0.06504408470836946</v>
      </c>
      <c r="CB63" s="2">
        <f t="shared" si="101"/>
        <v>77.51269329639136</v>
      </c>
      <c r="CC63" s="2">
        <f t="shared" si="56"/>
        <v>0.9171215943880094</v>
      </c>
      <c r="CD63" s="2">
        <f t="shared" si="102"/>
        <v>77.51269329639136</v>
      </c>
      <c r="CE63" s="2">
        <f t="shared" si="103"/>
        <v>8.876291699363954</v>
      </c>
      <c r="CF63" s="2">
        <f t="shared" si="104"/>
        <v>77.51269329639136</v>
      </c>
      <c r="CG63" s="2">
        <f t="shared" si="105"/>
        <v>1.9192612622264276</v>
      </c>
      <c r="CH63" s="2">
        <f t="shared" si="106"/>
        <v>8.666313549573108</v>
      </c>
      <c r="CI63" s="2">
        <f t="shared" si="107"/>
        <v>4.515442331972981</v>
      </c>
      <c r="CJ63" s="2">
        <f t="shared" si="108"/>
        <v>1.4398809031891748</v>
      </c>
    </row>
    <row r="64" spans="1:88" ht="12.75">
      <c r="A64" s="1" t="s">
        <v>71</v>
      </c>
      <c r="B64" s="1">
        <v>3</v>
      </c>
      <c r="C64" s="1">
        <v>0.02873</v>
      </c>
      <c r="D64">
        <v>0.2381</v>
      </c>
      <c r="E64" s="1">
        <v>0.4004</v>
      </c>
      <c r="F64" s="1">
        <v>0.1692</v>
      </c>
      <c r="G64" s="1">
        <v>2.5058</v>
      </c>
      <c r="H64" s="10">
        <f t="shared" si="2"/>
        <v>0.006840613</v>
      </c>
      <c r="I64" s="2">
        <f t="shared" si="3"/>
        <v>0.011503491999999999</v>
      </c>
      <c r="J64" s="2">
        <f t="shared" si="4"/>
        <v>0.0048611159999999995</v>
      </c>
      <c r="K64" s="2">
        <f t="shared" si="5"/>
        <v>0.07199163399999998</v>
      </c>
      <c r="L64" s="3">
        <v>62</v>
      </c>
      <c r="M64" s="3"/>
      <c r="N64" s="11">
        <v>3</v>
      </c>
      <c r="O64" s="2">
        <f>O14+H65</f>
        <v>1.868302005</v>
      </c>
      <c r="P64" s="2">
        <f>P14+I65</f>
        <v>8.19159642</v>
      </c>
      <c r="Q64" s="2">
        <f>Q14+J65</f>
        <v>1.91581566</v>
      </c>
      <c r="R64" s="2">
        <f>R14+K65</f>
        <v>11.70311409</v>
      </c>
      <c r="S64">
        <v>0</v>
      </c>
      <c r="T64">
        <v>0</v>
      </c>
      <c r="U64" s="2">
        <f>O64+S64</f>
        <v>1.868302005</v>
      </c>
      <c r="V64" s="2">
        <f t="shared" si="6"/>
        <v>8.19159642</v>
      </c>
      <c r="W64" s="2">
        <f t="shared" si="109"/>
        <v>8.401952409413173</v>
      </c>
      <c r="X64" s="2">
        <f t="shared" si="110"/>
        <v>77.15200810478869</v>
      </c>
      <c r="Y64" s="2">
        <f t="shared" si="63"/>
        <v>0.9757700856895587</v>
      </c>
      <c r="Z64" s="2">
        <f t="shared" si="9"/>
        <v>-77.15200810478869</v>
      </c>
      <c r="AA64" s="7">
        <f t="shared" si="10"/>
        <v>4.384514065754589</v>
      </c>
      <c r="AB64" s="2">
        <f>Y64*1.44</f>
        <v>1.4051089233929646</v>
      </c>
      <c r="AC64" s="2">
        <f t="shared" si="11"/>
        <v>3.73660401</v>
      </c>
      <c r="AD64" s="2">
        <f t="shared" si="12"/>
        <v>16.38319284</v>
      </c>
      <c r="AE64" s="2">
        <f t="shared" si="13"/>
        <v>16.803904818826346</v>
      </c>
      <c r="AF64" s="2">
        <f>DEGREES(ATAN(AD64/AC64))</f>
        <v>77.15200810478869</v>
      </c>
      <c r="AG64" s="17">
        <f t="shared" si="15"/>
        <v>0.48788504284477935</v>
      </c>
      <c r="AH64" s="2">
        <f t="shared" si="16"/>
        <v>-77.15200810478869</v>
      </c>
      <c r="AI64" s="2"/>
      <c r="AJ64" s="2">
        <f t="shared" si="18"/>
        <v>4.384514065754589</v>
      </c>
      <c r="AK64" s="2">
        <f>AG64*1.37</f>
        <v>0.6684025086973477</v>
      </c>
      <c r="AL64" s="2">
        <f t="shared" si="19"/>
        <v>5.6524196700000005</v>
      </c>
      <c r="AM64" s="2">
        <f t="shared" si="20"/>
        <v>28.08630693</v>
      </c>
      <c r="AN64" s="2">
        <f t="shared" si="21"/>
        <v>28.6494412701534</v>
      </c>
      <c r="AO64" s="2">
        <f t="shared" si="22"/>
        <v>78.62112017563055</v>
      </c>
      <c r="AP64" s="14">
        <f t="shared" si="23"/>
        <v>0.8584852051931958</v>
      </c>
      <c r="AQ64" s="2">
        <f t="shared" si="24"/>
        <v>-78.62112017563055</v>
      </c>
      <c r="AR64" s="2"/>
      <c r="AS64" s="2">
        <f t="shared" si="26"/>
        <v>4.968899793316301</v>
      </c>
      <c r="AT64" s="2">
        <f t="shared" si="113"/>
        <v>1.22763384342627</v>
      </c>
      <c r="AU64">
        <v>1</v>
      </c>
      <c r="AV64">
        <v>120</v>
      </c>
      <c r="AW64" s="2">
        <f t="shared" si="70"/>
        <v>8.401952409413173</v>
      </c>
      <c r="AX64" s="2">
        <f t="shared" si="71"/>
        <v>77.15200810478869</v>
      </c>
      <c r="AY64" s="2">
        <f t="shared" si="72"/>
        <v>8.401952409413173</v>
      </c>
      <c r="AZ64" s="2">
        <f t="shared" si="73"/>
        <v>197.1520081047887</v>
      </c>
      <c r="BA64" s="2">
        <f t="shared" si="74"/>
        <v>-8.028281599769661</v>
      </c>
      <c r="BB64" s="2">
        <f t="shared" si="75"/>
        <v>-2.4778012117285977</v>
      </c>
      <c r="BC64" s="2">
        <f t="shared" si="76"/>
        <v>9.944097259769661</v>
      </c>
      <c r="BD64" s="2">
        <f t="shared" si="77"/>
        <v>14.180915301728596</v>
      </c>
      <c r="BE64" s="2">
        <f t="shared" si="78"/>
        <v>17.32002970859342</v>
      </c>
      <c r="BF64" s="2">
        <f t="shared" si="79"/>
        <v>54.96067128863095</v>
      </c>
      <c r="BG64" s="2">
        <f t="shared" si="80"/>
        <v>70.59280429004383</v>
      </c>
      <c r="BH64" s="2">
        <f t="shared" si="81"/>
        <v>154.30401620957738</v>
      </c>
      <c r="BI64" s="2">
        <f t="shared" si="82"/>
        <v>-63.61169952626979</v>
      </c>
      <c r="BJ64" s="2">
        <f t="shared" si="83"/>
        <v>30.60875203127365</v>
      </c>
      <c r="BK64" s="2">
        <f t="shared" si="84"/>
        <v>3.73660401</v>
      </c>
      <c r="BL64" s="2">
        <f t="shared" si="85"/>
        <v>16.38319284</v>
      </c>
      <c r="BM64" s="2">
        <f t="shared" si="86"/>
        <v>16.803904818826346</v>
      </c>
      <c r="BN64" s="2">
        <f t="shared" si="87"/>
        <v>77.15200810478869</v>
      </c>
      <c r="BO64" s="2">
        <f t="shared" si="88"/>
        <v>1.91581566</v>
      </c>
      <c r="BP64" s="2">
        <f t="shared" si="89"/>
        <v>11.70311409</v>
      </c>
      <c r="BQ64" s="2">
        <f t="shared" si="90"/>
        <v>11.858888187627782</v>
      </c>
      <c r="BR64" s="2">
        <f t="shared" si="91"/>
        <v>80.70306469409503</v>
      </c>
      <c r="BS64" s="2">
        <f t="shared" si="92"/>
        <v>199.27562836200133</v>
      </c>
      <c r="BT64" s="2">
        <f t="shared" si="93"/>
        <v>157.85507279888373</v>
      </c>
      <c r="BU64" s="2">
        <f t="shared" si="94"/>
        <v>-184.57573048741432</v>
      </c>
      <c r="BV64" s="2">
        <f t="shared" si="95"/>
        <v>75.1170804418533</v>
      </c>
      <c r="BW64" s="2">
        <f t="shared" si="96"/>
        <v>-248.1874300136841</v>
      </c>
      <c r="BX64" s="2">
        <f t="shared" si="97"/>
        <v>105.72583247312696</v>
      </c>
      <c r="BY64" s="2">
        <f t="shared" si="98"/>
        <v>269.76833036687805</v>
      </c>
      <c r="BZ64" s="2">
        <f t="shared" si="99"/>
        <v>-23.073611295090068</v>
      </c>
      <c r="CA64" s="2">
        <f t="shared" si="100"/>
        <v>0.06420334694231387</v>
      </c>
      <c r="CB64" s="2">
        <f t="shared" si="101"/>
        <v>78.03428258372102</v>
      </c>
      <c r="CC64" s="2">
        <f t="shared" si="56"/>
        <v>0.9052671918866256</v>
      </c>
      <c r="CD64" s="2">
        <f t="shared" si="102"/>
        <v>78.03428258372102</v>
      </c>
      <c r="CE64" s="2">
        <f t="shared" si="103"/>
        <v>8.99252603931022</v>
      </c>
      <c r="CF64" s="2">
        <f t="shared" si="104"/>
        <v>78.03428258372102</v>
      </c>
      <c r="CG64" s="2">
        <f t="shared" si="105"/>
        <v>1.8643879150652463</v>
      </c>
      <c r="CH64" s="2">
        <f t="shared" si="106"/>
        <v>8.79713488982811</v>
      </c>
      <c r="CI64" s="2">
        <f t="shared" si="107"/>
        <v>4.71851100232016</v>
      </c>
      <c r="CJ64" s="2">
        <f t="shared" si="108"/>
        <v>1.4212694912620023</v>
      </c>
    </row>
    <row r="65" spans="1:88" ht="12.75">
      <c r="A65" s="1" t="s">
        <v>72</v>
      </c>
      <c r="B65" s="1">
        <v>3</v>
      </c>
      <c r="C65" s="1">
        <v>0.0288</v>
      </c>
      <c r="D65">
        <v>0.2381</v>
      </c>
      <c r="E65" s="1">
        <v>0.4004</v>
      </c>
      <c r="F65" s="1">
        <v>0.1692</v>
      </c>
      <c r="G65" s="1">
        <v>2.5058</v>
      </c>
      <c r="H65" s="10">
        <f t="shared" si="2"/>
        <v>0.00685728</v>
      </c>
      <c r="I65" s="2">
        <f t="shared" si="3"/>
        <v>0.011531519999999998</v>
      </c>
      <c r="J65" s="2">
        <f t="shared" si="4"/>
        <v>0.00487296</v>
      </c>
      <c r="K65" s="2">
        <f t="shared" si="5"/>
        <v>0.07216703999999999</v>
      </c>
      <c r="L65" s="3">
        <v>63</v>
      </c>
      <c r="M65" s="3"/>
      <c r="N65" s="11">
        <v>3</v>
      </c>
      <c r="O65" s="2">
        <f>O14+H66</f>
        <v>1.8722330360000001</v>
      </c>
      <c r="P65" s="2">
        <f>P14+I66</f>
        <v>8.198207024</v>
      </c>
      <c r="Q65" s="2">
        <f>Q14+J66</f>
        <v>1.9186091520000002</v>
      </c>
      <c r="R65" s="2">
        <f>R14+K66</f>
        <v>11.744484847999999</v>
      </c>
      <c r="S65">
        <v>0</v>
      </c>
      <c r="T65">
        <v>0</v>
      </c>
      <c r="U65" s="2">
        <f>O65+S65</f>
        <v>1.8722330360000001</v>
      </c>
      <c r="V65" s="2">
        <f t="shared" si="6"/>
        <v>8.198207024</v>
      </c>
      <c r="W65" s="2">
        <f t="shared" si="109"/>
        <v>8.40927196310434</v>
      </c>
      <c r="X65" s="2">
        <f t="shared" si="110"/>
        <v>77.13591045928138</v>
      </c>
      <c r="Y65" s="2">
        <f t="shared" si="63"/>
        <v>0.9749207610912135</v>
      </c>
      <c r="Z65" s="2">
        <f t="shared" si="9"/>
        <v>-77.13591045928138</v>
      </c>
      <c r="AA65" s="7">
        <f t="shared" si="10"/>
        <v>4.378838994057789</v>
      </c>
      <c r="AB65" s="2">
        <f>Y65*1.44</f>
        <v>1.4038858959713474</v>
      </c>
      <c r="AC65" s="2">
        <f t="shared" si="11"/>
        <v>3.7444660720000003</v>
      </c>
      <c r="AD65" s="2">
        <f t="shared" si="12"/>
        <v>16.396414048</v>
      </c>
      <c r="AE65" s="2">
        <f t="shared" si="13"/>
        <v>16.81854392620868</v>
      </c>
      <c r="AF65" s="2">
        <f t="shared" si="14"/>
        <v>77.13591045928138</v>
      </c>
      <c r="AG65" s="17">
        <f t="shared" si="15"/>
        <v>0.48746038054560675</v>
      </c>
      <c r="AH65" s="2">
        <f t="shared" si="16"/>
        <v>-77.13591045928138</v>
      </c>
      <c r="AI65" s="2"/>
      <c r="AJ65" s="2">
        <f>AD65/AC65</f>
        <v>4.378838994057789</v>
      </c>
      <c r="AK65" s="2">
        <f>AG65*1.36</f>
        <v>0.6629461175420253</v>
      </c>
      <c r="AL65" s="2">
        <f t="shared" si="19"/>
        <v>5.663075224</v>
      </c>
      <c r="AM65" s="2">
        <f t="shared" si="20"/>
        <v>28.140898896</v>
      </c>
      <c r="AN65" s="2">
        <f t="shared" si="21"/>
        <v>28.705062474545787</v>
      </c>
      <c r="AO65" s="2">
        <f t="shared" si="22"/>
        <v>78.62176821731809</v>
      </c>
      <c r="AP65" s="14">
        <f t="shared" si="23"/>
        <v>0.8568217362107391</v>
      </c>
      <c r="AQ65" s="2">
        <f t="shared" si="24"/>
        <v>-78.62176821731809</v>
      </c>
      <c r="AR65" s="2"/>
      <c r="AS65" s="2">
        <f t="shared" si="26"/>
        <v>4.9691903749996875</v>
      </c>
      <c r="AT65" s="2">
        <f t="shared" si="113"/>
        <v>1.2252550827813569</v>
      </c>
      <c r="AU65">
        <v>1</v>
      </c>
      <c r="AV65">
        <v>120</v>
      </c>
      <c r="AW65" s="2">
        <f t="shared" si="70"/>
        <v>8.40927196310434</v>
      </c>
      <c r="AX65" s="2">
        <f t="shared" si="71"/>
        <v>77.13591045928138</v>
      </c>
      <c r="AY65" s="2">
        <f t="shared" si="72"/>
        <v>8.40927196310434</v>
      </c>
      <c r="AZ65" s="2">
        <f t="shared" si="73"/>
        <v>197.13591045928138</v>
      </c>
      <c r="BA65" s="2">
        <f t="shared" si="74"/>
        <v>-8.035972066268021</v>
      </c>
      <c r="BB65" s="2">
        <f t="shared" si="75"/>
        <v>-2.477702141019536</v>
      </c>
      <c r="BC65" s="2">
        <f t="shared" si="76"/>
        <v>9.954581218268022</v>
      </c>
      <c r="BD65" s="2">
        <f t="shared" si="77"/>
        <v>14.222186989019535</v>
      </c>
      <c r="BE65" s="2">
        <f t="shared" si="78"/>
        <v>17.35984706101212</v>
      </c>
      <c r="BF65" s="2">
        <f t="shared" si="79"/>
        <v>55.01054758357407</v>
      </c>
      <c r="BG65" s="2">
        <f t="shared" si="80"/>
        <v>70.71585494945272</v>
      </c>
      <c r="BH65" s="2">
        <f t="shared" si="81"/>
        <v>154.27182091856275</v>
      </c>
      <c r="BI65" s="2">
        <f t="shared" si="82"/>
        <v>-63.705341867273155</v>
      </c>
      <c r="BJ65" s="2">
        <f t="shared" si="83"/>
        <v>30.6979080526001</v>
      </c>
      <c r="BK65" s="2">
        <f t="shared" si="84"/>
        <v>3.7444660720000003</v>
      </c>
      <c r="BL65" s="2">
        <f t="shared" si="85"/>
        <v>16.396414048</v>
      </c>
      <c r="BM65" s="2">
        <f t="shared" si="86"/>
        <v>16.81854392620868</v>
      </c>
      <c r="BN65" s="2">
        <f t="shared" si="87"/>
        <v>77.13591045928138</v>
      </c>
      <c r="BO65" s="2">
        <f t="shared" si="88"/>
        <v>1.9186091520000002</v>
      </c>
      <c r="BP65" s="2">
        <f t="shared" si="89"/>
        <v>11.744484847999999</v>
      </c>
      <c r="BQ65" s="2">
        <f t="shared" si="90"/>
        <v>11.900167453571386</v>
      </c>
      <c r="BR65" s="2">
        <f t="shared" si="91"/>
        <v>80.7219705482569</v>
      </c>
      <c r="BS65" s="2">
        <f t="shared" si="92"/>
        <v>200.14348904712924</v>
      </c>
      <c r="BT65" s="2">
        <f t="shared" si="93"/>
        <v>157.85788100753828</v>
      </c>
      <c r="BU65" s="2">
        <f t="shared" si="94"/>
        <v>-185.38326947317762</v>
      </c>
      <c r="BV65" s="2">
        <f t="shared" si="95"/>
        <v>75.43513509892823</v>
      </c>
      <c r="BW65" s="2">
        <f t="shared" si="96"/>
        <v>-249.08861134045077</v>
      </c>
      <c r="BX65" s="2">
        <f t="shared" si="97"/>
        <v>106.13304315152833</v>
      </c>
      <c r="BY65" s="2">
        <f t="shared" si="98"/>
        <v>270.75701126308496</v>
      </c>
      <c r="BZ65" s="2">
        <f t="shared" si="99"/>
        <v>-23.07815031766963</v>
      </c>
      <c r="CA65" s="2">
        <f t="shared" si="100"/>
        <v>0.06411596501242278</v>
      </c>
      <c r="CB65" s="2">
        <f t="shared" si="101"/>
        <v>78.0886979012437</v>
      </c>
      <c r="CC65" s="2">
        <f t="shared" si="56"/>
        <v>0.9040351066751612</v>
      </c>
      <c r="CD65" s="2">
        <f t="shared" si="102"/>
        <v>78.0886979012437</v>
      </c>
      <c r="CE65" s="2">
        <f t="shared" si="103"/>
        <v>9.00478171197706</v>
      </c>
      <c r="CF65" s="2">
        <f t="shared" si="104"/>
        <v>78.0886979012437</v>
      </c>
      <c r="CG65" s="2">
        <f t="shared" si="105"/>
        <v>1.8585617403077672</v>
      </c>
      <c r="CH65" s="2">
        <f t="shared" si="106"/>
        <v>8.810893367747715</v>
      </c>
      <c r="CI65" s="2">
        <f t="shared" si="107"/>
        <v>4.740705232793978</v>
      </c>
      <c r="CJ65" s="2">
        <f t="shared" si="108"/>
        <v>1.419335117480003</v>
      </c>
    </row>
    <row r="66" spans="1:88" ht="12.75">
      <c r="A66" s="1" t="s">
        <v>73</v>
      </c>
      <c r="B66" s="1">
        <v>3</v>
      </c>
      <c r="C66" s="1">
        <v>0.04531</v>
      </c>
      <c r="D66">
        <v>0.2381</v>
      </c>
      <c r="E66" s="1">
        <v>0.4004</v>
      </c>
      <c r="F66" s="1">
        <v>0.1692</v>
      </c>
      <c r="G66" s="1">
        <v>2.5058</v>
      </c>
      <c r="H66" s="10">
        <f t="shared" si="2"/>
        <v>0.010788311000000002</v>
      </c>
      <c r="I66" s="2">
        <f t="shared" si="3"/>
        <v>0.018142124</v>
      </c>
      <c r="J66" s="2">
        <f t="shared" si="4"/>
        <v>0.007666452</v>
      </c>
      <c r="K66" s="2">
        <f t="shared" si="5"/>
        <v>0.113537798</v>
      </c>
      <c r="L66" s="3">
        <v>64</v>
      </c>
      <c r="M66" s="3"/>
      <c r="N66" s="11">
        <v>3</v>
      </c>
      <c r="O66" s="2">
        <f>O15+H67</f>
        <v>1.9223388000000001</v>
      </c>
      <c r="P66" s="2">
        <f>P15+I67</f>
        <v>8.282467200000001</v>
      </c>
      <c r="Q66" s="2">
        <f>Q15+J67</f>
        <v>1.9542156000000002</v>
      </c>
      <c r="R66" s="2">
        <f>R15+K67</f>
        <v>12.2718054</v>
      </c>
      <c r="S66">
        <v>0</v>
      </c>
      <c r="T66">
        <v>0</v>
      </c>
      <c r="U66" s="2">
        <f aca="true" t="shared" si="114" ref="U66:V83">O66+S66</f>
        <v>1.9223388000000001</v>
      </c>
      <c r="V66" s="2">
        <f t="shared" si="6"/>
        <v>8.282467200000001</v>
      </c>
      <c r="W66" s="2">
        <f t="shared" si="109"/>
        <v>8.502626028531497</v>
      </c>
      <c r="X66" s="2">
        <f t="shared" si="110"/>
        <v>76.93315543758253</v>
      </c>
      <c r="Y66" s="2">
        <f t="shared" si="63"/>
        <v>0.964216677880709</v>
      </c>
      <c r="Z66" s="2">
        <f t="shared" si="9"/>
        <v>-76.93315543758253</v>
      </c>
      <c r="AA66" s="7">
        <f t="shared" si="10"/>
        <v>4.3085366637764375</v>
      </c>
      <c r="AB66" s="2">
        <f>Y66*1.44</f>
        <v>1.388472016148221</v>
      </c>
      <c r="AC66" s="2">
        <f>O66+O66+S66</f>
        <v>3.8446776000000003</v>
      </c>
      <c r="AD66" s="2">
        <f t="shared" si="12"/>
        <v>16.564934400000002</v>
      </c>
      <c r="AE66" s="2">
        <f t="shared" si="13"/>
        <v>17.005252057062993</v>
      </c>
      <c r="AF66" s="2">
        <f t="shared" si="14"/>
        <v>76.93315543758253</v>
      </c>
      <c r="AG66" s="17">
        <f t="shared" si="15"/>
        <v>0.4821083389403545</v>
      </c>
      <c r="AH66" s="2">
        <f>0-AF66</f>
        <v>-76.93315543758253</v>
      </c>
      <c r="AI66" s="2"/>
      <c r="AJ66" s="2">
        <f t="shared" si="18"/>
        <v>4.3085366637764375</v>
      </c>
      <c r="AK66" s="2">
        <f>AG66*1.36</f>
        <v>0.6556673409588821</v>
      </c>
      <c r="AL66" s="2">
        <f t="shared" si="19"/>
        <v>5.7988932</v>
      </c>
      <c r="AM66" s="2">
        <f t="shared" si="20"/>
        <v>28.836739800000004</v>
      </c>
      <c r="AN66" s="2">
        <f t="shared" si="21"/>
        <v>29.414022585119337</v>
      </c>
      <c r="AO66" s="2">
        <f t="shared" si="22"/>
        <v>78.62981358507474</v>
      </c>
      <c r="AP66" s="14">
        <f t="shared" si="23"/>
        <v>0.8361699388889712</v>
      </c>
      <c r="AQ66" s="2">
        <f t="shared" si="24"/>
        <v>-78.62981358507474</v>
      </c>
      <c r="AR66" s="2"/>
      <c r="AS66" s="2">
        <f t="shared" si="26"/>
        <v>4.972800637197458</v>
      </c>
      <c r="AT66" s="2">
        <f t="shared" si="113"/>
        <v>1.1957230126112288</v>
      </c>
      <c r="AU66">
        <v>1</v>
      </c>
      <c r="AV66">
        <v>120</v>
      </c>
      <c r="AW66" s="2">
        <f t="shared" si="70"/>
        <v>8.502626028531497</v>
      </c>
      <c r="AX66" s="2">
        <f t="shared" si="71"/>
        <v>76.93315543758253</v>
      </c>
      <c r="AY66" s="2">
        <f t="shared" si="72"/>
        <v>8.502626028531497</v>
      </c>
      <c r="AZ66" s="2">
        <f t="shared" si="73"/>
        <v>196.9331554375825</v>
      </c>
      <c r="BA66" s="2">
        <f t="shared" si="74"/>
        <v>-8.13399640121137</v>
      </c>
      <c r="BB66" s="2">
        <f t="shared" si="75"/>
        <v>-2.4764393645195053</v>
      </c>
      <c r="BC66" s="2">
        <f t="shared" si="76"/>
        <v>10.08821200121137</v>
      </c>
      <c r="BD66" s="2">
        <f t="shared" si="77"/>
        <v>14.748244764519505</v>
      </c>
      <c r="BE66" s="2">
        <f t="shared" si="78"/>
        <v>17.868484687168134</v>
      </c>
      <c r="BF66" s="2">
        <f t="shared" si="79"/>
        <v>55.62678012833113</v>
      </c>
      <c r="BG66" s="2">
        <f t="shared" si="80"/>
        <v>72.29464938106129</v>
      </c>
      <c r="BH66" s="2">
        <f t="shared" si="81"/>
        <v>153.86631087516506</v>
      </c>
      <c r="BI66" s="2">
        <f t="shared" si="82"/>
        <v>-64.90387645709042</v>
      </c>
      <c r="BJ66" s="2">
        <f t="shared" si="83"/>
        <v>31.84341611657472</v>
      </c>
      <c r="BK66" s="2">
        <f t="shared" si="84"/>
        <v>3.8446776000000003</v>
      </c>
      <c r="BL66" s="2">
        <f t="shared" si="85"/>
        <v>16.564934400000002</v>
      </c>
      <c r="BM66" s="2">
        <f t="shared" si="86"/>
        <v>17.005252057062993</v>
      </c>
      <c r="BN66" s="2">
        <f t="shared" si="87"/>
        <v>76.93315543758253</v>
      </c>
      <c r="BO66" s="2">
        <f t="shared" si="88"/>
        <v>1.9542156000000002</v>
      </c>
      <c r="BP66" s="2">
        <f t="shared" si="89"/>
        <v>12.2718054</v>
      </c>
      <c r="BQ66" s="2">
        <f t="shared" si="90"/>
        <v>12.426430154583919</v>
      </c>
      <c r="BR66" s="2">
        <f t="shared" si="91"/>
        <v>80.95194324224632</v>
      </c>
      <c r="BS66" s="2">
        <f t="shared" si="92"/>
        <v>211.3145769481878</v>
      </c>
      <c r="BT66" s="2">
        <f t="shared" si="93"/>
        <v>157.88509867982884</v>
      </c>
      <c r="BU66" s="2">
        <f t="shared" si="94"/>
        <v>-195.7683224776752</v>
      </c>
      <c r="BV66" s="2">
        <f t="shared" si="95"/>
        <v>79.55258855039568</v>
      </c>
      <c r="BW66" s="2">
        <f t="shared" si="96"/>
        <v>-260.6721989347656</v>
      </c>
      <c r="BX66" s="2">
        <f t="shared" si="97"/>
        <v>111.3960046669704</v>
      </c>
      <c r="BY66" s="2">
        <f t="shared" si="98"/>
        <v>283.47674534827314</v>
      </c>
      <c r="BZ66" s="2">
        <f t="shared" si="99"/>
        <v>-23.13902110411493</v>
      </c>
      <c r="CA66" s="2">
        <f t="shared" si="100"/>
        <v>0.06303333511613207</v>
      </c>
      <c r="CB66" s="2">
        <f t="shared" si="101"/>
        <v>78.76580123244605</v>
      </c>
      <c r="CC66" s="2">
        <f t="shared" si="56"/>
        <v>0.8887700251374622</v>
      </c>
      <c r="CD66" s="2">
        <f t="shared" si="102"/>
        <v>78.76580123244605</v>
      </c>
      <c r="CE66" s="2">
        <f t="shared" si="103"/>
        <v>9.159443461557613</v>
      </c>
      <c r="CF66" s="2">
        <f t="shared" si="104"/>
        <v>78.76580123244605</v>
      </c>
      <c r="CG66" s="2">
        <f t="shared" si="105"/>
        <v>1.7844412196487598</v>
      </c>
      <c r="CH66" s="2">
        <f t="shared" si="106"/>
        <v>8.983939784921144</v>
      </c>
      <c r="CI66" s="2">
        <f t="shared" si="107"/>
        <v>5.034595528279434</v>
      </c>
      <c r="CJ66" s="2">
        <f t="shared" si="108"/>
        <v>1.3953689394658157</v>
      </c>
    </row>
    <row r="67" spans="1:88" ht="12.75">
      <c r="A67" s="1" t="s">
        <v>74</v>
      </c>
      <c r="B67" s="1">
        <v>3</v>
      </c>
      <c r="C67" s="1">
        <v>0.04192</v>
      </c>
      <c r="D67">
        <v>0.2381</v>
      </c>
      <c r="E67" s="1">
        <v>0.4004</v>
      </c>
      <c r="F67" s="1">
        <v>0.1692</v>
      </c>
      <c r="G67" s="1">
        <v>2.5058</v>
      </c>
      <c r="H67" s="10">
        <f t="shared" si="2"/>
        <v>0.009981152</v>
      </c>
      <c r="I67" s="2">
        <f t="shared" si="3"/>
        <v>0.016784768</v>
      </c>
      <c r="J67" s="2">
        <f t="shared" si="4"/>
        <v>0.007092863999999999</v>
      </c>
      <c r="K67" s="2">
        <f t="shared" si="5"/>
        <v>0.105043136</v>
      </c>
      <c r="L67" s="3">
        <v>65</v>
      </c>
      <c r="M67" s="3"/>
      <c r="N67" s="11">
        <v>3</v>
      </c>
      <c r="O67" s="2">
        <f>O16+H68</f>
        <v>1.9714254960000002</v>
      </c>
      <c r="P67" s="2">
        <f>P16+I68</f>
        <v>8.365013664</v>
      </c>
      <c r="Q67" s="2">
        <f>Q16+J68</f>
        <v>1.989097872</v>
      </c>
      <c r="R67" s="2">
        <f>R16+K68</f>
        <v>12.788401127999999</v>
      </c>
      <c r="S67">
        <v>0</v>
      </c>
      <c r="T67">
        <v>0</v>
      </c>
      <c r="U67" s="2">
        <f t="shared" si="114"/>
        <v>1.9714254960000002</v>
      </c>
      <c r="V67" s="2">
        <f t="shared" si="6"/>
        <v>8.365013664</v>
      </c>
      <c r="W67" s="2">
        <f t="shared" si="109"/>
        <v>8.594182455893378</v>
      </c>
      <c r="X67" s="2">
        <f t="shared" si="110"/>
        <v>76.73879785584133</v>
      </c>
      <c r="Y67" s="2">
        <f t="shared" si="63"/>
        <v>0.9539445857203939</v>
      </c>
      <c r="Z67" s="2">
        <f t="shared" si="9"/>
        <v>-76.73879785584133</v>
      </c>
      <c r="AA67" s="7">
        <f t="shared" si="10"/>
        <v>4.243129492325486</v>
      </c>
      <c r="AB67" s="2">
        <f>Y67*1.43</f>
        <v>1.3641407575801632</v>
      </c>
      <c r="AC67" s="2">
        <f t="shared" si="11"/>
        <v>3.9428509920000003</v>
      </c>
      <c r="AD67" s="2">
        <f t="shared" si="12"/>
        <v>16.730027328</v>
      </c>
      <c r="AE67" s="2">
        <f t="shared" si="13"/>
        <v>17.188364911786756</v>
      </c>
      <c r="AF67" s="2">
        <f t="shared" si="14"/>
        <v>76.73879785584133</v>
      </c>
      <c r="AG67" s="17">
        <f t="shared" si="15"/>
        <v>0.47697229286019693</v>
      </c>
      <c r="AH67" s="2">
        <f t="shared" si="16"/>
        <v>-76.73879785584133</v>
      </c>
      <c r="AI67" s="2"/>
      <c r="AJ67" s="2">
        <f t="shared" si="18"/>
        <v>4.243129492325486</v>
      </c>
      <c r="AK67" s="2">
        <f>AG67*1.36</f>
        <v>0.6486823182898679</v>
      </c>
      <c r="AL67" s="2">
        <f t="shared" si="19"/>
        <v>5.931948864000001</v>
      </c>
      <c r="AM67" s="2">
        <f t="shared" si="20"/>
        <v>29.518428455999995</v>
      </c>
      <c r="AN67" s="2">
        <f t="shared" si="21"/>
        <v>30.10856416100079</v>
      </c>
      <c r="AO67" s="2">
        <f t="shared" si="22"/>
        <v>78.63732791854522</v>
      </c>
      <c r="AP67" s="14">
        <f t="shared" si="23"/>
        <v>0.816881248005037</v>
      </c>
      <c r="AQ67" s="2">
        <f t="shared" si="24"/>
        <v>-78.63732791854522</v>
      </c>
      <c r="AR67" s="2"/>
      <c r="AS67" s="2">
        <f t="shared" si="26"/>
        <v>4.976177160788147</v>
      </c>
      <c r="AT67" s="2">
        <f t="shared" si="113"/>
        <v>1.1681401846472028</v>
      </c>
      <c r="AU67">
        <v>1</v>
      </c>
      <c r="AV67">
        <v>120</v>
      </c>
      <c r="AW67" s="2">
        <f t="shared" si="70"/>
        <v>8.594182455893378</v>
      </c>
      <c r="AX67" s="2">
        <f t="shared" si="71"/>
        <v>76.73879785584133</v>
      </c>
      <c r="AY67" s="2">
        <f t="shared" si="72"/>
        <v>8.594182455893378</v>
      </c>
      <c r="AZ67" s="2">
        <f t="shared" si="73"/>
        <v>196.7387978558413</v>
      </c>
      <c r="BA67" s="2">
        <f t="shared" si="74"/>
        <v>-8.230027084027947</v>
      </c>
      <c r="BB67" s="2">
        <f t="shared" si="75"/>
        <v>-2.475202270795661</v>
      </c>
      <c r="BC67" s="2">
        <f t="shared" si="76"/>
        <v>10.219124956027947</v>
      </c>
      <c r="BD67" s="2">
        <f t="shared" si="77"/>
        <v>15.26360339879566</v>
      </c>
      <c r="BE67" s="2">
        <f t="shared" si="78"/>
        <v>18.368671796911162</v>
      </c>
      <c r="BF67" s="2">
        <f t="shared" si="79"/>
        <v>56.197322217266496</v>
      </c>
      <c r="BG67" s="2">
        <f t="shared" si="80"/>
        <v>73.85997208518553</v>
      </c>
      <c r="BH67" s="2">
        <f t="shared" si="81"/>
        <v>153.47759571168265</v>
      </c>
      <c r="BI67" s="2">
        <f t="shared" si="82"/>
        <v>-66.08693511262784</v>
      </c>
      <c r="BJ67" s="2">
        <f t="shared" si="83"/>
        <v>32.98200242319594</v>
      </c>
      <c r="BK67" s="2">
        <f t="shared" si="84"/>
        <v>3.9428509920000003</v>
      </c>
      <c r="BL67" s="2">
        <f t="shared" si="85"/>
        <v>16.730027328</v>
      </c>
      <c r="BM67" s="2">
        <f t="shared" si="86"/>
        <v>17.188364911786756</v>
      </c>
      <c r="BN67" s="2">
        <f t="shared" si="87"/>
        <v>76.73879785584133</v>
      </c>
      <c r="BO67" s="2">
        <f t="shared" si="88"/>
        <v>1.989097872</v>
      </c>
      <c r="BP67" s="2">
        <f t="shared" si="89"/>
        <v>12.788401127999999</v>
      </c>
      <c r="BQ67" s="2">
        <f t="shared" si="90"/>
        <v>12.942168046931958</v>
      </c>
      <c r="BR67" s="2">
        <f t="shared" si="91"/>
        <v>81.15909956979466</v>
      </c>
      <c r="BS67" s="2">
        <f t="shared" si="92"/>
        <v>222.454707140333</v>
      </c>
      <c r="BT67" s="2">
        <f t="shared" si="93"/>
        <v>157.897897425636</v>
      </c>
      <c r="BU67" s="2">
        <f t="shared" si="94"/>
        <v>-206.1075838350657</v>
      </c>
      <c r="BV67" s="2">
        <f t="shared" si="95"/>
        <v>83.70042183025534</v>
      </c>
      <c r="BW67" s="2">
        <f t="shared" si="96"/>
        <v>-272.19451894769355</v>
      </c>
      <c r="BX67" s="2">
        <f t="shared" si="97"/>
        <v>116.68242425345127</v>
      </c>
      <c r="BY67" s="2">
        <f t="shared" si="98"/>
        <v>296.1496990962994</v>
      </c>
      <c r="BZ67" s="2">
        <f t="shared" si="99"/>
        <v>-23.203503921855617</v>
      </c>
      <c r="CA67" s="2">
        <f t="shared" si="100"/>
        <v>0.06202495512561097</v>
      </c>
      <c r="CB67" s="2">
        <f t="shared" si="101"/>
        <v>79.40082613912212</v>
      </c>
      <c r="CC67" s="2">
        <f t="shared" si="56"/>
        <v>0.8745518672711147</v>
      </c>
      <c r="CD67" s="2">
        <f t="shared" si="102"/>
        <v>79.40082613912212</v>
      </c>
      <c r="CE67" s="2">
        <f t="shared" si="103"/>
        <v>9.308354484423155</v>
      </c>
      <c r="CF67" s="2">
        <f t="shared" si="104"/>
        <v>79.40082613912212</v>
      </c>
      <c r="CG67" s="2">
        <f t="shared" si="105"/>
        <v>1.7121524538122554</v>
      </c>
      <c r="CH67" s="2">
        <f t="shared" si="106"/>
        <v>9.149535353370975</v>
      </c>
      <c r="CI67" s="2">
        <f t="shared" si="107"/>
        <v>5.3438788894054055</v>
      </c>
      <c r="CJ67" s="2">
        <f t="shared" si="108"/>
        <v>1.37304643161565</v>
      </c>
    </row>
    <row r="68" spans="1:88" ht="12.75">
      <c r="A68" s="1" t="s">
        <v>75</v>
      </c>
      <c r="B68" s="1">
        <v>3</v>
      </c>
      <c r="C68" s="1">
        <v>0.16656</v>
      </c>
      <c r="D68">
        <v>0.2381</v>
      </c>
      <c r="E68" s="1">
        <v>0.4004</v>
      </c>
      <c r="F68" s="1">
        <v>0.1692</v>
      </c>
      <c r="G68" s="1">
        <v>2.5058</v>
      </c>
      <c r="H68" s="10">
        <f aca="true" t="shared" si="115" ref="H68:H124">C68*D68</f>
        <v>0.039657936000000005</v>
      </c>
      <c r="I68" s="2">
        <f aca="true" t="shared" si="116" ref="I68:I124">C68*E68</f>
        <v>0.066690624</v>
      </c>
      <c r="J68" s="2">
        <f aca="true" t="shared" si="117" ref="J68:J124">C68*F68</f>
        <v>0.028181952</v>
      </c>
      <c r="K68" s="2">
        <f aca="true" t="shared" si="118" ref="K68:K124">C68*G68</f>
        <v>0.417366048</v>
      </c>
      <c r="L68" s="3">
        <v>66</v>
      </c>
      <c r="M68" s="3"/>
      <c r="N68" s="11">
        <v>3</v>
      </c>
      <c r="O68" s="2">
        <f>O67+H69</f>
        <v>2.008981009</v>
      </c>
      <c r="P68" s="2">
        <f>P67+I69</f>
        <v>8.428168756</v>
      </c>
      <c r="Q68" s="2">
        <f>Q67+J69</f>
        <v>2.015785788</v>
      </c>
      <c r="R68" s="2">
        <f>R67+K69</f>
        <v>13.183640961999998</v>
      </c>
      <c r="S68">
        <v>0</v>
      </c>
      <c r="T68">
        <v>0</v>
      </c>
      <c r="U68" s="2">
        <f t="shared" si="114"/>
        <v>2.008981009</v>
      </c>
      <c r="V68" s="2">
        <f t="shared" si="114"/>
        <v>8.428168756</v>
      </c>
      <c r="W68" s="2">
        <f t="shared" si="109"/>
        <v>8.664296467350205</v>
      </c>
      <c r="X68" s="2">
        <f t="shared" si="110"/>
        <v>76.59287248861342</v>
      </c>
      <c r="Y68" s="2">
        <f aca="true" t="shared" si="119" ref="Y68:Y74">14.2/((SQRT(3))*W68)</f>
        <v>0.9462249881899515</v>
      </c>
      <c r="Z68" s="2">
        <f aca="true" t="shared" si="120" ref="Z68:Z74">0-X68</f>
        <v>-76.59287248861342</v>
      </c>
      <c r="AA68" s="7">
        <f aca="true" t="shared" si="121" ref="AA68:AA74">V68/U68</f>
        <v>4.1952456087154575</v>
      </c>
      <c r="AB68" s="2">
        <f>Y68*1.43</f>
        <v>1.3531017331116306</v>
      </c>
      <c r="AC68" s="2">
        <f aca="true" t="shared" si="122" ref="AC68:AD77">O68+O68+S68</f>
        <v>4.017962018</v>
      </c>
      <c r="AD68" s="2">
        <f t="shared" si="122"/>
        <v>16.856337512</v>
      </c>
      <c r="AE68" s="2">
        <f>SQRT(AC68*AC68+AD68*AD68)</f>
        <v>17.32859293470041</v>
      </c>
      <c r="AF68" s="2">
        <f aca="true" t="shared" si="123" ref="AF68:AF77">DEGREES(ATAN(AD68/AC68))</f>
        <v>76.59287248861342</v>
      </c>
      <c r="AG68" s="17">
        <f aca="true" t="shared" si="124" ref="AG68:AG77">14.2/(SQRT(3)*AE68)</f>
        <v>0.47311249409497574</v>
      </c>
      <c r="AH68" s="2">
        <f aca="true" t="shared" si="125" ref="AH68:AH77">0-AF68</f>
        <v>-76.59287248861342</v>
      </c>
      <c r="AI68" s="2"/>
      <c r="AJ68" s="2">
        <f aca="true" t="shared" si="126" ref="AJ68:AJ77">AD68/AC68</f>
        <v>4.1952456087154575</v>
      </c>
      <c r="AK68" s="2">
        <f>AG68*1.36</f>
        <v>0.643432991969167</v>
      </c>
      <c r="AL68" s="2">
        <f aca="true" t="shared" si="127" ref="AL68:AM131">O68+O68+Q68+(3*S68)</f>
        <v>6.033747806000001</v>
      </c>
      <c r="AM68" s="2">
        <f t="shared" si="127"/>
        <v>30.039978473999998</v>
      </c>
      <c r="AN68" s="2">
        <f aca="true" t="shared" si="128" ref="AN68:AN125">SQRT(AL68*AL68+AM68*AM68)</f>
        <v>30.639948095660884</v>
      </c>
      <c r="AO68" s="2">
        <f aca="true" t="shared" si="129" ref="AO68:AO125">DEGREES(ATAN(AM68/AL68))</f>
        <v>78.64284699941506</v>
      </c>
      <c r="AP68" s="14">
        <f aca="true" t="shared" si="130" ref="AP68:AP125">((SQRT(3))*14.2)/AN68</f>
        <v>0.8027142014304236</v>
      </c>
      <c r="AQ68" s="2">
        <f aca="true" t="shared" si="131" ref="AQ68:AQ125">0-AO68</f>
        <v>-78.64284699941506</v>
      </c>
      <c r="AR68" s="2"/>
      <c r="AS68" s="2">
        <f aca="true" t="shared" si="132" ref="AS68:AS125">AM68/AL68</f>
        <v>4.978659937382208</v>
      </c>
      <c r="AT68" s="2">
        <f t="shared" si="113"/>
        <v>1.1478813080455057</v>
      </c>
      <c r="AU68">
        <v>1</v>
      </c>
      <c r="AV68">
        <v>120</v>
      </c>
      <c r="AW68" s="2">
        <f t="shared" si="70"/>
        <v>8.664296467350205</v>
      </c>
      <c r="AX68" s="2">
        <f t="shared" si="71"/>
        <v>76.59287248861342</v>
      </c>
      <c r="AY68" s="2">
        <f t="shared" si="72"/>
        <v>8.664296467350205</v>
      </c>
      <c r="AZ68" s="2">
        <f t="shared" si="73"/>
        <v>196.5928724886134</v>
      </c>
      <c r="BA68" s="2">
        <f t="shared" si="74"/>
        <v>-8.303498754578293</v>
      </c>
      <c r="BB68" s="2">
        <f t="shared" si="75"/>
        <v>-2.4742557884854994</v>
      </c>
      <c r="BC68" s="2">
        <f t="shared" si="76"/>
        <v>10.319284542578293</v>
      </c>
      <c r="BD68" s="2">
        <f t="shared" si="77"/>
        <v>15.657896750485499</v>
      </c>
      <c r="BE68" s="2">
        <f t="shared" si="78"/>
        <v>18.752529539226426</v>
      </c>
      <c r="BF68" s="2">
        <f t="shared" si="79"/>
        <v>56.61325398208459</v>
      </c>
      <c r="BG68" s="2">
        <f t="shared" si="80"/>
        <v>75.07003327413724</v>
      </c>
      <c r="BH68" s="2">
        <f t="shared" si="81"/>
        <v>153.18574497722685</v>
      </c>
      <c r="BI68" s="2">
        <f t="shared" si="82"/>
        <v>-66.99802388509192</v>
      </c>
      <c r="BJ68" s="2">
        <f t="shared" si="83"/>
        <v>33.86406194290232</v>
      </c>
      <c r="BK68" s="2">
        <f t="shared" si="84"/>
        <v>4.017962018</v>
      </c>
      <c r="BL68" s="2">
        <f t="shared" si="85"/>
        <v>16.856337512</v>
      </c>
      <c r="BM68" s="2">
        <f t="shared" si="86"/>
        <v>17.32859293470041</v>
      </c>
      <c r="BN68" s="2">
        <f t="shared" si="87"/>
        <v>76.59287248861342</v>
      </c>
      <c r="BO68" s="2">
        <f t="shared" si="88"/>
        <v>2.015785788</v>
      </c>
      <c r="BP68" s="2">
        <f t="shared" si="89"/>
        <v>13.183640961999998</v>
      </c>
      <c r="BQ68" s="2">
        <f t="shared" si="90"/>
        <v>13.336858001719408</v>
      </c>
      <c r="BR68" s="2">
        <f t="shared" si="91"/>
        <v>81.30677236367741</v>
      </c>
      <c r="BS68" s="2">
        <f t="shared" si="92"/>
        <v>231.10898333969757</v>
      </c>
      <c r="BT68" s="2">
        <f t="shared" si="93"/>
        <v>157.89964485229083</v>
      </c>
      <c r="BU68" s="2">
        <f t="shared" si="94"/>
        <v>-214.12855095989212</v>
      </c>
      <c r="BV68" s="2">
        <f t="shared" si="95"/>
        <v>86.95013423868589</v>
      </c>
      <c r="BW68" s="2">
        <f t="shared" si="96"/>
        <v>-281.126574844984</v>
      </c>
      <c r="BX68" s="2">
        <f t="shared" si="97"/>
        <v>120.81419618158822</v>
      </c>
      <c r="BY68" s="2">
        <f t="shared" si="98"/>
        <v>305.98728908743203</v>
      </c>
      <c r="BZ68" s="2">
        <f t="shared" si="99"/>
        <v>-23.25562368825183</v>
      </c>
      <c r="CA68" s="2">
        <f t="shared" si="100"/>
        <v>0.061285321998679906</v>
      </c>
      <c r="CB68" s="2">
        <f t="shared" si="101"/>
        <v>79.86887767033642</v>
      </c>
      <c r="CC68" s="2">
        <f aca="true" t="shared" si="133" ref="CC68:CC77">14.1*CA68</f>
        <v>0.8641230401813866</v>
      </c>
      <c r="CD68" s="2">
        <f t="shared" si="102"/>
        <v>79.86887767033642</v>
      </c>
      <c r="CE68" s="2">
        <f t="shared" si="103"/>
        <v>9.420694064429686</v>
      </c>
      <c r="CF68" s="2">
        <f t="shared" si="104"/>
        <v>79.86887767033642</v>
      </c>
      <c r="CG68" s="2">
        <f t="shared" si="105"/>
        <v>1.6571139310085827</v>
      </c>
      <c r="CH68" s="2">
        <f t="shared" si="106"/>
        <v>9.273804509220474</v>
      </c>
      <c r="CI68" s="2">
        <f t="shared" si="107"/>
        <v>5.596359028601059</v>
      </c>
      <c r="CJ68" s="2">
        <f t="shared" si="108"/>
        <v>1.356673173084777</v>
      </c>
    </row>
    <row r="69" spans="1:88" ht="12.75">
      <c r="A69" s="1" t="s">
        <v>76</v>
      </c>
      <c r="B69" s="1">
        <v>3</v>
      </c>
      <c r="C69" s="1">
        <v>0.15773</v>
      </c>
      <c r="D69">
        <v>0.2381</v>
      </c>
      <c r="E69" s="1">
        <v>0.4004</v>
      </c>
      <c r="F69" s="1">
        <v>0.1692</v>
      </c>
      <c r="G69" s="1">
        <v>2.5058</v>
      </c>
      <c r="H69" s="10">
        <f t="shared" si="115"/>
        <v>0.037555513000000006</v>
      </c>
      <c r="I69" s="2">
        <f t="shared" si="116"/>
        <v>0.063155092</v>
      </c>
      <c r="J69" s="2">
        <f t="shared" si="117"/>
        <v>0.026687916</v>
      </c>
      <c r="K69" s="2">
        <f t="shared" si="118"/>
        <v>0.395239834</v>
      </c>
      <c r="L69" s="3">
        <v>67</v>
      </c>
      <c r="M69" s="3"/>
      <c r="N69" s="11">
        <v>3</v>
      </c>
      <c r="O69" s="2">
        <f>O17+H70</f>
        <v>2.072572757</v>
      </c>
      <c r="P69" s="2">
        <f>P17+I70</f>
        <v>8.535107588</v>
      </c>
      <c r="Q69" s="2">
        <f>Q17+J70</f>
        <v>2.0609757240000004</v>
      </c>
      <c r="R69" s="2">
        <f>R17+K70</f>
        <v>13.852890025999999</v>
      </c>
      <c r="S69">
        <v>0</v>
      </c>
      <c r="T69">
        <v>0</v>
      </c>
      <c r="U69" s="2">
        <f t="shared" si="114"/>
        <v>2.072572757</v>
      </c>
      <c r="V69" s="2">
        <f t="shared" si="114"/>
        <v>8.535107588</v>
      </c>
      <c r="W69" s="2">
        <f t="shared" si="109"/>
        <v>8.783144048220647</v>
      </c>
      <c r="X69" s="2">
        <f t="shared" si="110"/>
        <v>76.35109645832598</v>
      </c>
      <c r="Y69" s="2">
        <f t="shared" si="119"/>
        <v>0.933421309895694</v>
      </c>
      <c r="Z69" s="2">
        <f t="shared" si="120"/>
        <v>-76.35109645832598</v>
      </c>
      <c r="AA69" s="7">
        <f t="shared" si="121"/>
        <v>4.118122058283911</v>
      </c>
      <c r="AB69" s="2">
        <f>Y69*1.43</f>
        <v>1.3347924731508425</v>
      </c>
      <c r="AC69" s="2">
        <f t="shared" si="122"/>
        <v>4.145145514</v>
      </c>
      <c r="AD69" s="2">
        <f t="shared" si="122"/>
        <v>17.070215176</v>
      </c>
      <c r="AE69" s="2">
        <f>SQRT(AC69*AC69+AD69*AD69)</f>
        <v>17.566288096441294</v>
      </c>
      <c r="AF69" s="2">
        <f t="shared" si="123"/>
        <v>76.35109645832598</v>
      </c>
      <c r="AG69" s="17">
        <f t="shared" si="124"/>
        <v>0.466710654947847</v>
      </c>
      <c r="AH69" s="2">
        <f t="shared" si="125"/>
        <v>-76.35109645832598</v>
      </c>
      <c r="AI69" s="2"/>
      <c r="AJ69" s="2">
        <f t="shared" si="126"/>
        <v>4.118122058283911</v>
      </c>
      <c r="AK69" s="2">
        <f>AG69*1.36</f>
        <v>0.634726490729072</v>
      </c>
      <c r="AL69" s="2">
        <f t="shared" si="127"/>
        <v>6.206121238000001</v>
      </c>
      <c r="AM69" s="2">
        <f t="shared" si="127"/>
        <v>30.923105202000002</v>
      </c>
      <c r="AN69" s="2">
        <f t="shared" si="128"/>
        <v>31.539726951175627</v>
      </c>
      <c r="AO69" s="2">
        <f t="shared" si="129"/>
        <v>78.65176825412239</v>
      </c>
      <c r="AP69" s="14">
        <f t="shared" si="130"/>
        <v>0.7798140264673815</v>
      </c>
      <c r="AQ69" s="2">
        <f t="shared" si="131"/>
        <v>-78.65176825412239</v>
      </c>
      <c r="AR69" s="2"/>
      <c r="AS69" s="2">
        <f t="shared" si="132"/>
        <v>4.982678232687145</v>
      </c>
      <c r="AT69" s="2">
        <f t="shared" si="113"/>
        <v>1.1151340578483555</v>
      </c>
      <c r="AU69">
        <v>1</v>
      </c>
      <c r="AV69">
        <v>120</v>
      </c>
      <c r="AW69" s="2">
        <f t="shared" si="70"/>
        <v>8.783144048220647</v>
      </c>
      <c r="AX69" s="2">
        <f t="shared" si="71"/>
        <v>76.35109645832598</v>
      </c>
      <c r="AY69" s="2">
        <f t="shared" si="72"/>
        <v>8.783144048220647</v>
      </c>
      <c r="AZ69" s="2">
        <f t="shared" si="73"/>
        <v>196.35109645832597</v>
      </c>
      <c r="BA69" s="2">
        <f t="shared" si="74"/>
        <v>-8.427906373741328</v>
      </c>
      <c r="BB69" s="2">
        <f t="shared" si="75"/>
        <v>-2.4726531352464467</v>
      </c>
      <c r="BC69" s="2">
        <f t="shared" si="76"/>
        <v>10.488882097741328</v>
      </c>
      <c r="BD69" s="2">
        <f t="shared" si="77"/>
        <v>16.325543161246447</v>
      </c>
      <c r="BE69" s="2">
        <f t="shared" si="78"/>
        <v>19.40463880545163</v>
      </c>
      <c r="BF69" s="2">
        <f t="shared" si="79"/>
        <v>57.27994918491349</v>
      </c>
      <c r="BG69" s="2">
        <f t="shared" si="80"/>
        <v>77.14361937179378</v>
      </c>
      <c r="BH69" s="2">
        <f t="shared" si="81"/>
        <v>152.70219291665197</v>
      </c>
      <c r="BI69" s="2">
        <f t="shared" si="82"/>
        <v>-68.55250370567661</v>
      </c>
      <c r="BJ69" s="2">
        <f t="shared" si="83"/>
        <v>35.37926292990556</v>
      </c>
      <c r="BK69" s="2">
        <f t="shared" si="84"/>
        <v>4.145145514</v>
      </c>
      <c r="BL69" s="2">
        <f t="shared" si="85"/>
        <v>17.070215176</v>
      </c>
      <c r="BM69" s="2">
        <f t="shared" si="86"/>
        <v>17.566288096441294</v>
      </c>
      <c r="BN69" s="2">
        <f t="shared" si="87"/>
        <v>76.35109645832598</v>
      </c>
      <c r="BO69" s="2">
        <f t="shared" si="88"/>
        <v>2.0609757240000004</v>
      </c>
      <c r="BP69" s="2">
        <f t="shared" si="89"/>
        <v>13.852890025999999</v>
      </c>
      <c r="BQ69" s="2">
        <f t="shared" si="90"/>
        <v>14.005362651761917</v>
      </c>
      <c r="BR69" s="2">
        <f t="shared" si="91"/>
        <v>81.53784096098798</v>
      </c>
      <c r="BS69" s="2">
        <f t="shared" si="92"/>
        <v>246.02223523598883</v>
      </c>
      <c r="BT69" s="2">
        <f t="shared" si="93"/>
        <v>157.88893741931395</v>
      </c>
      <c r="BU69" s="2">
        <f t="shared" si="94"/>
        <v>-227.92876927648268</v>
      </c>
      <c r="BV69" s="2">
        <f t="shared" si="95"/>
        <v>92.60354402840173</v>
      </c>
      <c r="BW69" s="2">
        <f t="shared" si="96"/>
        <v>-296.4812729821593</v>
      </c>
      <c r="BX69" s="2">
        <f t="shared" si="97"/>
        <v>127.9828069583073</v>
      </c>
      <c r="BY69" s="2">
        <f t="shared" si="98"/>
        <v>322.9252918339612</v>
      </c>
      <c r="BZ69" s="2">
        <f t="shared" si="99"/>
        <v>-23.348528480780832</v>
      </c>
      <c r="CA69" s="2">
        <f t="shared" si="100"/>
        <v>0.0600901796674041</v>
      </c>
      <c r="CB69" s="2">
        <f t="shared" si="101"/>
        <v>80.62847766569432</v>
      </c>
      <c r="CC69" s="2">
        <f t="shared" si="133"/>
        <v>0.8472715333103977</v>
      </c>
      <c r="CD69" s="2">
        <f t="shared" si="102"/>
        <v>80.62847766569432</v>
      </c>
      <c r="CE69" s="2">
        <f t="shared" si="103"/>
        <v>9.608063620132747</v>
      </c>
      <c r="CF69" s="2">
        <f t="shared" si="104"/>
        <v>80.62847766569432</v>
      </c>
      <c r="CG69" s="2">
        <f t="shared" si="105"/>
        <v>1.564534680322844</v>
      </c>
      <c r="CH69" s="2">
        <f t="shared" si="106"/>
        <v>9.479826884631674</v>
      </c>
      <c r="CI69" s="2">
        <f t="shared" si="107"/>
        <v>6.059198945130126</v>
      </c>
      <c r="CJ69" s="2">
        <f t="shared" si="108"/>
        <v>1.3302163072973245</v>
      </c>
    </row>
    <row r="70" spans="1:88" ht="12.75">
      <c r="A70" s="1" t="s">
        <v>77</v>
      </c>
      <c r="B70" s="1">
        <v>3</v>
      </c>
      <c r="C70" s="1">
        <v>0.16206</v>
      </c>
      <c r="D70">
        <v>0.2381</v>
      </c>
      <c r="E70" s="1">
        <v>0.4004</v>
      </c>
      <c r="F70" s="1">
        <v>0.1692</v>
      </c>
      <c r="G70" s="1">
        <v>2.5058</v>
      </c>
      <c r="H70" s="10">
        <f t="shared" si="115"/>
        <v>0.038586486</v>
      </c>
      <c r="I70" s="2">
        <f t="shared" si="116"/>
        <v>0.064888824</v>
      </c>
      <c r="J70" s="2">
        <f t="shared" si="117"/>
        <v>0.027420552</v>
      </c>
      <c r="K70" s="2">
        <f t="shared" si="118"/>
        <v>0.406089948</v>
      </c>
      <c r="L70" s="3">
        <v>68</v>
      </c>
      <c r="M70" s="3"/>
      <c r="N70" s="11">
        <v>3</v>
      </c>
      <c r="O70" s="2">
        <f>O17+H71</f>
        <v>2.068406007</v>
      </c>
      <c r="P70" s="2">
        <f>P17+I71</f>
        <v>8.528100588000001</v>
      </c>
      <c r="Q70" s="2">
        <f>Q17+J71</f>
        <v>2.0580147240000004</v>
      </c>
      <c r="R70" s="2">
        <f>R17+K71</f>
        <v>13.809038525999998</v>
      </c>
      <c r="S70">
        <v>0</v>
      </c>
      <c r="T70">
        <v>0</v>
      </c>
      <c r="U70" s="2">
        <f t="shared" si="114"/>
        <v>2.068406007</v>
      </c>
      <c r="V70" s="2">
        <f t="shared" si="114"/>
        <v>8.528100588000001</v>
      </c>
      <c r="W70" s="2">
        <f t="shared" si="109"/>
        <v>8.77535201851411</v>
      </c>
      <c r="X70" s="2">
        <f t="shared" si="110"/>
        <v>76.36673792225488</v>
      </c>
      <c r="Y70" s="2">
        <f t="shared" si="119"/>
        <v>0.934250136655017</v>
      </c>
      <c r="Z70" s="2">
        <f t="shared" si="120"/>
        <v>-76.36673792225488</v>
      </c>
      <c r="AA70" s="7">
        <f t="shared" si="121"/>
        <v>4.1230302750711365</v>
      </c>
      <c r="AB70" s="2">
        <f>Y70*1.43</f>
        <v>1.3359776954166742</v>
      </c>
      <c r="AC70" s="2">
        <f t="shared" si="122"/>
        <v>4.136812014</v>
      </c>
      <c r="AD70" s="2">
        <f t="shared" si="122"/>
        <v>17.056201176000002</v>
      </c>
      <c r="AE70" s="2">
        <f>SQRT(AC70*AC70+AD70*AD70)</f>
        <v>17.55070403702822</v>
      </c>
      <c r="AF70" s="2">
        <f t="shared" si="123"/>
        <v>76.36673792225488</v>
      </c>
      <c r="AG70" s="17">
        <f t="shared" si="124"/>
        <v>0.4671250683275085</v>
      </c>
      <c r="AH70" s="2">
        <f t="shared" si="125"/>
        <v>-76.36673792225488</v>
      </c>
      <c r="AI70" s="2"/>
      <c r="AJ70" s="2">
        <f t="shared" si="126"/>
        <v>4.1230302750711365</v>
      </c>
      <c r="AK70" s="2">
        <f>AG70*1.35</f>
        <v>0.6306188422421365</v>
      </c>
      <c r="AL70" s="2">
        <f t="shared" si="127"/>
        <v>6.194826738000001</v>
      </c>
      <c r="AM70" s="2">
        <f t="shared" si="127"/>
        <v>30.865239702</v>
      </c>
      <c r="AN70" s="2">
        <f t="shared" si="128"/>
        <v>31.48077032373504</v>
      </c>
      <c r="AO70" s="2">
        <f t="shared" si="129"/>
        <v>78.65119931566262</v>
      </c>
      <c r="AP70" s="14">
        <f t="shared" si="130"/>
        <v>0.7812744483236</v>
      </c>
      <c r="AQ70" s="2">
        <f t="shared" si="131"/>
        <v>-78.65119931566262</v>
      </c>
      <c r="AR70" s="2"/>
      <c r="AS70" s="2">
        <f t="shared" si="132"/>
        <v>4.982421786337941</v>
      </c>
      <c r="AT70" s="2">
        <f t="shared" si="113"/>
        <v>1.117222461102748</v>
      </c>
      <c r="AU70">
        <v>1</v>
      </c>
      <c r="AV70">
        <v>120</v>
      </c>
      <c r="AW70" s="2">
        <f t="shared" si="70"/>
        <v>8.77535201851411</v>
      </c>
      <c r="AX70" s="2">
        <f t="shared" si="71"/>
        <v>76.36673792225488</v>
      </c>
      <c r="AY70" s="2">
        <f t="shared" si="72"/>
        <v>8.77535201851411</v>
      </c>
      <c r="AZ70" s="2">
        <f t="shared" si="73"/>
        <v>196.36673792225488</v>
      </c>
      <c r="BA70" s="2">
        <f t="shared" si="74"/>
        <v>-8.419754758737009</v>
      </c>
      <c r="BB70" s="2">
        <f t="shared" si="75"/>
        <v>-2.4727581465976693</v>
      </c>
      <c r="BC70" s="2">
        <f t="shared" si="76"/>
        <v>10.47776948273701</v>
      </c>
      <c r="BD70" s="2">
        <f t="shared" si="77"/>
        <v>16.281796672597668</v>
      </c>
      <c r="BE70" s="2">
        <f t="shared" si="78"/>
        <v>19.3618324603119</v>
      </c>
      <c r="BF70" s="2">
        <f t="shared" si="79"/>
        <v>57.23764068271044</v>
      </c>
      <c r="BG70" s="2">
        <f t="shared" si="80"/>
        <v>77.00680304883966</v>
      </c>
      <c r="BH70" s="2">
        <f t="shared" si="81"/>
        <v>152.73347584450977</v>
      </c>
      <c r="BI70" s="2">
        <f t="shared" si="82"/>
        <v>-68.45019622925228</v>
      </c>
      <c r="BJ70" s="2">
        <f t="shared" si="83"/>
        <v>35.27914896903887</v>
      </c>
      <c r="BK70" s="2">
        <f t="shared" si="84"/>
        <v>4.136812014</v>
      </c>
      <c r="BL70" s="2">
        <f t="shared" si="85"/>
        <v>17.056201176000002</v>
      </c>
      <c r="BM70" s="2">
        <f t="shared" si="86"/>
        <v>17.55070403702822</v>
      </c>
      <c r="BN70" s="2">
        <f t="shared" si="87"/>
        <v>76.36673792225488</v>
      </c>
      <c r="BO70" s="2">
        <f t="shared" si="88"/>
        <v>2.0580147240000004</v>
      </c>
      <c r="BP70" s="2">
        <f t="shared" si="89"/>
        <v>13.809038525999998</v>
      </c>
      <c r="BQ70" s="2">
        <f t="shared" si="90"/>
        <v>13.961553266623058</v>
      </c>
      <c r="BR70" s="2">
        <f t="shared" si="91"/>
        <v>81.52337803292369</v>
      </c>
      <c r="BS70" s="2">
        <f t="shared" si="92"/>
        <v>245.03508927970583</v>
      </c>
      <c r="BT70" s="2">
        <f t="shared" si="93"/>
        <v>157.89011595517857</v>
      </c>
      <c r="BU70" s="2">
        <f t="shared" si="94"/>
        <v>-227.01611911135845</v>
      </c>
      <c r="BV70" s="2">
        <f t="shared" si="95"/>
        <v>92.2273096318597</v>
      </c>
      <c r="BW70" s="2">
        <f t="shared" si="96"/>
        <v>-295.4663153406107</v>
      </c>
      <c r="BX70" s="2">
        <f t="shared" si="97"/>
        <v>127.50645860089857</v>
      </c>
      <c r="BY70" s="2">
        <f t="shared" si="98"/>
        <v>321.80466200150033</v>
      </c>
      <c r="BZ70" s="2">
        <f t="shared" si="99"/>
        <v>-23.342280989491783</v>
      </c>
      <c r="CA70" s="2">
        <f t="shared" si="100"/>
        <v>0.06016641381106414</v>
      </c>
      <c r="CB70" s="2">
        <f t="shared" si="101"/>
        <v>80.57992167220223</v>
      </c>
      <c r="CC70" s="2">
        <f t="shared" si="133"/>
        <v>0.8483464347360044</v>
      </c>
      <c r="CD70" s="2">
        <f t="shared" si="102"/>
        <v>80.57992167220223</v>
      </c>
      <c r="CE70" s="2">
        <f t="shared" si="103"/>
        <v>9.595889676965514</v>
      </c>
      <c r="CF70" s="2">
        <f t="shared" si="104"/>
        <v>80.57992167220223</v>
      </c>
      <c r="CG70" s="2">
        <f t="shared" si="105"/>
        <v>1.5705753804712963</v>
      </c>
      <c r="CH70" s="2">
        <f t="shared" si="106"/>
        <v>9.466487821085007</v>
      </c>
      <c r="CI70" s="2">
        <f t="shared" si="107"/>
        <v>6.027401128778878</v>
      </c>
      <c r="CJ70" s="2">
        <f t="shared" si="108"/>
        <v>1.3319039025355268</v>
      </c>
    </row>
    <row r="71" spans="1:88" ht="12.75">
      <c r="A71" s="1" t="s">
        <v>78</v>
      </c>
      <c r="B71" s="1">
        <v>3</v>
      </c>
      <c r="C71" s="1">
        <v>0.14456</v>
      </c>
      <c r="D71">
        <v>0.2381</v>
      </c>
      <c r="E71" s="1">
        <v>0.4004</v>
      </c>
      <c r="F71" s="1">
        <v>0.1692</v>
      </c>
      <c r="G71" s="1">
        <v>2.5058</v>
      </c>
      <c r="H71" s="10">
        <f t="shared" si="115"/>
        <v>0.034419736</v>
      </c>
      <c r="I71" s="2">
        <f t="shared" si="116"/>
        <v>0.05788182399999999</v>
      </c>
      <c r="J71" s="2">
        <f t="shared" si="117"/>
        <v>0.024459552</v>
      </c>
      <c r="K71" s="2">
        <f t="shared" si="118"/>
        <v>0.36223844799999994</v>
      </c>
      <c r="L71" s="3">
        <v>69</v>
      </c>
      <c r="M71" s="3"/>
      <c r="N71" s="11">
        <v>3</v>
      </c>
      <c r="O71" s="2">
        <f>O70+H72</f>
        <v>2.082808676</v>
      </c>
      <c r="P71" s="2">
        <f>P70+I72</f>
        <v>8.552320784</v>
      </c>
      <c r="Q71" s="2">
        <f>Q70+J72</f>
        <v>2.0682496320000006</v>
      </c>
      <c r="R71" s="2">
        <f>R70+K72</f>
        <v>13.960614367999998</v>
      </c>
      <c r="S71">
        <v>0</v>
      </c>
      <c r="T71">
        <v>0</v>
      </c>
      <c r="U71" s="2">
        <f t="shared" si="114"/>
        <v>2.082808676</v>
      </c>
      <c r="V71" s="2">
        <f t="shared" si="114"/>
        <v>8.552320784</v>
      </c>
      <c r="W71" s="2">
        <f t="shared" si="109"/>
        <v>8.802288496366117</v>
      </c>
      <c r="X71" s="2">
        <f t="shared" si="110"/>
        <v>76.31278966758076</v>
      </c>
      <c r="Y71" s="2">
        <f t="shared" si="119"/>
        <v>0.9313911746788636</v>
      </c>
      <c r="Z71" s="2">
        <f t="shared" si="120"/>
        <v>-76.31278966758076</v>
      </c>
      <c r="AA71" s="7">
        <f t="shared" si="121"/>
        <v>4.106148050249432</v>
      </c>
      <c r="AB71" s="2">
        <f>Y71*1.42</f>
        <v>1.3225754680439863</v>
      </c>
      <c r="AC71" s="2">
        <f t="shared" si="122"/>
        <v>4.165617352</v>
      </c>
      <c r="AD71" s="2">
        <f t="shared" si="122"/>
        <v>17.104641568</v>
      </c>
      <c r="AE71" s="2">
        <f>SQRT(AC71*AC71+AD71*AD71)</f>
        <v>17.604576992732234</v>
      </c>
      <c r="AF71" s="2">
        <f t="shared" si="123"/>
        <v>76.31278966758076</v>
      </c>
      <c r="AG71" s="17">
        <f t="shared" si="124"/>
        <v>0.4656955873394318</v>
      </c>
      <c r="AH71" s="2">
        <f t="shared" si="125"/>
        <v>-76.31278966758076</v>
      </c>
      <c r="AI71" s="2"/>
      <c r="AJ71" s="2">
        <f t="shared" si="126"/>
        <v>4.106148050249432</v>
      </c>
      <c r="AK71" s="2">
        <f>AG71*1.34</f>
        <v>0.6240320870348386</v>
      </c>
      <c r="AL71" s="2">
        <f t="shared" si="127"/>
        <v>6.2338669840000005</v>
      </c>
      <c r="AM71" s="2">
        <f t="shared" si="127"/>
        <v>31.065255936</v>
      </c>
      <c r="AN71" s="2">
        <f t="shared" si="128"/>
        <v>31.68455813078965</v>
      </c>
      <c r="AO71" s="2">
        <f t="shared" si="129"/>
        <v>78.65315690280072</v>
      </c>
      <c r="AP71" s="14">
        <f t="shared" si="130"/>
        <v>0.7762494703556432</v>
      </c>
      <c r="AQ71" s="2">
        <f t="shared" si="131"/>
        <v>-78.65315690280072</v>
      </c>
      <c r="AR71" s="2"/>
      <c r="AS71" s="2">
        <f t="shared" si="132"/>
        <v>4.983304266153395</v>
      </c>
      <c r="AT71" s="2">
        <f t="shared" si="113"/>
        <v>1.1100367426085698</v>
      </c>
      <c r="AU71">
        <v>1</v>
      </c>
      <c r="AV71">
        <v>120</v>
      </c>
      <c r="AW71" s="2">
        <f t="shared" si="70"/>
        <v>8.802288496366117</v>
      </c>
      <c r="AX71" s="2">
        <f t="shared" si="71"/>
        <v>76.31278966758076</v>
      </c>
      <c r="AY71" s="2">
        <f t="shared" si="72"/>
        <v>8.802288496366117</v>
      </c>
      <c r="AZ71" s="2">
        <f t="shared" si="73"/>
        <v>196.31278966758077</v>
      </c>
      <c r="BA71" s="2">
        <f t="shared" si="74"/>
        <v>-8.447931398257648</v>
      </c>
      <c r="BB71" s="2">
        <f t="shared" si="75"/>
        <v>-2.472395167361372</v>
      </c>
      <c r="BC71" s="2">
        <f t="shared" si="76"/>
        <v>10.516181030257648</v>
      </c>
      <c r="BD71" s="2">
        <f t="shared" si="77"/>
        <v>16.43300953536137</v>
      </c>
      <c r="BE71" s="2">
        <f t="shared" si="78"/>
        <v>19.509840231289147</v>
      </c>
      <c r="BF71" s="2">
        <f t="shared" si="79"/>
        <v>57.38309461408696</v>
      </c>
      <c r="BG71" s="2">
        <f t="shared" si="80"/>
        <v>77.48028277325928</v>
      </c>
      <c r="BH71" s="2">
        <f t="shared" si="81"/>
        <v>152.62557933516152</v>
      </c>
      <c r="BI71" s="2">
        <f t="shared" si="82"/>
        <v>-68.80409881161754</v>
      </c>
      <c r="BJ71" s="2">
        <f t="shared" si="83"/>
        <v>35.625695857700634</v>
      </c>
      <c r="BK71" s="2">
        <f t="shared" si="84"/>
        <v>4.165617352</v>
      </c>
      <c r="BL71" s="2">
        <f t="shared" si="85"/>
        <v>17.104641568</v>
      </c>
      <c r="BM71" s="2">
        <f t="shared" si="86"/>
        <v>17.604576992732234</v>
      </c>
      <c r="BN71" s="2">
        <f t="shared" si="87"/>
        <v>76.31278966758076</v>
      </c>
      <c r="BO71" s="2">
        <f t="shared" si="88"/>
        <v>2.0682496320000006</v>
      </c>
      <c r="BP71" s="2">
        <f t="shared" si="89"/>
        <v>13.960614367999998</v>
      </c>
      <c r="BQ71" s="2">
        <f t="shared" si="90"/>
        <v>14.112987283784966</v>
      </c>
      <c r="BR71" s="2">
        <f t="shared" si="91"/>
        <v>81.5729889460012</v>
      </c>
      <c r="BS71" s="2">
        <f t="shared" si="92"/>
        <v>248.45317123484338</v>
      </c>
      <c r="BT71" s="2">
        <f t="shared" si="93"/>
        <v>157.88577861358198</v>
      </c>
      <c r="BU71" s="2">
        <f t="shared" si="94"/>
        <v>-230.17576827838406</v>
      </c>
      <c r="BV71" s="2">
        <f t="shared" si="95"/>
        <v>93.5312460844292</v>
      </c>
      <c r="BW71" s="2">
        <f t="shared" si="96"/>
        <v>-298.97986709000156</v>
      </c>
      <c r="BX71" s="2">
        <f t="shared" si="97"/>
        <v>129.15694194212983</v>
      </c>
      <c r="BY71" s="2">
        <f t="shared" si="98"/>
        <v>325.6846274803244</v>
      </c>
      <c r="BZ71" s="2">
        <f t="shared" si="99"/>
        <v>-23.36396323584242</v>
      </c>
      <c r="CA71" s="2">
        <f t="shared" si="100"/>
        <v>0.0599040869144731</v>
      </c>
      <c r="CB71" s="2">
        <f t="shared" si="101"/>
        <v>80.74705784992938</v>
      </c>
      <c r="CC71" s="2">
        <f t="shared" si="133"/>
        <v>0.8446476254940707</v>
      </c>
      <c r="CD71" s="2">
        <f t="shared" si="102"/>
        <v>80.74705784992938</v>
      </c>
      <c r="CE71" s="2">
        <f t="shared" si="103"/>
        <v>9.637911183153939</v>
      </c>
      <c r="CF71" s="2">
        <f t="shared" si="104"/>
        <v>80.74705784992938</v>
      </c>
      <c r="CG71" s="2">
        <f t="shared" si="105"/>
        <v>1.54971104171054</v>
      </c>
      <c r="CH71" s="2">
        <f t="shared" si="106"/>
        <v>9.512503753563738</v>
      </c>
      <c r="CI71" s="2">
        <f t="shared" si="107"/>
        <v>6.138243516071246</v>
      </c>
      <c r="CJ71" s="2">
        <f t="shared" si="108"/>
        <v>1.326096772025691</v>
      </c>
    </row>
    <row r="72" spans="1:88" ht="12.75">
      <c r="A72" s="1" t="s">
        <v>79</v>
      </c>
      <c r="B72" s="1">
        <v>3</v>
      </c>
      <c r="C72" s="1">
        <v>0.06049</v>
      </c>
      <c r="D72">
        <v>0.2381</v>
      </c>
      <c r="E72" s="1">
        <v>0.4004</v>
      </c>
      <c r="F72" s="1">
        <v>0.1692</v>
      </c>
      <c r="G72" s="1">
        <v>2.5058</v>
      </c>
      <c r="H72" s="10">
        <f t="shared" si="115"/>
        <v>0.014402669000000002</v>
      </c>
      <c r="I72" s="2">
        <f t="shared" si="116"/>
        <v>0.024220196</v>
      </c>
      <c r="J72" s="2">
        <f t="shared" si="117"/>
        <v>0.010234908</v>
      </c>
      <c r="K72" s="2">
        <f t="shared" si="118"/>
        <v>0.151575842</v>
      </c>
      <c r="L72" s="3">
        <v>70</v>
      </c>
      <c r="M72" s="3"/>
      <c r="N72" s="11">
        <v>3</v>
      </c>
      <c r="O72" s="2">
        <f>O19+H73</f>
        <v>2.1498290640000004</v>
      </c>
      <c r="P72" s="2">
        <f>P19+I73</f>
        <v>8.665025376000001</v>
      </c>
      <c r="Q72" s="2">
        <f>Q19+J73</f>
        <v>2.115876048</v>
      </c>
      <c r="R72" s="2">
        <f>R19+K73</f>
        <v>14.665946951999999</v>
      </c>
      <c r="S72">
        <v>0</v>
      </c>
      <c r="T72">
        <v>0</v>
      </c>
      <c r="U72" s="2">
        <f t="shared" si="114"/>
        <v>2.1498290640000004</v>
      </c>
      <c r="V72" s="2">
        <f t="shared" si="114"/>
        <v>8.665025376000001</v>
      </c>
      <c r="W72" s="2">
        <f t="shared" si="109"/>
        <v>8.92773374217349</v>
      </c>
      <c r="X72" s="2">
        <f t="shared" si="110"/>
        <v>76.06603467263126</v>
      </c>
      <c r="Y72" s="2">
        <f t="shared" si="119"/>
        <v>0.9183040242076889</v>
      </c>
      <c r="Z72" s="2">
        <f t="shared" si="120"/>
        <v>-76.06603467263126</v>
      </c>
      <c r="AA72" s="7">
        <f t="shared" si="121"/>
        <v>4.030564811454237</v>
      </c>
      <c r="AB72" s="2">
        <f>Y72*1.42</f>
        <v>1.303991714374918</v>
      </c>
      <c r="AC72" s="2">
        <f t="shared" si="122"/>
        <v>4.299658128000001</v>
      </c>
      <c r="AD72" s="2">
        <f t="shared" si="122"/>
        <v>17.330050752000002</v>
      </c>
      <c r="AE72" s="2">
        <f>SQRT(AC72*AC72+AD72*AD72)</f>
        <v>17.85546748434698</v>
      </c>
      <c r="AF72" s="2">
        <f t="shared" si="123"/>
        <v>76.06603467263126</v>
      </c>
      <c r="AG72" s="17">
        <f t="shared" si="124"/>
        <v>0.45915201210384443</v>
      </c>
      <c r="AH72" s="2">
        <f t="shared" si="125"/>
        <v>-76.06603467263126</v>
      </c>
      <c r="AI72" s="2"/>
      <c r="AJ72" s="2">
        <f t="shared" si="126"/>
        <v>4.030564811454237</v>
      </c>
      <c r="AK72" s="2">
        <f>AG72*1.33</f>
        <v>0.6106721760981131</v>
      </c>
      <c r="AL72" s="2">
        <f t="shared" si="127"/>
        <v>6.415534176000001</v>
      </c>
      <c r="AM72" s="2">
        <f t="shared" si="127"/>
        <v>31.995997704</v>
      </c>
      <c r="AN72" s="2">
        <f t="shared" si="128"/>
        <v>32.63285074641499</v>
      </c>
      <c r="AO72" s="2">
        <f t="shared" si="129"/>
        <v>78.66194460636868</v>
      </c>
      <c r="AP72" s="14">
        <f t="shared" si="130"/>
        <v>0.7536920895634609</v>
      </c>
      <c r="AQ72" s="2">
        <f t="shared" si="131"/>
        <v>-78.66194460636868</v>
      </c>
      <c r="AR72" s="2"/>
      <c r="AS72" s="2">
        <f t="shared" si="132"/>
        <v>4.987269465993099</v>
      </c>
      <c r="AT72" s="2">
        <f t="shared" si="113"/>
        <v>1.077779688075749</v>
      </c>
      <c r="AU72">
        <v>1</v>
      </c>
      <c r="AV72">
        <v>120</v>
      </c>
      <c r="AW72" s="2">
        <f t="shared" si="70"/>
        <v>8.92773374217349</v>
      </c>
      <c r="AX72" s="2">
        <f t="shared" si="71"/>
        <v>76.06603467263126</v>
      </c>
      <c r="AY72" s="2">
        <f t="shared" si="72"/>
        <v>8.92773374217349</v>
      </c>
      <c r="AZ72" s="2">
        <f t="shared" si="73"/>
        <v>196.06603467263125</v>
      </c>
      <c r="BA72" s="2">
        <f t="shared" si="74"/>
        <v>-8.57904663205281</v>
      </c>
      <c r="BB72" s="2">
        <f t="shared" si="75"/>
        <v>-2.470706104781871</v>
      </c>
      <c r="BC72" s="2">
        <f t="shared" si="76"/>
        <v>10.69492268005281</v>
      </c>
      <c r="BD72" s="2">
        <f t="shared" si="77"/>
        <v>17.13665305678187</v>
      </c>
      <c r="BE72" s="2">
        <f t="shared" si="78"/>
        <v>20.200154680616173</v>
      </c>
      <c r="BF72" s="2">
        <f t="shared" si="79"/>
        <v>58.031863477725054</v>
      </c>
      <c r="BG72" s="2">
        <f t="shared" si="80"/>
        <v>79.70442977114308</v>
      </c>
      <c r="BH72" s="2">
        <f t="shared" si="81"/>
        <v>152.13206934526252</v>
      </c>
      <c r="BI72" s="2">
        <f t="shared" si="82"/>
        <v>-70.46089976230483</v>
      </c>
      <c r="BJ72" s="2">
        <f t="shared" si="83"/>
        <v>37.2566467872447</v>
      </c>
      <c r="BK72" s="2">
        <f t="shared" si="84"/>
        <v>4.299658128000001</v>
      </c>
      <c r="BL72" s="2">
        <f t="shared" si="85"/>
        <v>17.330050752000002</v>
      </c>
      <c r="BM72" s="2">
        <f t="shared" si="86"/>
        <v>17.85546748434698</v>
      </c>
      <c r="BN72" s="2">
        <f t="shared" si="87"/>
        <v>76.06603467263126</v>
      </c>
      <c r="BO72" s="2">
        <f t="shared" si="88"/>
        <v>2.115876048</v>
      </c>
      <c r="BP72" s="2">
        <f t="shared" si="89"/>
        <v>14.665946951999999</v>
      </c>
      <c r="BQ72" s="2">
        <f t="shared" si="90"/>
        <v>14.817791044868265</v>
      </c>
      <c r="BR72" s="2">
        <f t="shared" si="91"/>
        <v>81.79050556212235</v>
      </c>
      <c r="BS72" s="2">
        <f t="shared" si="92"/>
        <v>264.5785861914932</v>
      </c>
      <c r="BT72" s="2">
        <f t="shared" si="93"/>
        <v>157.8565402347536</v>
      </c>
      <c r="BU72" s="2">
        <f t="shared" si="94"/>
        <v>-245.06406135667595</v>
      </c>
      <c r="BV72" s="2">
        <f t="shared" si="95"/>
        <v>99.72679731376493</v>
      </c>
      <c r="BW72" s="2">
        <f t="shared" si="96"/>
        <v>-315.5249611189808</v>
      </c>
      <c r="BX72" s="2">
        <f t="shared" si="97"/>
        <v>136.98344410100964</v>
      </c>
      <c r="BY72" s="2">
        <f t="shared" si="98"/>
        <v>343.97741938521017</v>
      </c>
      <c r="BZ72" s="2">
        <f t="shared" si="99"/>
        <v>-23.467812808802577</v>
      </c>
      <c r="CA72" s="2">
        <f t="shared" si="100"/>
        <v>0.05872523468755551</v>
      </c>
      <c r="CB72" s="2">
        <f t="shared" si="101"/>
        <v>81.49967628652763</v>
      </c>
      <c r="CC72" s="2">
        <f t="shared" si="133"/>
        <v>0.8280258090945326</v>
      </c>
      <c r="CD72" s="2">
        <f t="shared" si="102"/>
        <v>81.49967628652763</v>
      </c>
      <c r="CE72" s="2">
        <f t="shared" si="103"/>
        <v>9.831382918457239</v>
      </c>
      <c r="CF72" s="2">
        <f t="shared" si="104"/>
        <v>81.49967628652763</v>
      </c>
      <c r="CG72" s="2">
        <f t="shared" si="105"/>
        <v>1.4532258556142386</v>
      </c>
      <c r="CH72" s="2">
        <f t="shared" si="106"/>
        <v>9.723385454763532</v>
      </c>
      <c r="CI72" s="2">
        <f t="shared" si="107"/>
        <v>6.690897644849379</v>
      </c>
      <c r="CJ72" s="2">
        <f t="shared" si="108"/>
        <v>1.3000005202784162</v>
      </c>
    </row>
    <row r="73" spans="1:88" ht="12.75">
      <c r="A73" s="1" t="s">
        <v>80</v>
      </c>
      <c r="B73" s="1">
        <v>3</v>
      </c>
      <c r="C73" s="1">
        <v>0.14478</v>
      </c>
      <c r="D73">
        <v>0.2381</v>
      </c>
      <c r="E73" s="1">
        <v>0.4004</v>
      </c>
      <c r="F73" s="1">
        <v>0.1692</v>
      </c>
      <c r="G73" s="1">
        <v>2.5058</v>
      </c>
      <c r="H73" s="10">
        <f t="shared" si="115"/>
        <v>0.034472117999999996</v>
      </c>
      <c r="I73" s="2">
        <f t="shared" si="116"/>
        <v>0.05796991199999999</v>
      </c>
      <c r="J73" s="2">
        <f t="shared" si="117"/>
        <v>0.024496775999999998</v>
      </c>
      <c r="K73" s="2">
        <f t="shared" si="118"/>
        <v>0.3627897239999999</v>
      </c>
      <c r="L73" s="3">
        <v>71</v>
      </c>
      <c r="M73" s="3"/>
      <c r="N73" s="11">
        <v>3</v>
      </c>
      <c r="O73" s="2">
        <f>O72+H74</f>
        <v>2.2191161640000003</v>
      </c>
      <c r="P73" s="2">
        <f>P72+I74</f>
        <v>8.781541776000001</v>
      </c>
      <c r="Q73" s="2">
        <f>Q72+J74</f>
        <v>2.165113248</v>
      </c>
      <c r="R73" s="2">
        <f>R72+K74</f>
        <v>15.395134751999999</v>
      </c>
      <c r="S73">
        <v>0</v>
      </c>
      <c r="T73">
        <v>0</v>
      </c>
      <c r="U73" s="2">
        <f t="shared" si="114"/>
        <v>2.2191161640000003</v>
      </c>
      <c r="V73" s="2">
        <f t="shared" si="114"/>
        <v>8.781541776000001</v>
      </c>
      <c r="W73" s="2">
        <f t="shared" si="109"/>
        <v>9.057590877985124</v>
      </c>
      <c r="X73" s="2">
        <f t="shared" si="110"/>
        <v>75.81812452141418</v>
      </c>
      <c r="Y73" s="2">
        <f t="shared" si="119"/>
        <v>0.9051384560125361</v>
      </c>
      <c r="Z73" s="2">
        <f t="shared" si="120"/>
        <v>-75.81812452141418</v>
      </c>
      <c r="AA73" s="7">
        <f t="shared" si="121"/>
        <v>3.957224916144588</v>
      </c>
      <c r="AB73" s="2">
        <f>Y73*1.41</f>
        <v>1.2762452229776757</v>
      </c>
      <c r="AC73" s="2">
        <f t="shared" si="122"/>
        <v>4.438232328000001</v>
      </c>
      <c r="AD73" s="2">
        <f t="shared" si="122"/>
        <v>17.563083552000002</v>
      </c>
      <c r="AE73" s="2">
        <f>SQRT(AC73*AC73+AD73*AD73)</f>
        <v>18.115181755970248</v>
      </c>
      <c r="AF73" s="2">
        <f t="shared" si="123"/>
        <v>75.81812452141418</v>
      </c>
      <c r="AG73" s="17">
        <f t="shared" si="124"/>
        <v>0.45256922800626803</v>
      </c>
      <c r="AH73" s="2">
        <f t="shared" si="125"/>
        <v>-75.81812452141418</v>
      </c>
      <c r="AI73" s="2"/>
      <c r="AJ73" s="2">
        <f t="shared" si="126"/>
        <v>3.957224916144588</v>
      </c>
      <c r="AK73" s="2">
        <f>AG73*1.5</f>
        <v>0.678853842009402</v>
      </c>
      <c r="AL73" s="2">
        <f t="shared" si="127"/>
        <v>6.603345576000001</v>
      </c>
      <c r="AM73" s="2">
        <f t="shared" si="127"/>
        <v>32.958218304</v>
      </c>
      <c r="AN73" s="2">
        <f t="shared" si="128"/>
        <v>33.613216546028426</v>
      </c>
      <c r="AO73" s="2">
        <f t="shared" si="129"/>
        <v>78.67050824685452</v>
      </c>
      <c r="AP73" s="14">
        <f t="shared" si="130"/>
        <v>0.7317098449593065</v>
      </c>
      <c r="AQ73" s="2">
        <f t="shared" si="131"/>
        <v>-78.67050824685452</v>
      </c>
      <c r="AR73" s="2"/>
      <c r="AS73" s="2">
        <f t="shared" si="132"/>
        <v>4.991139404211608</v>
      </c>
      <c r="AT73" s="2">
        <f t="shared" si="113"/>
        <v>1.0463450782918082</v>
      </c>
      <c r="AU73">
        <v>1</v>
      </c>
      <c r="AV73">
        <v>120</v>
      </c>
      <c r="AW73" s="2">
        <f t="shared" si="70"/>
        <v>9.057590877985124</v>
      </c>
      <c r="AX73" s="2">
        <f t="shared" si="71"/>
        <v>75.81812452141418</v>
      </c>
      <c r="AY73" s="2">
        <f t="shared" si="72"/>
        <v>9.057590877985124</v>
      </c>
      <c r="AZ73" s="2">
        <f t="shared" si="73"/>
        <v>195.81812452141418</v>
      </c>
      <c r="BA73" s="2">
        <f t="shared" si="74"/>
        <v>-8.714596344410317</v>
      </c>
      <c r="BB73" s="2">
        <f t="shared" si="75"/>
        <v>-2.468959916027324</v>
      </c>
      <c r="BC73" s="2">
        <f t="shared" si="76"/>
        <v>10.879709592410318</v>
      </c>
      <c r="BD73" s="2">
        <f t="shared" si="77"/>
        <v>17.864094668027324</v>
      </c>
      <c r="BE73" s="2">
        <f t="shared" si="78"/>
        <v>20.916356258283308</v>
      </c>
      <c r="BF73" s="2">
        <f t="shared" si="79"/>
        <v>58.657471741859574</v>
      </c>
      <c r="BG73" s="2">
        <f t="shared" si="80"/>
        <v>82.03995251295933</v>
      </c>
      <c r="BH73" s="2">
        <f t="shared" si="81"/>
        <v>151.63624904282835</v>
      </c>
      <c r="BI73" s="2">
        <f t="shared" si="82"/>
        <v>-72.19099941430719</v>
      </c>
      <c r="BJ73" s="2">
        <f t="shared" si="83"/>
        <v>38.97452259992574</v>
      </c>
      <c r="BK73" s="2">
        <f t="shared" si="84"/>
        <v>4.438232328000001</v>
      </c>
      <c r="BL73" s="2">
        <f t="shared" si="85"/>
        <v>17.563083552000002</v>
      </c>
      <c r="BM73" s="2">
        <f t="shared" si="86"/>
        <v>18.115181755970248</v>
      </c>
      <c r="BN73" s="2">
        <f t="shared" si="87"/>
        <v>75.81812452141418</v>
      </c>
      <c r="BO73" s="2">
        <f t="shared" si="88"/>
        <v>2.165113248</v>
      </c>
      <c r="BP73" s="2">
        <f t="shared" si="89"/>
        <v>15.395134751999999</v>
      </c>
      <c r="BQ73" s="2">
        <f t="shared" si="90"/>
        <v>15.546635951513856</v>
      </c>
      <c r="BR73" s="2">
        <f t="shared" si="91"/>
        <v>81.99464188231543</v>
      </c>
      <c r="BS73" s="2">
        <f t="shared" si="92"/>
        <v>281.630135955575</v>
      </c>
      <c r="BT73" s="2">
        <f t="shared" si="93"/>
        <v>157.8127664037296</v>
      </c>
      <c r="BU73" s="2">
        <f t="shared" si="94"/>
        <v>-260.77676233262014</v>
      </c>
      <c r="BV73" s="2">
        <f t="shared" si="95"/>
        <v>106.35324962440879</v>
      </c>
      <c r="BW73" s="2">
        <f t="shared" si="96"/>
        <v>-332.9677617469273</v>
      </c>
      <c r="BX73" s="2">
        <f t="shared" si="97"/>
        <v>145.32777222433452</v>
      </c>
      <c r="BY73" s="2">
        <f t="shared" si="98"/>
        <v>363.3011034148487</v>
      </c>
      <c r="BZ73" s="2">
        <f t="shared" si="99"/>
        <v>-23.57943993734723</v>
      </c>
      <c r="CA73" s="2">
        <f t="shared" si="100"/>
        <v>0.057573060091698096</v>
      </c>
      <c r="CB73" s="2">
        <f t="shared" si="101"/>
        <v>82.2369116792068</v>
      </c>
      <c r="CC73" s="2">
        <f t="shared" si="133"/>
        <v>0.8117801472929431</v>
      </c>
      <c r="CD73" s="2">
        <f t="shared" si="102"/>
        <v>82.2369116792068</v>
      </c>
      <c r="CE73" s="2">
        <f t="shared" si="103"/>
        <v>10.028132398556984</v>
      </c>
      <c r="CF73" s="2">
        <f t="shared" si="104"/>
        <v>82.2369116792068</v>
      </c>
      <c r="CG73" s="2">
        <f t="shared" si="105"/>
        <v>1.3545727927471398</v>
      </c>
      <c r="CH73" s="2">
        <f t="shared" si="106"/>
        <v>9.936225236584438</v>
      </c>
      <c r="CI73" s="2">
        <f t="shared" si="107"/>
        <v>7.335320249887263</v>
      </c>
      <c r="CJ73" s="2">
        <f t="shared" si="108"/>
        <v>1.2744948312499207</v>
      </c>
    </row>
    <row r="74" spans="1:88" ht="12.75">
      <c r="A74" s="1" t="s">
        <v>81</v>
      </c>
      <c r="B74" s="1">
        <v>3</v>
      </c>
      <c r="C74" s="1">
        <v>0.291</v>
      </c>
      <c r="D74">
        <v>0.2381</v>
      </c>
      <c r="E74" s="1">
        <v>0.4004</v>
      </c>
      <c r="F74" s="1">
        <v>0.1692</v>
      </c>
      <c r="G74" s="1">
        <v>2.5058</v>
      </c>
      <c r="H74" s="10">
        <f t="shared" si="115"/>
        <v>0.06928709999999999</v>
      </c>
      <c r="I74" s="2">
        <f t="shared" si="116"/>
        <v>0.11651639999999999</v>
      </c>
      <c r="J74" s="2">
        <f t="shared" si="117"/>
        <v>0.049237199999999995</v>
      </c>
      <c r="K74" s="2">
        <f t="shared" si="118"/>
        <v>0.7291877999999999</v>
      </c>
      <c r="L74" s="3">
        <v>72</v>
      </c>
      <c r="M74" s="3"/>
      <c r="N74" s="11">
        <v>3</v>
      </c>
      <c r="O74" s="2">
        <f>O21+H75</f>
        <v>2.2226805210000005</v>
      </c>
      <c r="P74" s="2">
        <f>P21+I75</f>
        <v>8.787535764</v>
      </c>
      <c r="Q74" s="2">
        <f>Q21+J75</f>
        <v>2.167646172</v>
      </c>
      <c r="R74" s="2">
        <f>R21+K75</f>
        <v>15.432646577999998</v>
      </c>
      <c r="S74">
        <v>0</v>
      </c>
      <c r="T74">
        <v>0</v>
      </c>
      <c r="U74" s="2">
        <f t="shared" si="114"/>
        <v>2.2226805210000005</v>
      </c>
      <c r="V74" s="2">
        <f t="shared" si="114"/>
        <v>8.787535764</v>
      </c>
      <c r="W74" s="2">
        <f t="shared" si="109"/>
        <v>9.064275674427156</v>
      </c>
      <c r="X74" s="2">
        <f t="shared" si="110"/>
        <v>75.80556335717466</v>
      </c>
      <c r="Y74" s="2">
        <f t="shared" si="119"/>
        <v>0.904470927072814</v>
      </c>
      <c r="Z74" s="2">
        <f t="shared" si="120"/>
        <v>-75.80556335717466</v>
      </c>
      <c r="AA74" s="7">
        <f t="shared" si="121"/>
        <v>3.9535757302837307</v>
      </c>
      <c r="AB74" s="2">
        <f>Y74*1.39</f>
        <v>1.2572145886312114</v>
      </c>
      <c r="AC74" s="2">
        <f>O74+O74+S74</f>
        <v>4.445361042000001</v>
      </c>
      <c r="AD74" s="2">
        <f t="shared" si="122"/>
        <v>17.575071528</v>
      </c>
      <c r="AE74" s="2">
        <f>SQRT(AC74*AC74+AD74*AD74)</f>
        <v>18.128551348854312</v>
      </c>
      <c r="AF74" s="2">
        <f t="shared" si="123"/>
        <v>75.80556335717466</v>
      </c>
      <c r="AG74" s="17">
        <f t="shared" si="124"/>
        <v>0.452235463536407</v>
      </c>
      <c r="AH74" s="2">
        <f t="shared" si="125"/>
        <v>-75.80556335717466</v>
      </c>
      <c r="AI74" s="2"/>
      <c r="AJ74" s="2">
        <f t="shared" si="126"/>
        <v>3.9535757302837307</v>
      </c>
      <c r="AK74" s="2">
        <f>AG74*1.47</f>
        <v>0.6647861313985183</v>
      </c>
      <c r="AL74" s="2">
        <f t="shared" si="127"/>
        <v>6.613007214000001</v>
      </c>
      <c r="AM74" s="2">
        <f t="shared" si="127"/>
        <v>33.007718106</v>
      </c>
      <c r="AN74" s="2">
        <f t="shared" si="128"/>
        <v>33.66364981664312</v>
      </c>
      <c r="AO74" s="2">
        <f t="shared" si="129"/>
        <v>78.67093529914017</v>
      </c>
      <c r="AP74" s="14">
        <f t="shared" si="130"/>
        <v>0.7306136322544077</v>
      </c>
      <c r="AQ74" s="2">
        <f t="shared" si="131"/>
        <v>-78.67093529914017</v>
      </c>
      <c r="AR74" s="2"/>
      <c r="AS74" s="2">
        <f t="shared" si="132"/>
        <v>4.9913325417400625</v>
      </c>
      <c r="AT74" s="2">
        <f t="shared" si="113"/>
        <v>1.0447774941238028</v>
      </c>
      <c r="AU74">
        <v>1</v>
      </c>
      <c r="AV74">
        <v>120</v>
      </c>
      <c r="AW74" s="2">
        <f t="shared" si="70"/>
        <v>9.064275674427156</v>
      </c>
      <c r="AX74" s="2">
        <f t="shared" si="71"/>
        <v>75.80556335717466</v>
      </c>
      <c r="AY74" s="2">
        <f t="shared" si="72"/>
        <v>9.064275674427156</v>
      </c>
      <c r="AZ74" s="2">
        <f t="shared" si="73"/>
        <v>195.80556335717466</v>
      </c>
      <c r="BA74" s="2">
        <f t="shared" si="74"/>
        <v>-8.721569468788296</v>
      </c>
      <c r="BB74" s="2">
        <f t="shared" si="75"/>
        <v>-2.4688700863171666</v>
      </c>
      <c r="BC74" s="2">
        <f t="shared" si="76"/>
        <v>10.889215640788295</v>
      </c>
      <c r="BD74" s="2">
        <f t="shared" si="77"/>
        <v>17.901516664317164</v>
      </c>
      <c r="BE74" s="2">
        <f t="shared" si="78"/>
        <v>20.953265047586584</v>
      </c>
      <c r="BF74" s="2">
        <f t="shared" si="79"/>
        <v>58.68849773329908</v>
      </c>
      <c r="BG74" s="2">
        <f t="shared" si="80"/>
        <v>82.16109350201188</v>
      </c>
      <c r="BH74" s="2">
        <f t="shared" si="81"/>
        <v>151.61112671434933</v>
      </c>
      <c r="BI74" s="2">
        <f t="shared" si="82"/>
        <v>-72.28047610514622</v>
      </c>
      <c r="BJ74" s="2">
        <f t="shared" si="83"/>
        <v>39.06376914046729</v>
      </c>
      <c r="BK74" s="2">
        <f t="shared" si="84"/>
        <v>4.445361042000001</v>
      </c>
      <c r="BL74" s="2">
        <f t="shared" si="85"/>
        <v>17.575071528</v>
      </c>
      <c r="BM74" s="2">
        <f t="shared" si="86"/>
        <v>18.128551348854312</v>
      </c>
      <c r="BN74" s="2">
        <f t="shared" si="87"/>
        <v>75.80556335717466</v>
      </c>
      <c r="BO74" s="2">
        <f t="shared" si="88"/>
        <v>2.167646172</v>
      </c>
      <c r="BP74" s="2">
        <f t="shared" si="89"/>
        <v>15.432646577999998</v>
      </c>
      <c r="BQ74" s="2">
        <f t="shared" si="90"/>
        <v>15.584135212723268</v>
      </c>
      <c r="BR74" s="2">
        <f t="shared" si="91"/>
        <v>82.00462690222483</v>
      </c>
      <c r="BS74" s="2">
        <f t="shared" si="92"/>
        <v>282.5177954313424</v>
      </c>
      <c r="BT74" s="2">
        <f t="shared" si="93"/>
        <v>157.8101902593995</v>
      </c>
      <c r="BU74" s="2">
        <f t="shared" si="94"/>
        <v>-261.5938976288451</v>
      </c>
      <c r="BV74" s="2">
        <f t="shared" si="95"/>
        <v>106.70022239309117</v>
      </c>
      <c r="BW74" s="2">
        <f t="shared" si="96"/>
        <v>-333.8743737339913</v>
      </c>
      <c r="BX74" s="2">
        <f t="shared" si="97"/>
        <v>145.76399153355845</v>
      </c>
      <c r="BY74" s="2">
        <f t="shared" si="98"/>
        <v>364.30651746031145</v>
      </c>
      <c r="BZ74" s="2">
        <f t="shared" si="99"/>
        <v>-23.585280238796056</v>
      </c>
      <c r="CA74" s="2">
        <f t="shared" si="100"/>
        <v>0.05751548227481077</v>
      </c>
      <c r="CB74" s="2">
        <f t="shared" si="101"/>
        <v>82.27377797209513</v>
      </c>
      <c r="CC74" s="2">
        <f>14.1*CA74</f>
        <v>0.8109683000748319</v>
      </c>
      <c r="CD74" s="2">
        <f t="shared" si="102"/>
        <v>82.27377797209513</v>
      </c>
      <c r="CE74" s="2">
        <f t="shared" si="103"/>
        <v>10.03817139932911</v>
      </c>
      <c r="CF74" s="2">
        <f t="shared" si="104"/>
        <v>82.27377797209513</v>
      </c>
      <c r="CG74" s="2">
        <f t="shared" si="105"/>
        <v>1.349528806269561</v>
      </c>
      <c r="CH74" s="2">
        <f t="shared" si="106"/>
        <v>9.947042628005452</v>
      </c>
      <c r="CI74" s="2">
        <f t="shared" si="107"/>
        <v>7.370752355780826</v>
      </c>
      <c r="CJ74" s="2">
        <f t="shared" si="108"/>
        <v>1.273220231117486</v>
      </c>
    </row>
    <row r="75" spans="1:88" ht="12.75">
      <c r="A75" s="1" t="s">
        <v>82</v>
      </c>
      <c r="B75" s="1">
        <v>3</v>
      </c>
      <c r="C75" s="1">
        <v>0.04787</v>
      </c>
      <c r="D75">
        <v>0.2381</v>
      </c>
      <c r="E75" s="1">
        <v>0.4004</v>
      </c>
      <c r="F75" s="1">
        <v>0.1692</v>
      </c>
      <c r="G75" s="1">
        <v>2.5058</v>
      </c>
      <c r="H75" s="10">
        <f t="shared" si="115"/>
        <v>0.011397847000000001</v>
      </c>
      <c r="I75" s="2">
        <f t="shared" si="116"/>
        <v>0.019167148</v>
      </c>
      <c r="J75" s="2">
        <f t="shared" si="117"/>
        <v>0.008099604</v>
      </c>
      <c r="K75" s="2">
        <f t="shared" si="118"/>
        <v>0.119952646</v>
      </c>
      <c r="L75" s="3">
        <v>73</v>
      </c>
      <c r="M75" s="3"/>
      <c r="N75" s="3">
        <v>2</v>
      </c>
      <c r="O75" s="2">
        <f>O67+H109</f>
        <v>2.0234289170000004</v>
      </c>
      <c r="P75" s="2">
        <f>P67+I109</f>
        <v>8.453513396</v>
      </c>
      <c r="Q75" s="2">
        <f>Q67+J109</f>
        <v>2.024545815</v>
      </c>
      <c r="R75" s="2">
        <f>R67+K109</f>
        <v>13.337156252999998</v>
      </c>
      <c r="S75">
        <v>0</v>
      </c>
      <c r="T75">
        <v>0</v>
      </c>
      <c r="U75" s="2">
        <f t="shared" si="114"/>
        <v>2.0234289170000004</v>
      </c>
      <c r="V75" s="2">
        <f t="shared" si="114"/>
        <v>8.453513396</v>
      </c>
      <c r="W75" s="2">
        <f t="shared" si="109"/>
        <v>8.69230425827946</v>
      </c>
      <c r="X75" s="2">
        <f t="shared" si="110"/>
        <v>76.53896989153765</v>
      </c>
      <c r="AC75" s="2">
        <f t="shared" si="122"/>
        <v>4.046857834000001</v>
      </c>
      <c r="AD75" s="2">
        <f t="shared" si="122"/>
        <v>16.907026792</v>
      </c>
      <c r="AE75" s="2">
        <f>SQRT(AC75*AC75+AD75*AD75)</f>
        <v>17.38460851655892</v>
      </c>
      <c r="AF75" s="2">
        <f t="shared" si="123"/>
        <v>76.53896989153765</v>
      </c>
      <c r="AG75" s="17">
        <f t="shared" si="124"/>
        <v>0.47158806105318374</v>
      </c>
      <c r="AH75" s="2">
        <f t="shared" si="125"/>
        <v>-76.53896989153765</v>
      </c>
      <c r="AI75" s="2"/>
      <c r="AJ75" s="2">
        <f t="shared" si="126"/>
        <v>4.177815847632268</v>
      </c>
      <c r="AK75" s="2">
        <f>AG75*1.46</f>
        <v>0.6885185691376482</v>
      </c>
      <c r="AL75" s="2">
        <f t="shared" si="127"/>
        <v>6.0714036490000005</v>
      </c>
      <c r="AM75" s="2">
        <f t="shared" si="127"/>
        <v>30.244183045</v>
      </c>
      <c r="AN75" s="2">
        <f t="shared" si="128"/>
        <v>30.84756960164862</v>
      </c>
      <c r="AO75" s="2">
        <f t="shared" si="129"/>
        <v>78.64896583914711</v>
      </c>
      <c r="AP75" s="14">
        <f t="shared" si="130"/>
        <v>0.7973114830467419</v>
      </c>
      <c r="AQ75" s="2">
        <f t="shared" si="131"/>
        <v>-78.64896583914711</v>
      </c>
      <c r="AR75" s="2"/>
      <c r="AS75" s="2">
        <f t="shared" si="132"/>
        <v>4.981415302535751</v>
      </c>
      <c r="AT75" s="2">
        <f t="shared" si="113"/>
        <v>1.140155420756841</v>
      </c>
      <c r="AU75">
        <v>1</v>
      </c>
      <c r="AV75">
        <v>120</v>
      </c>
      <c r="AW75" s="2">
        <f t="shared" si="70"/>
        <v>8.69230425827946</v>
      </c>
      <c r="AX75" s="2">
        <f t="shared" si="71"/>
        <v>76.53896989153765</v>
      </c>
      <c r="AY75" s="2">
        <f t="shared" si="72"/>
        <v>8.69230425827946</v>
      </c>
      <c r="AZ75" s="2">
        <f t="shared" si="73"/>
        <v>196.53896989153765</v>
      </c>
      <c r="BA75" s="2">
        <f t="shared" si="74"/>
        <v>-8.332671810668062</v>
      </c>
      <c r="BB75" s="2">
        <f t="shared" si="75"/>
        <v>-2.4744158531259615</v>
      </c>
      <c r="BC75" s="2">
        <f t="shared" si="76"/>
        <v>10.357217625668062</v>
      </c>
      <c r="BD75" s="2">
        <f t="shared" si="77"/>
        <v>15.81157210612596</v>
      </c>
      <c r="BE75" s="2">
        <f t="shared" si="78"/>
        <v>18.901792756579194</v>
      </c>
      <c r="BF75" s="2">
        <f t="shared" si="79"/>
        <v>56.77358367861103</v>
      </c>
      <c r="BG75" s="2">
        <f t="shared" si="80"/>
        <v>75.55615331850323</v>
      </c>
      <c r="BH75" s="2">
        <f t="shared" si="81"/>
        <v>153.0779397830753</v>
      </c>
      <c r="BI75" s="2">
        <f t="shared" si="82"/>
        <v>-67.36762415419965</v>
      </c>
      <c r="BJ75" s="2">
        <f t="shared" si="83"/>
        <v>34.21016691142654</v>
      </c>
      <c r="BK75" s="2">
        <f t="shared" si="84"/>
        <v>4.046857834000001</v>
      </c>
      <c r="BL75" s="2">
        <f t="shared" si="85"/>
        <v>16.907026792</v>
      </c>
      <c r="BM75" s="2">
        <f t="shared" si="86"/>
        <v>17.38460851655892</v>
      </c>
      <c r="BN75" s="2">
        <f t="shared" si="87"/>
        <v>76.53896989153765</v>
      </c>
      <c r="BO75" s="2">
        <f t="shared" si="88"/>
        <v>2.024545815</v>
      </c>
      <c r="BP75" s="2">
        <f t="shared" si="89"/>
        <v>13.337156252999998</v>
      </c>
      <c r="BQ75" s="2">
        <f t="shared" si="90"/>
        <v>13.48994153708499</v>
      </c>
      <c r="BR75" s="2">
        <f t="shared" si="91"/>
        <v>81.36854302466493</v>
      </c>
      <c r="BS75" s="2">
        <f t="shared" si="92"/>
        <v>234.51735253348966</v>
      </c>
      <c r="BT75" s="2">
        <f t="shared" si="93"/>
        <v>157.90751291620256</v>
      </c>
      <c r="BU75" s="2">
        <f t="shared" si="94"/>
        <v>-217.2986090068366</v>
      </c>
      <c r="BV75" s="2">
        <f t="shared" si="95"/>
        <v>88.20262560157161</v>
      </c>
      <c r="BW75" s="2">
        <f t="shared" si="96"/>
        <v>-284.66623316103625</v>
      </c>
      <c r="BX75" s="2">
        <f t="shared" si="97"/>
        <v>122.41279251299815</v>
      </c>
      <c r="BY75" s="2">
        <f t="shared" si="98"/>
        <v>309.8705472821252</v>
      </c>
      <c r="BZ75" s="2">
        <f t="shared" si="99"/>
        <v>-23.268777035066055</v>
      </c>
      <c r="CA75" s="2">
        <f t="shared" si="100"/>
        <v>0.06099899755677599</v>
      </c>
      <c r="CB75" s="2">
        <f t="shared" si="101"/>
        <v>80.04236071367708</v>
      </c>
      <c r="CC75" s="2">
        <f t="shared" si="133"/>
        <v>0.8600858655505415</v>
      </c>
      <c r="CD75" s="2">
        <f t="shared" si="102"/>
        <v>80.04236071367708</v>
      </c>
      <c r="CE75" s="2">
        <f t="shared" si="103"/>
        <v>9.464914052927606</v>
      </c>
      <c r="CF75" s="2">
        <f t="shared" si="104"/>
        <v>80.04236071367708</v>
      </c>
      <c r="CG75" s="2">
        <f t="shared" si="105"/>
        <v>1.6366732076915531</v>
      </c>
      <c r="CH75" s="2">
        <f t="shared" si="106"/>
        <v>9.322333336699087</v>
      </c>
      <c r="CI75" s="2">
        <f t="shared" si="107"/>
        <v>5.695903918319638</v>
      </c>
      <c r="CJ75" s="2">
        <f t="shared" si="108"/>
        <v>1.35033480891435</v>
      </c>
    </row>
    <row r="76" spans="1:88" ht="12.75">
      <c r="A76" s="1" t="s">
        <v>83</v>
      </c>
      <c r="B76" s="1">
        <v>1</v>
      </c>
      <c r="C76" s="1">
        <v>0.10837</v>
      </c>
      <c r="D76">
        <v>0.2381</v>
      </c>
      <c r="E76" s="1">
        <v>0.3854</v>
      </c>
      <c r="F76" s="1">
        <v>0.1435</v>
      </c>
      <c r="G76" s="1">
        <v>2.5631</v>
      </c>
      <c r="H76" s="10">
        <f t="shared" si="115"/>
        <v>0.025802896999999998</v>
      </c>
      <c r="I76" s="2">
        <f t="shared" si="116"/>
        <v>0.041765798</v>
      </c>
      <c r="J76" s="2">
        <f t="shared" si="117"/>
        <v>0.015551094999999997</v>
      </c>
      <c r="K76" s="2">
        <f t="shared" si="118"/>
        <v>0.277763147</v>
      </c>
      <c r="L76" s="3">
        <v>74</v>
      </c>
      <c r="M76" s="3"/>
      <c r="N76" s="3">
        <v>2</v>
      </c>
      <c r="O76" s="2">
        <f>O75+H110</f>
        <v>2.0428126380000005</v>
      </c>
      <c r="P76" s="2">
        <f>P75+I110</f>
        <v>8.486500728</v>
      </c>
      <c r="Q76" s="2">
        <f>Q75+J110</f>
        <v>2.037758658</v>
      </c>
      <c r="R76" s="2">
        <f>R75+K110</f>
        <v>13.541698877999998</v>
      </c>
      <c r="S76">
        <v>0</v>
      </c>
      <c r="T76">
        <v>0</v>
      </c>
      <c r="U76" s="2">
        <f t="shared" si="114"/>
        <v>2.0428126380000005</v>
      </c>
      <c r="V76" s="2">
        <f t="shared" si="114"/>
        <v>8.486500728</v>
      </c>
      <c r="W76" s="2">
        <f t="shared" si="109"/>
        <v>8.728904746892193</v>
      </c>
      <c r="X76" s="2">
        <f t="shared" si="110"/>
        <v>76.46563586127903</v>
      </c>
      <c r="AC76" s="2">
        <f t="shared" si="122"/>
        <v>4.085625276000001</v>
      </c>
      <c r="AD76" s="2">
        <f t="shared" si="122"/>
        <v>16.973001456</v>
      </c>
      <c r="AE76" s="2">
        <f>SQRT(AC76*AC76+AD76*AD76)</f>
        <v>17.457809493784385</v>
      </c>
      <c r="AF76" s="2">
        <f t="shared" si="123"/>
        <v>76.46563586127903</v>
      </c>
      <c r="AG76" s="17">
        <f t="shared" si="124"/>
        <v>0.46961068199372924</v>
      </c>
      <c r="AH76" s="2">
        <f t="shared" si="125"/>
        <v>-76.46563586127903</v>
      </c>
      <c r="AI76" s="2"/>
      <c r="AJ76" s="2">
        <f t="shared" si="126"/>
        <v>4.154321629960465</v>
      </c>
      <c r="AK76" s="2">
        <f>AG76*1.45</f>
        <v>0.6809354888909074</v>
      </c>
      <c r="AL76" s="2">
        <f t="shared" si="127"/>
        <v>6.123383934000001</v>
      </c>
      <c r="AM76" s="2">
        <f t="shared" si="127"/>
        <v>30.514700333999997</v>
      </c>
      <c r="AN76" s="2">
        <f t="shared" si="128"/>
        <v>31.12302631938271</v>
      </c>
      <c r="AO76" s="2">
        <f t="shared" si="129"/>
        <v>78.65316235480911</v>
      </c>
      <c r="AP76" s="14">
        <f t="shared" si="130"/>
        <v>0.7902548169668441</v>
      </c>
      <c r="AQ76" s="2">
        <f t="shared" si="131"/>
        <v>-78.65316235480911</v>
      </c>
      <c r="AR76" s="2"/>
      <c r="AS76" s="2">
        <f t="shared" si="132"/>
        <v>4.983306724337104</v>
      </c>
      <c r="AT76" s="2">
        <f>AP76*1.47</f>
        <v>1.1616745809412607</v>
      </c>
      <c r="AU76">
        <v>1</v>
      </c>
      <c r="AV76">
        <v>120</v>
      </c>
      <c r="AW76" s="2">
        <f t="shared" si="70"/>
        <v>8.728904746892193</v>
      </c>
      <c r="AX76" s="2">
        <f t="shared" si="71"/>
        <v>76.46563586127903</v>
      </c>
      <c r="AY76" s="2">
        <f t="shared" si="72"/>
        <v>8.728904746892193</v>
      </c>
      <c r="AZ76" s="2">
        <f t="shared" si="73"/>
        <v>196.46563586127903</v>
      </c>
      <c r="BA76" s="2">
        <f t="shared" si="74"/>
        <v>-8.370931538683134</v>
      </c>
      <c r="BB76" s="2">
        <f t="shared" si="75"/>
        <v>-2.4741227243200905</v>
      </c>
      <c r="BC76" s="2">
        <f t="shared" si="76"/>
        <v>10.408690196683134</v>
      </c>
      <c r="BD76" s="2">
        <f t="shared" si="77"/>
        <v>16.015821602320088</v>
      </c>
      <c r="BE76" s="2">
        <f t="shared" si="78"/>
        <v>19.100978331171163</v>
      </c>
      <c r="BF76" s="2">
        <f t="shared" si="79"/>
        <v>56.980140990649005</v>
      </c>
      <c r="BG76" s="2">
        <f t="shared" si="80"/>
        <v>76.19377808031705</v>
      </c>
      <c r="BH76" s="2">
        <f t="shared" si="81"/>
        <v>152.93127172255805</v>
      </c>
      <c r="BI76" s="2">
        <f t="shared" si="82"/>
        <v>-67.847611132372</v>
      </c>
      <c r="BJ76" s="2">
        <f t="shared" si="83"/>
        <v>34.67266187910923</v>
      </c>
      <c r="BK76" s="2">
        <f t="shared" si="84"/>
        <v>4.085625276000001</v>
      </c>
      <c r="BL76" s="2">
        <f t="shared" si="85"/>
        <v>16.973001456</v>
      </c>
      <c r="BM76" s="2">
        <f t="shared" si="86"/>
        <v>17.457809493784385</v>
      </c>
      <c r="BN76" s="2">
        <f t="shared" si="87"/>
        <v>76.46563586127903</v>
      </c>
      <c r="BO76" s="2">
        <f t="shared" si="88"/>
        <v>2.037758658</v>
      </c>
      <c r="BP76" s="2">
        <f t="shared" si="89"/>
        <v>13.541698877999998</v>
      </c>
      <c r="BQ76" s="2">
        <f t="shared" si="90"/>
        <v>13.694161852799914</v>
      </c>
      <c r="BR76" s="2">
        <f t="shared" si="91"/>
        <v>81.44232372273024</v>
      </c>
      <c r="BS76" s="2">
        <f t="shared" si="92"/>
        <v>239.0700688032303</v>
      </c>
      <c r="BT76" s="2">
        <f t="shared" si="93"/>
        <v>157.90795958400926</v>
      </c>
      <c r="BU76" s="2">
        <f t="shared" si="94"/>
        <v>-221.5177564934949</v>
      </c>
      <c r="BV76" s="2">
        <f t="shared" si="95"/>
        <v>89.91318788514822</v>
      </c>
      <c r="BW76" s="2">
        <f t="shared" si="96"/>
        <v>-289.3653676258669</v>
      </c>
      <c r="BX76" s="2">
        <f t="shared" si="97"/>
        <v>124.58584976425745</v>
      </c>
      <c r="BY76" s="2">
        <f t="shared" si="98"/>
        <v>315.04594893877817</v>
      </c>
      <c r="BZ76" s="2">
        <f t="shared" si="99"/>
        <v>-23.294226359015408</v>
      </c>
      <c r="CA76" s="2">
        <f t="shared" si="100"/>
        <v>0.06062918249071977</v>
      </c>
      <c r="CB76" s="2">
        <f t="shared" si="101"/>
        <v>80.27436734966442</v>
      </c>
      <c r="CC76" s="2">
        <f t="shared" si="133"/>
        <v>0.8548714731191487</v>
      </c>
      <c r="CD76" s="2">
        <f t="shared" si="102"/>
        <v>80.27436734966442</v>
      </c>
      <c r="CE76" s="2">
        <f t="shared" si="103"/>
        <v>9.52264644633792</v>
      </c>
      <c r="CF76" s="2">
        <f t="shared" si="104"/>
        <v>80.27436734966442</v>
      </c>
      <c r="CG76" s="2">
        <f t="shared" si="105"/>
        <v>1.608663910786569</v>
      </c>
      <c r="CH76" s="2">
        <f t="shared" si="106"/>
        <v>9.385786901697964</v>
      </c>
      <c r="CI76" s="2">
        <f t="shared" si="107"/>
        <v>5.834523195779726</v>
      </c>
      <c r="CJ76" s="2">
        <f t="shared" si="108"/>
        <v>1.3421482127970634</v>
      </c>
    </row>
    <row r="77" spans="1:88" ht="12.75">
      <c r="A77" s="1" t="s">
        <v>84</v>
      </c>
      <c r="B77" s="1">
        <v>1</v>
      </c>
      <c r="C77" s="1">
        <v>0.02106</v>
      </c>
      <c r="D77">
        <v>0.2381</v>
      </c>
      <c r="E77" s="1">
        <v>0.3854</v>
      </c>
      <c r="F77" s="1">
        <v>0.1435</v>
      </c>
      <c r="G77" s="1">
        <v>2.5631</v>
      </c>
      <c r="H77" s="10">
        <f t="shared" si="115"/>
        <v>0.005014386</v>
      </c>
      <c r="I77" s="2">
        <f t="shared" si="116"/>
        <v>0.008116524</v>
      </c>
      <c r="J77" s="2">
        <f t="shared" si="117"/>
        <v>0.0030221099999999997</v>
      </c>
      <c r="K77" s="2">
        <f t="shared" si="118"/>
        <v>0.053978886</v>
      </c>
      <c r="L77" s="3">
        <v>75</v>
      </c>
      <c r="M77" s="3"/>
      <c r="N77" s="3">
        <v>2</v>
      </c>
      <c r="O77" s="2">
        <f>O72+H117</f>
        <v>2.1697342240000004</v>
      </c>
      <c r="P77" s="2">
        <f>P72+I117</f>
        <v>8.698900096000001</v>
      </c>
      <c r="Q77" s="2">
        <f>Q72+J117</f>
        <v>2.129444328</v>
      </c>
      <c r="R77" s="2">
        <f>R72+K117</f>
        <v>14.875991951999998</v>
      </c>
      <c r="S77">
        <v>0</v>
      </c>
      <c r="T77">
        <v>0</v>
      </c>
      <c r="U77" s="2">
        <f t="shared" si="114"/>
        <v>2.1697342240000004</v>
      </c>
      <c r="V77" s="2">
        <f t="shared" si="114"/>
        <v>8.698900096000001</v>
      </c>
      <c r="W77" s="2">
        <f t="shared" si="109"/>
        <v>8.965411841236614</v>
      </c>
      <c r="X77" s="2">
        <f t="shared" si="110"/>
        <v>75.9946992249101</v>
      </c>
      <c r="AC77" s="2">
        <f t="shared" si="122"/>
        <v>4.339468448000001</v>
      </c>
      <c r="AD77" s="2">
        <f t="shared" si="122"/>
        <v>17.397800192000002</v>
      </c>
      <c r="AE77" s="2">
        <f>SQRT(AC77*AC77+AD77*AD77)</f>
        <v>17.93082368247323</v>
      </c>
      <c r="AF77" s="2">
        <f t="shared" si="123"/>
        <v>75.9946992249101</v>
      </c>
      <c r="AG77" s="17">
        <f t="shared" si="124"/>
        <v>0.4572223768228962</v>
      </c>
      <c r="AH77" s="2">
        <f t="shared" si="125"/>
        <v>-75.9946992249101</v>
      </c>
      <c r="AI77" s="2"/>
      <c r="AJ77" s="2">
        <f t="shared" si="126"/>
        <v>4.009200758221528</v>
      </c>
      <c r="AK77" s="2">
        <f>AG77*1.44</f>
        <v>0.6584002226249704</v>
      </c>
      <c r="AL77" s="2">
        <f t="shared" si="127"/>
        <v>6.468912776000001</v>
      </c>
      <c r="AM77" s="2">
        <f t="shared" si="127"/>
        <v>32.273792144</v>
      </c>
      <c r="AN77" s="2">
        <f t="shared" si="128"/>
        <v>32.91571800610784</v>
      </c>
      <c r="AO77" s="2">
        <f t="shared" si="129"/>
        <v>78.6659077731372</v>
      </c>
      <c r="AP77" s="14">
        <f t="shared" si="130"/>
        <v>0.7472150983586074</v>
      </c>
      <c r="AQ77" s="2">
        <f t="shared" si="131"/>
        <v>-78.6659077731372</v>
      </c>
      <c r="AR77" s="2"/>
      <c r="AS77" s="2">
        <f t="shared" si="132"/>
        <v>4.989059717072926</v>
      </c>
      <c r="AT77" s="2">
        <f>1.46*AP77</f>
        <v>1.0909340436035668</v>
      </c>
      <c r="AU77">
        <v>1</v>
      </c>
      <c r="AV77">
        <v>120</v>
      </c>
      <c r="AW77" s="2">
        <f t="shared" si="70"/>
        <v>8.965411841236614</v>
      </c>
      <c r="AX77" s="2">
        <f t="shared" si="71"/>
        <v>75.9946992249101</v>
      </c>
      <c r="AY77" s="2">
        <f t="shared" si="72"/>
        <v>8.965411841236614</v>
      </c>
      <c r="AZ77" s="2">
        <f t="shared" si="73"/>
        <v>195.9946992249101</v>
      </c>
      <c r="BA77" s="2">
        <f t="shared" si="74"/>
        <v>-8.618335580118892</v>
      </c>
      <c r="BB77" s="2">
        <f t="shared" si="75"/>
        <v>-2.4704050905554857</v>
      </c>
      <c r="BC77" s="2">
        <f t="shared" si="76"/>
        <v>10.747779908118892</v>
      </c>
      <c r="BD77" s="2">
        <f t="shared" si="77"/>
        <v>17.346397042555484</v>
      </c>
      <c r="BE77" s="2">
        <f t="shared" si="78"/>
        <v>20.40618198760713</v>
      </c>
      <c r="BF77" s="2">
        <f t="shared" si="79"/>
        <v>58.21775867752618</v>
      </c>
      <c r="BG77" s="2">
        <f t="shared" si="80"/>
        <v>80.3786094829857</v>
      </c>
      <c r="BH77" s="2">
        <f t="shared" si="81"/>
        <v>151.9893984498202</v>
      </c>
      <c r="BI77" s="2">
        <f t="shared" si="82"/>
        <v>-70.96311627739195</v>
      </c>
      <c r="BJ77" s="2">
        <f t="shared" si="83"/>
        <v>37.74860249889615</v>
      </c>
      <c r="BK77" s="2">
        <f t="shared" si="84"/>
        <v>4.339468448000001</v>
      </c>
      <c r="BL77" s="2">
        <f t="shared" si="85"/>
        <v>17.397800192000002</v>
      </c>
      <c r="BM77" s="2">
        <f t="shared" si="86"/>
        <v>17.93082368247323</v>
      </c>
      <c r="BN77" s="2">
        <f t="shared" si="87"/>
        <v>75.9946992249101</v>
      </c>
      <c r="BO77" s="2">
        <f t="shared" si="88"/>
        <v>2.129444328</v>
      </c>
      <c r="BP77" s="2">
        <f t="shared" si="89"/>
        <v>14.875991951999998</v>
      </c>
      <c r="BQ77" s="2">
        <f t="shared" si="90"/>
        <v>15.027630209118804</v>
      </c>
      <c r="BR77" s="2">
        <f t="shared" si="91"/>
        <v>81.85365793748409</v>
      </c>
      <c r="BS77" s="2">
        <f t="shared" si="92"/>
        <v>269.45778764511755</v>
      </c>
      <c r="BT77" s="2">
        <f t="shared" si="93"/>
        <v>157.84835716239417</v>
      </c>
      <c r="BU77" s="2">
        <f t="shared" si="94"/>
        <v>-249.56887916556747</v>
      </c>
      <c r="BV77" s="2">
        <f t="shared" si="95"/>
        <v>101.60154464693758</v>
      </c>
      <c r="BW77" s="2">
        <f t="shared" si="96"/>
        <v>-320.53199544295944</v>
      </c>
      <c r="BX77" s="2">
        <f t="shared" si="97"/>
        <v>139.35014714583372</v>
      </c>
      <c r="BY77" s="2">
        <f t="shared" si="98"/>
        <v>349.5128375499402</v>
      </c>
      <c r="BZ77" s="2">
        <f t="shared" si="99"/>
        <v>-23.496823285138586</v>
      </c>
      <c r="CA77" s="2">
        <f t="shared" si="100"/>
        <v>0.058384642265654665</v>
      </c>
      <c r="CB77" s="2">
        <f t="shared" si="101"/>
        <v>81.71458196266477</v>
      </c>
      <c r="CC77" s="2">
        <f t="shared" si="133"/>
        <v>0.8232234559457308</v>
      </c>
      <c r="CD77" s="2">
        <f t="shared" si="102"/>
        <v>81.71458196266477</v>
      </c>
      <c r="CE77" s="2">
        <f t="shared" si="103"/>
        <v>9.88873523558879</v>
      </c>
      <c r="CF77" s="2">
        <f t="shared" si="104"/>
        <v>81.71458196266477</v>
      </c>
      <c r="CG77" s="2">
        <f t="shared" si="105"/>
        <v>1.4250098503636823</v>
      </c>
      <c r="CH77" s="2">
        <f t="shared" si="106"/>
        <v>9.78552152345197</v>
      </c>
      <c r="CI77" s="2">
        <f t="shared" si="107"/>
        <v>6.866985179754772</v>
      </c>
      <c r="CJ77" s="2">
        <f t="shared" si="108"/>
        <v>1.2924608258347974</v>
      </c>
    </row>
    <row r="78" spans="1:46" ht="12.75">
      <c r="A78" s="1" t="s">
        <v>85</v>
      </c>
      <c r="B78" s="1">
        <v>1</v>
      </c>
      <c r="C78" s="1">
        <v>0.02391</v>
      </c>
      <c r="D78">
        <v>0.2381</v>
      </c>
      <c r="E78" s="1">
        <v>0.3854</v>
      </c>
      <c r="F78" s="1">
        <v>0.1435</v>
      </c>
      <c r="G78" s="1">
        <v>2.5631</v>
      </c>
      <c r="H78" s="10">
        <f t="shared" si="115"/>
        <v>0.005692971000000001</v>
      </c>
      <c r="I78" s="2">
        <f t="shared" si="116"/>
        <v>0.009214914000000001</v>
      </c>
      <c r="J78" s="2">
        <f t="shared" si="117"/>
        <v>0.003431085</v>
      </c>
      <c r="K78" s="2">
        <f t="shared" si="118"/>
        <v>0.061283721</v>
      </c>
      <c r="L78" s="3">
        <v>76</v>
      </c>
      <c r="M78" s="3"/>
      <c r="N78" s="3">
        <v>1</v>
      </c>
      <c r="O78" s="2">
        <f>O31+H31</f>
        <v>1.733689789</v>
      </c>
      <c r="P78" s="2">
        <f>P31+I31</f>
        <v>7.965226276000001</v>
      </c>
      <c r="Q78" s="2">
        <f>Q31+J31</f>
        <v>1.820156748</v>
      </c>
      <c r="R78" s="2">
        <f>R31+K31</f>
        <v>10.286435002</v>
      </c>
      <c r="S78">
        <v>0</v>
      </c>
      <c r="T78">
        <v>0</v>
      </c>
      <c r="U78" s="2">
        <f t="shared" si="114"/>
        <v>1.733689789</v>
      </c>
      <c r="V78" s="2">
        <f t="shared" si="114"/>
        <v>7.965226276000001</v>
      </c>
      <c r="W78" s="2">
        <f t="shared" si="109"/>
        <v>8.15171821841038</v>
      </c>
      <c r="X78" s="2">
        <f t="shared" si="110"/>
        <v>77.7206734045031</v>
      </c>
      <c r="AL78" s="2">
        <f t="shared" si="127"/>
        <v>5.287536326</v>
      </c>
      <c r="AM78" s="2">
        <f t="shared" si="127"/>
        <v>26.216887554000003</v>
      </c>
      <c r="AN78" s="2">
        <f t="shared" si="128"/>
        <v>26.744779554482214</v>
      </c>
      <c r="AO78" s="2">
        <f t="shared" si="129"/>
        <v>78.59730244190499</v>
      </c>
      <c r="AP78" s="14">
        <f t="shared" si="130"/>
        <v>0.9196232639485752</v>
      </c>
      <c r="AQ78" s="2">
        <f t="shared" si="131"/>
        <v>-78.59730244190499</v>
      </c>
      <c r="AR78" s="2"/>
      <c r="AS78" s="2">
        <f t="shared" si="132"/>
        <v>4.958242542010671</v>
      </c>
      <c r="AT78" s="2">
        <f>1.46*AP78</f>
        <v>1.3426499653649198</v>
      </c>
    </row>
    <row r="79" spans="1:46" ht="12.75">
      <c r="A79" s="1" t="s">
        <v>86</v>
      </c>
      <c r="B79" s="1">
        <v>1</v>
      </c>
      <c r="C79" s="1">
        <v>0.08169</v>
      </c>
      <c r="D79">
        <v>0.2381</v>
      </c>
      <c r="E79" s="1">
        <v>0.3854</v>
      </c>
      <c r="F79" s="1">
        <v>0.1435</v>
      </c>
      <c r="G79" s="1">
        <v>2.5631</v>
      </c>
      <c r="H79" s="10">
        <f t="shared" si="115"/>
        <v>0.019450389</v>
      </c>
      <c r="I79" s="2">
        <f t="shared" si="116"/>
        <v>0.031483326</v>
      </c>
      <c r="J79" s="2">
        <f t="shared" si="117"/>
        <v>0.011722515</v>
      </c>
      <c r="K79" s="2">
        <f t="shared" si="118"/>
        <v>0.20937963899999998</v>
      </c>
      <c r="L79" s="3">
        <v>77</v>
      </c>
      <c r="M79" s="3"/>
      <c r="N79" s="3">
        <v>1</v>
      </c>
      <c r="O79" s="2">
        <f>O31+H32</f>
        <v>1.733673122</v>
      </c>
      <c r="P79" s="2">
        <f>P31+I32</f>
        <v>7.965198248000001</v>
      </c>
      <c r="Q79" s="2">
        <f>Q31+J32</f>
        <v>1.820144904</v>
      </c>
      <c r="R79" s="2">
        <f>R31+K32</f>
        <v>10.286259595999999</v>
      </c>
      <c r="S79">
        <v>0</v>
      </c>
      <c r="T79">
        <v>0</v>
      </c>
      <c r="U79" s="2">
        <f t="shared" si="114"/>
        <v>1.733673122</v>
      </c>
      <c r="V79" s="2">
        <f t="shared" si="114"/>
        <v>7.965198248000001</v>
      </c>
      <c r="W79" s="2">
        <f t="shared" si="109"/>
        <v>8.15168728692947</v>
      </c>
      <c r="X79" s="2">
        <f t="shared" si="110"/>
        <v>77.72074597419277</v>
      </c>
      <c r="AL79" s="2">
        <f t="shared" si="127"/>
        <v>5.287491148</v>
      </c>
      <c r="AM79" s="2">
        <f t="shared" si="127"/>
        <v>26.216656092</v>
      </c>
      <c r="AN79" s="2">
        <f t="shared" si="128"/>
        <v>26.744543729261473</v>
      </c>
      <c r="AO79" s="2">
        <f t="shared" si="129"/>
        <v>78.59729928287064</v>
      </c>
      <c r="AP79" s="14">
        <f t="shared" si="130"/>
        <v>0.9196313729057298</v>
      </c>
      <c r="AQ79" s="2">
        <f t="shared" si="131"/>
        <v>-78.59729928287064</v>
      </c>
      <c r="AR79" s="2"/>
      <c r="AS79" s="2">
        <f t="shared" si="132"/>
        <v>4.958241131413805</v>
      </c>
      <c r="AT79" s="2">
        <f>1.45*AP79</f>
        <v>1.333465490713308</v>
      </c>
    </row>
    <row r="80" spans="1:46" ht="12.75">
      <c r="A80" s="1" t="s">
        <v>87</v>
      </c>
      <c r="B80" s="1">
        <v>1</v>
      </c>
      <c r="C80" s="1">
        <v>0.20907</v>
      </c>
      <c r="D80">
        <v>0.2381</v>
      </c>
      <c r="E80" s="1">
        <v>0.3854</v>
      </c>
      <c r="F80" s="1">
        <v>0.1435</v>
      </c>
      <c r="G80" s="1">
        <v>2.5631</v>
      </c>
      <c r="H80" s="10">
        <f t="shared" si="115"/>
        <v>0.049779567000000004</v>
      </c>
      <c r="I80" s="2">
        <f t="shared" si="116"/>
        <v>0.08057557800000001</v>
      </c>
      <c r="J80" s="2">
        <f t="shared" si="117"/>
        <v>0.030001544999999998</v>
      </c>
      <c r="K80" s="2">
        <f t="shared" si="118"/>
        <v>0.535867317</v>
      </c>
      <c r="L80" s="3">
        <v>78</v>
      </c>
      <c r="M80" s="3"/>
      <c r="N80" s="3">
        <v>1</v>
      </c>
      <c r="O80" s="2">
        <f>O34+H76</f>
        <v>1.839199042</v>
      </c>
      <c r="P80" s="2">
        <f>P34+I76</f>
        <v>8.141029978</v>
      </c>
      <c r="Q80" s="2">
        <f>Q34+J76</f>
        <v>1.892349235</v>
      </c>
      <c r="R80" s="2">
        <f>R34+K76</f>
        <v>11.403039757</v>
      </c>
      <c r="S80">
        <v>0</v>
      </c>
      <c r="T80">
        <v>0</v>
      </c>
      <c r="U80" s="2">
        <f t="shared" si="114"/>
        <v>1.839199042</v>
      </c>
      <c r="V80" s="2">
        <f t="shared" si="114"/>
        <v>8.141029978</v>
      </c>
      <c r="W80" s="2">
        <f t="shared" si="109"/>
        <v>8.346198069707453</v>
      </c>
      <c r="X80" s="2">
        <f t="shared" si="110"/>
        <v>77.26960458478854</v>
      </c>
      <c r="AL80" s="2">
        <f t="shared" si="127"/>
        <v>5.570747319</v>
      </c>
      <c r="AM80" s="2">
        <f t="shared" si="127"/>
        <v>27.685099713</v>
      </c>
      <c r="AN80" s="2">
        <f t="shared" si="128"/>
        <v>28.240006583053383</v>
      </c>
      <c r="AO80" s="2">
        <f t="shared" si="129"/>
        <v>78.62296732394164</v>
      </c>
      <c r="AP80" s="14">
        <f t="shared" si="130"/>
        <v>0.870931860272207</v>
      </c>
      <c r="AQ80" s="2">
        <f t="shared" si="131"/>
        <v>-78.62296732394164</v>
      </c>
      <c r="AR80" s="2"/>
      <c r="AS80" s="2">
        <f t="shared" si="132"/>
        <v>4.969728140168047</v>
      </c>
      <c r="AT80" s="2">
        <f>AP80*1.44</f>
        <v>1.254141878791978</v>
      </c>
    </row>
    <row r="81" spans="1:46" ht="12.75">
      <c r="A81" s="1" t="s">
        <v>88</v>
      </c>
      <c r="B81" s="1">
        <v>1</v>
      </c>
      <c r="C81" s="1">
        <v>0.17817</v>
      </c>
      <c r="D81">
        <v>0.2381</v>
      </c>
      <c r="E81" s="1">
        <v>0.3854</v>
      </c>
      <c r="F81" s="1">
        <v>0.1435</v>
      </c>
      <c r="G81" s="1">
        <v>2.5631</v>
      </c>
      <c r="H81" s="10">
        <f t="shared" si="115"/>
        <v>0.042422277</v>
      </c>
      <c r="I81" s="2">
        <f t="shared" si="116"/>
        <v>0.068666718</v>
      </c>
      <c r="J81" s="2">
        <f t="shared" si="117"/>
        <v>0.025567394999999996</v>
      </c>
      <c r="K81" s="2">
        <f t="shared" si="118"/>
        <v>0.45666752699999996</v>
      </c>
      <c r="L81" s="3">
        <v>79</v>
      </c>
      <c r="M81" s="3"/>
      <c r="N81" s="3">
        <v>1</v>
      </c>
      <c r="O81" s="2">
        <f>O43+H77</f>
        <v>1.980704253</v>
      </c>
      <c r="P81" s="2">
        <f>P43+I77</f>
        <v>8.380301352</v>
      </c>
      <c r="Q81" s="2">
        <f>Q43+J77</f>
        <v>1.9951503540000002</v>
      </c>
      <c r="R81" s="2">
        <f>R43+K77</f>
        <v>12.887258891999998</v>
      </c>
      <c r="S81">
        <v>0</v>
      </c>
      <c r="T81">
        <v>0</v>
      </c>
      <c r="U81" s="2">
        <f t="shared" si="114"/>
        <v>1.980704253</v>
      </c>
      <c r="V81" s="2">
        <f t="shared" si="114"/>
        <v>8.380301352</v>
      </c>
      <c r="W81" s="2">
        <f t="shared" si="109"/>
        <v>8.611192721579592</v>
      </c>
      <c r="X81" s="2">
        <f t="shared" si="110"/>
        <v>76.70203994855277</v>
      </c>
      <c r="AL81" s="2">
        <f t="shared" si="127"/>
        <v>5.95655886</v>
      </c>
      <c r="AM81" s="2">
        <f t="shared" si="127"/>
        <v>29.647861596</v>
      </c>
      <c r="AN81" s="2">
        <f t="shared" si="128"/>
        <v>30.240309037247222</v>
      </c>
      <c r="AO81" s="2">
        <f t="shared" si="129"/>
        <v>78.6399295252502</v>
      </c>
      <c r="AP81" s="14">
        <f t="shared" si="130"/>
        <v>0.8133224246215227</v>
      </c>
      <c r="AQ81" s="2">
        <f t="shared" si="131"/>
        <v>-78.6399295252502</v>
      </c>
      <c r="AR81" s="2"/>
      <c r="AS81" s="2">
        <f t="shared" si="132"/>
        <v>4.977347205463524</v>
      </c>
      <c r="AT81" s="2">
        <f>AP81*1.44</f>
        <v>1.1711842914549926</v>
      </c>
    </row>
    <row r="82" spans="1:46" ht="12.75">
      <c r="A82" s="1" t="s">
        <v>89</v>
      </c>
      <c r="B82" s="1">
        <v>1</v>
      </c>
      <c r="C82" s="1">
        <v>0.36667</v>
      </c>
      <c r="D82">
        <v>0.2381</v>
      </c>
      <c r="E82" s="1">
        <v>0.3854</v>
      </c>
      <c r="F82" s="1">
        <v>0.1435</v>
      </c>
      <c r="G82" s="1">
        <v>2.5631</v>
      </c>
      <c r="H82" s="10">
        <f t="shared" si="115"/>
        <v>0.087304127</v>
      </c>
      <c r="I82" s="2">
        <f t="shared" si="116"/>
        <v>0.141314618</v>
      </c>
      <c r="J82" s="2">
        <f t="shared" si="117"/>
        <v>0.052617145</v>
      </c>
      <c r="K82" s="2">
        <f t="shared" si="118"/>
        <v>0.939811877</v>
      </c>
      <c r="L82" s="3">
        <v>80</v>
      </c>
      <c r="M82" s="3"/>
      <c r="N82" s="3">
        <v>1</v>
      </c>
      <c r="O82" s="2">
        <f>O45+H84</f>
        <v>2.044891251</v>
      </c>
      <c r="P82" s="2">
        <f>P45+I84</f>
        <v>8.488479534</v>
      </c>
      <c r="Q82" s="2">
        <f>Q45+J84</f>
        <v>2.041171663</v>
      </c>
      <c r="R82" s="2">
        <f>R45+K84</f>
        <v>13.561861959</v>
      </c>
      <c r="S82">
        <v>0</v>
      </c>
      <c r="T82">
        <v>0</v>
      </c>
      <c r="U82" s="2">
        <f t="shared" si="114"/>
        <v>2.044891251</v>
      </c>
      <c r="V82" s="2">
        <f t="shared" si="114"/>
        <v>8.488479534</v>
      </c>
      <c r="W82" s="2">
        <f t="shared" si="109"/>
        <v>8.731315194605747</v>
      </c>
      <c r="X82" s="2">
        <f t="shared" si="110"/>
        <v>76.45541346933165</v>
      </c>
      <c r="AL82" s="2">
        <f t="shared" si="127"/>
        <v>6.130954165</v>
      </c>
      <c r="AM82" s="2">
        <f t="shared" si="127"/>
        <v>30.538821026999997</v>
      </c>
      <c r="AN82" s="2">
        <f t="shared" si="128"/>
        <v>31.148165093508606</v>
      </c>
      <c r="AO82" s="2">
        <f t="shared" si="129"/>
        <v>78.6482389070589</v>
      </c>
      <c r="AP82" s="14">
        <f t="shared" si="130"/>
        <v>0.7896170253895235</v>
      </c>
      <c r="AQ82" s="2">
        <f t="shared" si="131"/>
        <v>-78.6482389070589</v>
      </c>
      <c r="AR82" s="2"/>
      <c r="AS82" s="2">
        <f t="shared" si="132"/>
        <v>4.9810878054411285</v>
      </c>
      <c r="AT82" s="2">
        <f>AP82*1.43</f>
        <v>1.1291523463070186</v>
      </c>
    </row>
    <row r="83" spans="1:46" ht="12.75">
      <c r="A83" s="1" t="s">
        <v>90</v>
      </c>
      <c r="B83" s="1">
        <v>1</v>
      </c>
      <c r="C83" s="1">
        <v>0.11008</v>
      </c>
      <c r="D83">
        <v>0.2381</v>
      </c>
      <c r="E83" s="1">
        <v>0.3854</v>
      </c>
      <c r="F83" s="1">
        <v>0.1435</v>
      </c>
      <c r="G83" s="1">
        <v>2.5631</v>
      </c>
      <c r="H83" s="10">
        <f t="shared" si="115"/>
        <v>0.026210048</v>
      </c>
      <c r="I83" s="2">
        <f t="shared" si="116"/>
        <v>0.042424832</v>
      </c>
      <c r="J83" s="2">
        <f t="shared" si="117"/>
        <v>0.015796479999999998</v>
      </c>
      <c r="K83" s="2">
        <f t="shared" si="118"/>
        <v>0.282146048</v>
      </c>
      <c r="L83" s="3">
        <v>81</v>
      </c>
      <c r="M83" s="3"/>
      <c r="N83" s="3">
        <v>1</v>
      </c>
      <c r="O83" s="2">
        <f>O45+H85</f>
        <v>2.096661334</v>
      </c>
      <c r="P83" s="2">
        <f>P45+I85</f>
        <v>8.572277055999999</v>
      </c>
      <c r="Q83" s="2">
        <f>Q45+J85</f>
        <v>2.072372868</v>
      </c>
      <c r="R83" s="2">
        <f>R45+K85</f>
        <v>14.119156792</v>
      </c>
      <c r="S83">
        <v>0</v>
      </c>
      <c r="T83">
        <v>0</v>
      </c>
      <c r="U83" s="2">
        <f t="shared" si="114"/>
        <v>2.096661334</v>
      </c>
      <c r="V83" s="2">
        <f t="shared" si="114"/>
        <v>8.572277055999999</v>
      </c>
      <c r="W83" s="2">
        <f t="shared" si="109"/>
        <v>8.824960208086758</v>
      </c>
      <c r="X83" s="2">
        <f t="shared" si="110"/>
        <v>76.256063715709</v>
      </c>
      <c r="AL83" s="2">
        <f t="shared" si="127"/>
        <v>6.265695536000001</v>
      </c>
      <c r="AM83" s="2">
        <f t="shared" si="127"/>
        <v>31.263710904</v>
      </c>
      <c r="AN83" s="2">
        <f t="shared" si="128"/>
        <v>31.88539728525801</v>
      </c>
      <c r="AO83" s="2">
        <f t="shared" si="129"/>
        <v>78.66724328119655</v>
      </c>
      <c r="AP83" s="14">
        <f t="shared" si="130"/>
        <v>0.7713600444567594</v>
      </c>
      <c r="AQ83" s="2">
        <f t="shared" si="131"/>
        <v>-78.66724328119655</v>
      </c>
      <c r="AR83" s="2"/>
      <c r="AS83" s="2">
        <f t="shared" si="132"/>
        <v>4.989663274312025</v>
      </c>
      <c r="AT83" s="2">
        <f>AP83*1.43</f>
        <v>1.103044863573166</v>
      </c>
    </row>
    <row r="84" spans="1:46" ht="12.75">
      <c r="A84" s="1" t="s">
        <v>91</v>
      </c>
      <c r="B84" s="1">
        <v>1</v>
      </c>
      <c r="C84" s="1">
        <v>0.00517</v>
      </c>
      <c r="D84">
        <v>0.2381</v>
      </c>
      <c r="E84" s="1">
        <v>0.3854</v>
      </c>
      <c r="F84" s="1">
        <v>0.1435</v>
      </c>
      <c r="G84" s="1">
        <v>2.5631</v>
      </c>
      <c r="H84" s="10">
        <f t="shared" si="115"/>
        <v>0.001230977</v>
      </c>
      <c r="I84" s="2">
        <f t="shared" si="116"/>
        <v>0.001992518</v>
      </c>
      <c r="J84" s="2">
        <f t="shared" si="117"/>
        <v>0.000741895</v>
      </c>
      <c r="K84" s="2">
        <f t="shared" si="118"/>
        <v>0.013251226999999999</v>
      </c>
      <c r="L84" s="3">
        <v>82</v>
      </c>
      <c r="M84" s="3"/>
      <c r="N84" s="3">
        <v>1</v>
      </c>
      <c r="O84" s="2">
        <f>O44+H78</f>
        <v>2.036750612</v>
      </c>
      <c r="P84" s="2">
        <f>P44+I78</f>
        <v>8.474508757999999</v>
      </c>
      <c r="Q84" s="2">
        <f>Q44+J78</f>
        <v>2.0349050969999998</v>
      </c>
      <c r="R84" s="2">
        <f>R44+K78</f>
        <v>13.477262459</v>
      </c>
      <c r="S84">
        <v>0</v>
      </c>
      <c r="T84">
        <v>0</v>
      </c>
      <c r="U84" s="2">
        <f>O84+S84</f>
        <v>2.036750612</v>
      </c>
      <c r="V84" s="2">
        <f aca="true" t="shared" si="134" ref="V84:V125">P84+T84</f>
        <v>8.474508757999999</v>
      </c>
      <c r="W84" s="2">
        <f t="shared" si="109"/>
        <v>8.715827656906775</v>
      </c>
      <c r="X84" s="2">
        <f t="shared" si="110"/>
        <v>76.48593050537025</v>
      </c>
      <c r="AL84" s="2">
        <f t="shared" si="127"/>
        <v>6.108406321</v>
      </c>
      <c r="AM84" s="2">
        <f t="shared" si="127"/>
        <v>30.426279975</v>
      </c>
      <c r="AN84" s="2">
        <f t="shared" si="128"/>
        <v>31.03338751892095</v>
      </c>
      <c r="AO84" s="2">
        <f t="shared" si="129"/>
        <v>78.64815595614611</v>
      </c>
      <c r="AP84" s="14">
        <f t="shared" si="130"/>
        <v>0.7925374389915537</v>
      </c>
      <c r="AQ84" s="2">
        <f t="shared" si="131"/>
        <v>-78.64815595614611</v>
      </c>
      <c r="AR84" s="2"/>
      <c r="AS84" s="2">
        <f t="shared" si="132"/>
        <v>4.98105043706702</v>
      </c>
      <c r="AT84" s="2">
        <f>AP84*1.43</f>
        <v>1.1333285377579219</v>
      </c>
    </row>
    <row r="85" spans="1:46" ht="12.75">
      <c r="A85" s="1" t="s">
        <v>92</v>
      </c>
      <c r="B85" s="1">
        <v>1</v>
      </c>
      <c r="C85" s="1">
        <v>0.2226</v>
      </c>
      <c r="D85">
        <v>0.2381</v>
      </c>
      <c r="E85" s="1">
        <v>0.3854</v>
      </c>
      <c r="F85" s="1">
        <v>0.1435</v>
      </c>
      <c r="G85" s="1">
        <v>2.5631</v>
      </c>
      <c r="H85" s="10">
        <f t="shared" si="115"/>
        <v>0.05300106</v>
      </c>
      <c r="I85" s="2">
        <f t="shared" si="116"/>
        <v>0.08579004</v>
      </c>
      <c r="J85" s="2">
        <f t="shared" si="117"/>
        <v>0.031943099999999995</v>
      </c>
      <c r="K85" s="2">
        <f t="shared" si="118"/>
        <v>0.57054606</v>
      </c>
      <c r="L85" s="3">
        <v>83</v>
      </c>
      <c r="M85" s="3"/>
      <c r="N85" s="3">
        <v>1</v>
      </c>
      <c r="O85" s="2">
        <f>O84+H79</f>
        <v>2.0562010010000003</v>
      </c>
      <c r="P85" s="2">
        <f>P84+I79</f>
        <v>8.505992083999999</v>
      </c>
      <c r="Q85" s="2">
        <f>Q84+J79</f>
        <v>2.046627612</v>
      </c>
      <c r="R85" s="2">
        <f>R84+K79</f>
        <v>13.686642098</v>
      </c>
      <c r="S85">
        <v>0</v>
      </c>
      <c r="T85">
        <v>0</v>
      </c>
      <c r="U85" s="2">
        <f>O85+S85</f>
        <v>2.0562010010000003</v>
      </c>
      <c r="V85" s="2">
        <f t="shared" si="134"/>
        <v>8.505992083999999</v>
      </c>
      <c r="W85" s="2">
        <f t="shared" si="109"/>
        <v>8.750992166010894</v>
      </c>
      <c r="X85" s="2">
        <f t="shared" si="110"/>
        <v>76.41027783070082</v>
      </c>
      <c r="AL85" s="2">
        <f t="shared" si="127"/>
        <v>6.1590296140000005</v>
      </c>
      <c r="AM85" s="2">
        <f t="shared" si="127"/>
        <v>30.698626265999998</v>
      </c>
      <c r="AN85" s="2">
        <f t="shared" si="128"/>
        <v>31.31037049294808</v>
      </c>
      <c r="AO85" s="2">
        <f t="shared" si="129"/>
        <v>78.6554278988448</v>
      </c>
      <c r="AP85" s="14">
        <f t="shared" si="130"/>
        <v>0.7855263633184258</v>
      </c>
      <c r="AQ85" s="2">
        <f t="shared" si="131"/>
        <v>-78.6554278988448</v>
      </c>
      <c r="AR85" s="2"/>
      <c r="AS85" s="2">
        <f t="shared" si="132"/>
        <v>4.984328407224963</v>
      </c>
      <c r="AT85" s="2">
        <f>AP85*1.43</f>
        <v>1.123302699545349</v>
      </c>
    </row>
    <row r="86" spans="1:46" ht="12.75">
      <c r="A86" s="1" t="s">
        <v>93</v>
      </c>
      <c r="B86" s="1">
        <v>1</v>
      </c>
      <c r="C86" s="1">
        <v>0.20304</v>
      </c>
      <c r="D86">
        <v>0.2381</v>
      </c>
      <c r="E86" s="1">
        <v>0.3854</v>
      </c>
      <c r="F86" s="1">
        <v>0.1435</v>
      </c>
      <c r="G86" s="1">
        <v>2.5631</v>
      </c>
      <c r="H86" s="10">
        <f t="shared" si="115"/>
        <v>0.048343824</v>
      </c>
      <c r="I86" s="2">
        <f t="shared" si="116"/>
        <v>0.07825161600000001</v>
      </c>
      <c r="J86" s="2">
        <f t="shared" si="117"/>
        <v>0.029136239999999997</v>
      </c>
      <c r="K86" s="2">
        <f t="shared" si="118"/>
        <v>0.520411824</v>
      </c>
      <c r="L86" s="3">
        <v>84</v>
      </c>
      <c r="M86" s="3"/>
      <c r="N86" s="3">
        <v>1</v>
      </c>
      <c r="O86" s="2">
        <f>O84+H80</f>
        <v>2.086530179</v>
      </c>
      <c r="P86" s="2">
        <f>P84+I80</f>
        <v>8.555084335999998</v>
      </c>
      <c r="Q86" s="2">
        <f>Q84+J80</f>
        <v>2.064906642</v>
      </c>
      <c r="R86" s="2">
        <f>R84+K80</f>
        <v>14.013129776</v>
      </c>
      <c r="S86">
        <v>0</v>
      </c>
      <c r="T86">
        <v>0</v>
      </c>
      <c r="U86" s="2">
        <f>O86+S86</f>
        <v>2.086530179</v>
      </c>
      <c r="V86" s="2">
        <f t="shared" si="134"/>
        <v>8.555084335999998</v>
      </c>
      <c r="W86" s="2">
        <f t="shared" si="109"/>
        <v>8.805854653805632</v>
      </c>
      <c r="X86" s="2">
        <f t="shared" si="110"/>
        <v>76.29351787244462</v>
      </c>
      <c r="AL86" s="2">
        <f t="shared" si="127"/>
        <v>6.237966999999999</v>
      </c>
      <c r="AM86" s="2">
        <f t="shared" si="127"/>
        <v>31.123298447999996</v>
      </c>
      <c r="AN86" s="2">
        <f t="shared" si="128"/>
        <v>31.742273683155844</v>
      </c>
      <c r="AO86" s="2">
        <f t="shared" si="129"/>
        <v>78.66651387527345</v>
      </c>
      <c r="AP86" s="14">
        <f t="shared" si="130"/>
        <v>0.7748380507641313</v>
      </c>
      <c r="AQ86" s="2">
        <f t="shared" si="131"/>
        <v>-78.66651387527345</v>
      </c>
      <c r="AR86" s="2"/>
      <c r="AS86" s="2">
        <f t="shared" si="132"/>
        <v>4.989333615904028</v>
      </c>
      <c r="AT86" s="2">
        <f>AP86*1.43</f>
        <v>1.1080184125927077</v>
      </c>
    </row>
    <row r="87" spans="1:46" ht="12.75">
      <c r="A87" s="1" t="s">
        <v>94</v>
      </c>
      <c r="B87" s="1">
        <v>1</v>
      </c>
      <c r="C87" s="1">
        <v>0.14797</v>
      </c>
      <c r="D87">
        <v>0.2381</v>
      </c>
      <c r="E87" s="1">
        <v>0.3854</v>
      </c>
      <c r="F87" s="1">
        <v>0.1435</v>
      </c>
      <c r="G87" s="1">
        <v>2.5631</v>
      </c>
      <c r="H87" s="10">
        <f t="shared" si="115"/>
        <v>0.035231657</v>
      </c>
      <c r="I87" s="2">
        <f t="shared" si="116"/>
        <v>0.057027638</v>
      </c>
      <c r="J87" s="2">
        <f t="shared" si="117"/>
        <v>0.021233694999999997</v>
      </c>
      <c r="K87" s="2">
        <f t="shared" si="118"/>
        <v>0.37926190699999995</v>
      </c>
      <c r="L87" s="3">
        <v>85</v>
      </c>
      <c r="M87" s="3"/>
      <c r="N87" s="3">
        <v>1</v>
      </c>
      <c r="O87" s="2">
        <f>O86+H81</f>
        <v>2.128952456</v>
      </c>
      <c r="P87" s="2">
        <f>P86+I81</f>
        <v>8.623751053999998</v>
      </c>
      <c r="Q87" s="2">
        <f>Q86+J81</f>
        <v>2.090474037</v>
      </c>
      <c r="R87" s="2">
        <f>R86+K81</f>
        <v>14.469797303</v>
      </c>
      <c r="S87">
        <v>0</v>
      </c>
      <c r="T87">
        <v>0</v>
      </c>
      <c r="U87" s="2">
        <f>O87+S87</f>
        <v>2.128952456</v>
      </c>
      <c r="V87" s="2">
        <f t="shared" si="134"/>
        <v>8.623751053999998</v>
      </c>
      <c r="W87" s="2">
        <f t="shared" si="109"/>
        <v>8.882652802022294</v>
      </c>
      <c r="X87" s="2">
        <f t="shared" si="110"/>
        <v>76.13262302191009</v>
      </c>
      <c r="AL87" s="2">
        <f t="shared" si="127"/>
        <v>6.348378949</v>
      </c>
      <c r="AM87" s="2">
        <f t="shared" si="127"/>
        <v>31.717299410999996</v>
      </c>
      <c r="AN87" s="2">
        <f t="shared" si="128"/>
        <v>32.34639079104695</v>
      </c>
      <c r="AO87" s="2">
        <f t="shared" si="129"/>
        <v>78.68152349419215</v>
      </c>
      <c r="AP87" s="14">
        <f t="shared" si="130"/>
        <v>0.7603667941304183</v>
      </c>
      <c r="AQ87" s="2">
        <f t="shared" si="131"/>
        <v>-78.68152349419215</v>
      </c>
      <c r="AR87" s="2"/>
      <c r="AS87" s="2">
        <f t="shared" si="132"/>
        <v>4.996125730017444</v>
      </c>
      <c r="AT87" s="2">
        <f>AP87*1.43</f>
        <v>1.0873245156064981</v>
      </c>
    </row>
    <row r="88" spans="1:46" ht="12.75">
      <c r="A88" s="1" t="s">
        <v>95</v>
      </c>
      <c r="B88" s="1">
        <v>1</v>
      </c>
      <c r="C88" s="1">
        <v>0.10784</v>
      </c>
      <c r="D88">
        <v>0.2381</v>
      </c>
      <c r="E88" s="1">
        <v>0.3854</v>
      </c>
      <c r="F88" s="1">
        <v>0.1435</v>
      </c>
      <c r="G88" s="1">
        <v>2.5631</v>
      </c>
      <c r="H88" s="10">
        <f t="shared" si="115"/>
        <v>0.025676704</v>
      </c>
      <c r="I88" s="2">
        <f t="shared" si="116"/>
        <v>0.041561536</v>
      </c>
      <c r="J88" s="2">
        <f t="shared" si="117"/>
        <v>0.015475039999999999</v>
      </c>
      <c r="K88" s="2">
        <f t="shared" si="118"/>
        <v>0.276404704</v>
      </c>
      <c r="L88" s="3">
        <v>86</v>
      </c>
      <c r="M88" s="3"/>
      <c r="N88" s="3">
        <v>1</v>
      </c>
      <c r="O88" s="2">
        <f>O86+H82</f>
        <v>2.173834306</v>
      </c>
      <c r="P88" s="2">
        <f>P86+I82</f>
        <v>8.696398954</v>
      </c>
      <c r="Q88" s="2">
        <f>Q86+J82</f>
        <v>2.117523787</v>
      </c>
      <c r="R88" s="2">
        <f>R86+K82</f>
        <v>14.952941653</v>
      </c>
      <c r="S88">
        <v>0</v>
      </c>
      <c r="T88">
        <v>0</v>
      </c>
      <c r="U88" s="2">
        <f>O88+S88</f>
        <v>2.173834306</v>
      </c>
      <c r="V88" s="2">
        <f t="shared" si="134"/>
        <v>8.696398954</v>
      </c>
      <c r="W88" s="2">
        <f t="shared" si="109"/>
        <v>8.963978489324637</v>
      </c>
      <c r="X88" s="2">
        <f t="shared" si="110"/>
        <v>75.96540246242918</v>
      </c>
      <c r="AL88" s="2">
        <f t="shared" si="127"/>
        <v>6.465192398999999</v>
      </c>
      <c r="AM88" s="2">
        <f t="shared" si="127"/>
        <v>32.345739561</v>
      </c>
      <c r="AN88" s="2">
        <f t="shared" si="128"/>
        <v>32.98553592870863</v>
      </c>
      <c r="AO88" s="2">
        <f t="shared" si="129"/>
        <v>78.69680481622407</v>
      </c>
      <c r="AP88" s="14">
        <f t="shared" si="130"/>
        <v>0.7456335261805445</v>
      </c>
      <c r="AQ88" s="2">
        <f t="shared" si="131"/>
        <v>-78.69680481622407</v>
      </c>
      <c r="AR88" s="2"/>
      <c r="AS88" s="2">
        <f t="shared" si="132"/>
        <v>5.003059083903375</v>
      </c>
      <c r="AT88" s="2">
        <f>AP88*1.43</f>
        <v>1.0662559424381786</v>
      </c>
    </row>
    <row r="89" spans="1:46" ht="12.75">
      <c r="A89" s="1" t="s">
        <v>96</v>
      </c>
      <c r="B89" s="1">
        <v>1</v>
      </c>
      <c r="C89" s="1">
        <v>0.41869</v>
      </c>
      <c r="D89">
        <v>0.2381</v>
      </c>
      <c r="E89" s="1">
        <v>0.3854</v>
      </c>
      <c r="F89" s="1">
        <v>0.1435</v>
      </c>
      <c r="G89" s="1">
        <v>2.5631</v>
      </c>
      <c r="H89" s="10">
        <f t="shared" si="115"/>
        <v>0.09969008900000001</v>
      </c>
      <c r="I89" s="2">
        <f t="shared" si="116"/>
        <v>0.16136312600000002</v>
      </c>
      <c r="J89" s="2">
        <f t="shared" si="117"/>
        <v>0.060082014999999996</v>
      </c>
      <c r="K89" s="2">
        <f t="shared" si="118"/>
        <v>1.073144339</v>
      </c>
      <c r="L89" s="3">
        <v>87</v>
      </c>
      <c r="M89" s="3"/>
      <c r="N89" s="3">
        <v>1</v>
      </c>
      <c r="O89" s="2">
        <f>O51+H83</f>
        <v>2.0772680889999995</v>
      </c>
      <c r="P89" s="2">
        <f>P51+I83</f>
        <v>8.541352276</v>
      </c>
      <c r="Q89" s="2">
        <f>Q51+J83</f>
        <v>2.061483292</v>
      </c>
      <c r="R89" s="2">
        <f>R51+K83</f>
        <v>13.908611985999999</v>
      </c>
      <c r="S89">
        <v>0</v>
      </c>
      <c r="T89">
        <v>0</v>
      </c>
      <c r="U89" s="2">
        <f>O89+S89</f>
        <v>2.0772680889999995</v>
      </c>
      <c r="V89" s="2">
        <f t="shared" si="134"/>
        <v>8.541352276</v>
      </c>
      <c r="W89" s="2">
        <f t="shared" si="109"/>
        <v>8.790320893818842</v>
      </c>
      <c r="X89" s="2">
        <f t="shared" si="110"/>
        <v>76.33096110681677</v>
      </c>
      <c r="AL89" s="2">
        <f t="shared" si="127"/>
        <v>6.216019469999999</v>
      </c>
      <c r="AM89" s="2">
        <f t="shared" si="127"/>
        <v>30.991316538</v>
      </c>
      <c r="AN89" s="2">
        <f t="shared" si="128"/>
        <v>31.608552621243692</v>
      </c>
      <c r="AO89" s="2">
        <f t="shared" si="129"/>
        <v>78.65850654572208</v>
      </c>
      <c r="AP89" s="14">
        <f t="shared" si="130"/>
        <v>0.7781160296137064</v>
      </c>
      <c r="AQ89" s="2">
        <f t="shared" si="131"/>
        <v>-78.65850654572208</v>
      </c>
      <c r="AR89" s="2"/>
      <c r="AS89" s="2">
        <f t="shared" si="132"/>
        <v>4.985717417323341</v>
      </c>
      <c r="AT89" s="2">
        <f>AP89*1.43</f>
        <v>1.1127059223476001</v>
      </c>
    </row>
    <row r="90" spans="1:46" ht="12.75">
      <c r="A90" s="1" t="s">
        <v>97</v>
      </c>
      <c r="B90" s="1">
        <v>1</v>
      </c>
      <c r="C90" s="1">
        <v>0.13546</v>
      </c>
      <c r="D90">
        <v>0.2381</v>
      </c>
      <c r="E90" s="1">
        <v>0.3854</v>
      </c>
      <c r="F90" s="1">
        <v>0.1435</v>
      </c>
      <c r="G90" s="1">
        <v>2.5631</v>
      </c>
      <c r="H90" s="10">
        <f t="shared" si="115"/>
        <v>0.032253026</v>
      </c>
      <c r="I90" s="2">
        <f t="shared" si="116"/>
        <v>0.052206284</v>
      </c>
      <c r="J90" s="2">
        <f t="shared" si="117"/>
        <v>0.01943851</v>
      </c>
      <c r="K90" s="2">
        <f t="shared" si="118"/>
        <v>0.347197526</v>
      </c>
      <c r="L90" s="3">
        <v>88</v>
      </c>
      <c r="M90" s="3"/>
      <c r="N90" s="3">
        <v>1</v>
      </c>
      <c r="O90" s="2">
        <f>O53+H86</f>
        <v>2.235792687999999</v>
      </c>
      <c r="P90" s="2">
        <f>P53+I86</f>
        <v>8.806540192</v>
      </c>
      <c r="Q90" s="2">
        <f>Q53+J86</f>
        <v>2.1717458880000002</v>
      </c>
      <c r="R90" s="2">
        <f>R53+K86</f>
        <v>15.582275176</v>
      </c>
      <c r="S90">
        <v>0</v>
      </c>
      <c r="T90">
        <v>0</v>
      </c>
      <c r="U90" s="2">
        <f aca="true" t="shared" si="135" ref="U90:U107">O90+S90</f>
        <v>2.235792687999999</v>
      </c>
      <c r="V90" s="2">
        <f t="shared" si="134"/>
        <v>8.806540192</v>
      </c>
      <c r="W90" s="2">
        <f t="shared" si="109"/>
        <v>9.085918726085199</v>
      </c>
      <c r="X90" s="2">
        <f t="shared" si="110"/>
        <v>75.75478932647322</v>
      </c>
      <c r="AL90" s="2">
        <f t="shared" si="127"/>
        <v>6.643331263999999</v>
      </c>
      <c r="AM90" s="2">
        <f t="shared" si="127"/>
        <v>33.195355559999996</v>
      </c>
      <c r="AN90" s="2">
        <f t="shared" si="128"/>
        <v>33.85358889450367</v>
      </c>
      <c r="AO90" s="2">
        <f t="shared" si="129"/>
        <v>78.68299741318212</v>
      </c>
      <c r="AP90" s="14">
        <f t="shared" si="130"/>
        <v>0.7265144485603184</v>
      </c>
      <c r="AQ90" s="2">
        <f t="shared" si="131"/>
        <v>-78.68299741318212</v>
      </c>
      <c r="AR90" s="2"/>
      <c r="AS90" s="2">
        <f t="shared" si="132"/>
        <v>4.99679366282464</v>
      </c>
      <c r="AT90" s="2">
        <f>AP90*1.43</f>
        <v>1.0389156614412554</v>
      </c>
    </row>
    <row r="91" spans="1:46" ht="12.75">
      <c r="A91" s="1" t="s">
        <v>98</v>
      </c>
      <c r="B91" s="1">
        <v>1</v>
      </c>
      <c r="C91" s="1">
        <v>0.1538</v>
      </c>
      <c r="D91">
        <v>0.2381</v>
      </c>
      <c r="E91" s="1">
        <v>0.3854</v>
      </c>
      <c r="F91" s="1">
        <v>0.1435</v>
      </c>
      <c r="G91" s="1">
        <v>2.5631</v>
      </c>
      <c r="H91" s="10">
        <f t="shared" si="115"/>
        <v>0.03661978</v>
      </c>
      <c r="I91" s="2">
        <f t="shared" si="116"/>
        <v>0.05927452</v>
      </c>
      <c r="J91" s="2">
        <f t="shared" si="117"/>
        <v>0.022070299999999998</v>
      </c>
      <c r="K91" s="2">
        <f t="shared" si="118"/>
        <v>0.39420478</v>
      </c>
      <c r="L91" s="3">
        <v>89</v>
      </c>
      <c r="M91" s="3"/>
      <c r="N91" s="3">
        <v>1</v>
      </c>
      <c r="O91" s="2">
        <f>O53+H87</f>
        <v>2.2226805209999996</v>
      </c>
      <c r="P91" s="2">
        <f>P53+I87</f>
        <v>8.785316214</v>
      </c>
      <c r="Q91" s="2">
        <f>Q53+J87</f>
        <v>2.163843343</v>
      </c>
      <c r="R91" s="2">
        <f>R53+K87</f>
        <v>15.441125259</v>
      </c>
      <c r="S91">
        <v>0</v>
      </c>
      <c r="T91">
        <v>0</v>
      </c>
      <c r="U91" s="2">
        <f t="shared" si="135"/>
        <v>2.2226805209999996</v>
      </c>
      <c r="V91" s="2">
        <f t="shared" si="134"/>
        <v>8.785316214</v>
      </c>
      <c r="W91" s="2">
        <f t="shared" si="109"/>
        <v>9.062123905487285</v>
      </c>
      <c r="X91" s="2">
        <f t="shared" si="110"/>
        <v>75.80212222378462</v>
      </c>
      <c r="AL91" s="2">
        <f t="shared" si="127"/>
        <v>6.609204384999999</v>
      </c>
      <c r="AM91" s="2">
        <f t="shared" si="127"/>
        <v>33.011757687</v>
      </c>
      <c r="AN91" s="2">
        <f t="shared" si="128"/>
        <v>33.666863949407386</v>
      </c>
      <c r="AO91" s="2">
        <f t="shared" si="129"/>
        <v>78.67863151995846</v>
      </c>
      <c r="AP91" s="14">
        <f t="shared" si="130"/>
        <v>0.7305438814983831</v>
      </c>
      <c r="AQ91" s="2">
        <f t="shared" si="131"/>
        <v>-78.67863151995846</v>
      </c>
      <c r="AR91" s="2"/>
      <c r="AS91" s="2">
        <f t="shared" si="132"/>
        <v>4.994815678861777</v>
      </c>
      <c r="AT91" s="2">
        <f>AP91*1.43</f>
        <v>1.0446777505426879</v>
      </c>
    </row>
    <row r="92" spans="1:46" ht="12.75">
      <c r="A92" s="1" t="s">
        <v>99</v>
      </c>
      <c r="B92" s="1">
        <v>1</v>
      </c>
      <c r="C92" s="1">
        <v>0.07792</v>
      </c>
      <c r="D92">
        <v>0.2381</v>
      </c>
      <c r="E92" s="1">
        <v>0.3854</v>
      </c>
      <c r="F92" s="1">
        <v>0.1435</v>
      </c>
      <c r="G92" s="1">
        <v>2.5631</v>
      </c>
      <c r="H92" s="10">
        <f t="shared" si="115"/>
        <v>0.018552752000000002</v>
      </c>
      <c r="I92" s="2">
        <f t="shared" si="116"/>
        <v>0.030030368</v>
      </c>
      <c r="J92" s="2">
        <f t="shared" si="117"/>
        <v>0.01118152</v>
      </c>
      <c r="K92" s="2">
        <f t="shared" si="118"/>
        <v>0.199716752</v>
      </c>
      <c r="L92" s="3">
        <v>90</v>
      </c>
      <c r="M92" s="3"/>
      <c r="N92" s="3">
        <v>1</v>
      </c>
      <c r="O92" s="2">
        <f>O54+H88</f>
        <v>2.2688028719999993</v>
      </c>
      <c r="P92" s="2">
        <f>P54+I88</f>
        <v>8.863479648</v>
      </c>
      <c r="Q92" s="2">
        <f>Q54+J88</f>
        <v>2.197650416</v>
      </c>
      <c r="R92" s="2">
        <f>R54+K88</f>
        <v>15.924224328000001</v>
      </c>
      <c r="S92">
        <v>0</v>
      </c>
      <c r="T92">
        <v>0</v>
      </c>
      <c r="U92" s="2">
        <f t="shared" si="135"/>
        <v>2.2688028719999993</v>
      </c>
      <c r="V92" s="2">
        <f t="shared" si="134"/>
        <v>8.863479648</v>
      </c>
      <c r="W92" s="2">
        <f t="shared" si="109"/>
        <v>9.149247944093856</v>
      </c>
      <c r="X92" s="2">
        <f t="shared" si="110"/>
        <v>75.64216750146524</v>
      </c>
      <c r="AL92" s="2">
        <f t="shared" si="127"/>
        <v>6.735256159999999</v>
      </c>
      <c r="AM92" s="2">
        <f t="shared" si="127"/>
        <v>33.651183624</v>
      </c>
      <c r="AN92" s="2">
        <f t="shared" si="128"/>
        <v>34.318593136039006</v>
      </c>
      <c r="AO92" s="2">
        <f t="shared" si="129"/>
        <v>78.68185018439925</v>
      </c>
      <c r="AP92" s="14">
        <f t="shared" si="130"/>
        <v>0.7166704465414103</v>
      </c>
      <c r="AQ92" s="2">
        <f t="shared" si="131"/>
        <v>-78.68185018439925</v>
      </c>
      <c r="AR92" s="2"/>
      <c r="AS92" s="2">
        <f t="shared" si="132"/>
        <v>4.99627376072954</v>
      </c>
      <c r="AT92" s="2">
        <f>AP92*1.43</f>
        <v>1.0248387385542168</v>
      </c>
    </row>
    <row r="93" spans="1:46" ht="12.75">
      <c r="A93" s="1" t="s">
        <v>100</v>
      </c>
      <c r="B93" s="1">
        <v>1</v>
      </c>
      <c r="C93" s="1">
        <v>0.26502</v>
      </c>
      <c r="D93">
        <v>0.2381</v>
      </c>
      <c r="E93" s="1">
        <v>0.3854</v>
      </c>
      <c r="F93" s="1">
        <v>0.1435</v>
      </c>
      <c r="G93" s="1">
        <v>2.5631</v>
      </c>
      <c r="H93" s="10">
        <f t="shared" si="115"/>
        <v>0.06310126199999999</v>
      </c>
      <c r="I93" s="2">
        <f t="shared" si="116"/>
        <v>0.102138708</v>
      </c>
      <c r="J93" s="2">
        <f t="shared" si="117"/>
        <v>0.038030369999999994</v>
      </c>
      <c r="K93" s="2">
        <f t="shared" si="118"/>
        <v>0.679272762</v>
      </c>
      <c r="L93" s="3">
        <v>91</v>
      </c>
      <c r="M93" s="3"/>
      <c r="N93" s="3">
        <v>1</v>
      </c>
      <c r="O93" s="2">
        <f>O55+H89</f>
        <v>2.3909362669999994</v>
      </c>
      <c r="P93" s="2">
        <f>P55+I89</f>
        <v>9.064202078</v>
      </c>
      <c r="Q93" s="2">
        <f>Q55+J89</f>
        <v>2.2764527109999997</v>
      </c>
      <c r="R93" s="2">
        <f>R55+K89</f>
        <v>17.227386143</v>
      </c>
      <c r="S93">
        <v>0</v>
      </c>
      <c r="T93">
        <v>0</v>
      </c>
      <c r="U93" s="2">
        <f t="shared" si="135"/>
        <v>2.3909362669999994</v>
      </c>
      <c r="V93" s="2">
        <f t="shared" si="134"/>
        <v>9.064202078</v>
      </c>
      <c r="W93" s="2">
        <f aca="true" t="shared" si="136" ref="W93:W125">SQRT(U93*U93+V93*V93)</f>
        <v>9.374237864684009</v>
      </c>
      <c r="X93" s="2">
        <f aca="true" t="shared" si="137" ref="X93:X125">DEGREES(ATAN(V93/U93))</f>
        <v>75.22321884882838</v>
      </c>
      <c r="AL93" s="2">
        <f t="shared" si="127"/>
        <v>7.058325244999999</v>
      </c>
      <c r="AM93" s="2">
        <f t="shared" si="127"/>
        <v>35.355790299</v>
      </c>
      <c r="AN93" s="2">
        <f t="shared" si="128"/>
        <v>36.05345840458397</v>
      </c>
      <c r="AO93" s="2">
        <f t="shared" si="129"/>
        <v>78.71006526829014</v>
      </c>
      <c r="AP93" s="14">
        <f t="shared" si="130"/>
        <v>0.6821848043390739</v>
      </c>
      <c r="AQ93" s="2">
        <f t="shared" si="131"/>
        <v>-78.71006526829014</v>
      </c>
      <c r="AR93" s="2"/>
      <c r="AS93" s="2">
        <f t="shared" si="132"/>
        <v>5.009090552188065</v>
      </c>
      <c r="AT93" s="2">
        <f>AP93*1.43</f>
        <v>0.9755242702048756</v>
      </c>
    </row>
    <row r="94" spans="1:46" ht="12.75">
      <c r="A94" s="1" t="s">
        <v>101</v>
      </c>
      <c r="B94" s="1">
        <v>1</v>
      </c>
      <c r="C94" s="1">
        <v>0.06805</v>
      </c>
      <c r="D94">
        <v>0.2381</v>
      </c>
      <c r="E94" s="1">
        <v>0.3854</v>
      </c>
      <c r="F94" s="1">
        <v>0.1435</v>
      </c>
      <c r="G94" s="1">
        <v>2.5631</v>
      </c>
      <c r="H94" s="10">
        <f t="shared" si="115"/>
        <v>0.016202705</v>
      </c>
      <c r="I94" s="2">
        <f t="shared" si="116"/>
        <v>0.02622647</v>
      </c>
      <c r="J94" s="2">
        <f t="shared" si="117"/>
        <v>0.009765175</v>
      </c>
      <c r="K94" s="2">
        <f t="shared" si="118"/>
        <v>0.174418955</v>
      </c>
      <c r="L94" s="3">
        <v>92</v>
      </c>
      <c r="M94" s="3"/>
      <c r="N94" s="3">
        <v>1</v>
      </c>
      <c r="O94" s="2">
        <f>O55+H90</f>
        <v>2.323499203999999</v>
      </c>
      <c r="P94" s="2">
        <f>P55+I90</f>
        <v>8.955045236</v>
      </c>
      <c r="Q94" s="2">
        <f>Q55+J90</f>
        <v>2.235809206</v>
      </c>
      <c r="R94" s="2">
        <f>R55+K90</f>
        <v>16.50143933</v>
      </c>
      <c r="S94">
        <v>0</v>
      </c>
      <c r="T94">
        <v>0</v>
      </c>
      <c r="U94" s="2">
        <f t="shared" si="135"/>
        <v>2.323499203999999</v>
      </c>
      <c r="V94" s="2">
        <f t="shared" si="134"/>
        <v>8.955045236</v>
      </c>
      <c r="W94" s="2">
        <f t="shared" si="136"/>
        <v>9.251566555443187</v>
      </c>
      <c r="X94" s="2">
        <f t="shared" si="137"/>
        <v>75.45462936427911</v>
      </c>
      <c r="AL94" s="2">
        <f t="shared" si="127"/>
        <v>6.882807613999998</v>
      </c>
      <c r="AM94" s="2">
        <f t="shared" si="127"/>
        <v>34.411529802000004</v>
      </c>
      <c r="AN94" s="2">
        <f t="shared" si="128"/>
        <v>35.093110776408395</v>
      </c>
      <c r="AO94" s="2">
        <f t="shared" si="129"/>
        <v>78.68926439194857</v>
      </c>
      <c r="AP94" s="14">
        <f t="shared" si="130"/>
        <v>0.7008532707226488</v>
      </c>
      <c r="AQ94" s="2">
        <f t="shared" si="131"/>
        <v>-78.68926439194857</v>
      </c>
      <c r="AR94" s="2"/>
      <c r="AS94" s="2">
        <f t="shared" si="132"/>
        <v>4.9996355748786465</v>
      </c>
      <c r="AT94" s="2">
        <f>AP94*1.43</f>
        <v>1.0022201771333878</v>
      </c>
    </row>
    <row r="95" spans="1:46" ht="12.75">
      <c r="A95" s="1" t="s">
        <v>102</v>
      </c>
      <c r="B95" s="1">
        <v>1</v>
      </c>
      <c r="C95" s="1">
        <v>0.2441</v>
      </c>
      <c r="D95">
        <v>0.2381</v>
      </c>
      <c r="E95" s="1">
        <v>0.3854</v>
      </c>
      <c r="F95" s="1">
        <v>0.1435</v>
      </c>
      <c r="G95" s="1">
        <v>2.5631</v>
      </c>
      <c r="H95" s="10">
        <f t="shared" si="115"/>
        <v>0.058120210000000005</v>
      </c>
      <c r="I95" s="2">
        <f t="shared" si="116"/>
        <v>0.09407614</v>
      </c>
      <c r="J95" s="2">
        <f t="shared" si="117"/>
        <v>0.03502835</v>
      </c>
      <c r="K95" s="2">
        <f t="shared" si="118"/>
        <v>0.62565271</v>
      </c>
      <c r="L95" s="3">
        <v>93</v>
      </c>
      <c r="M95" s="3"/>
      <c r="N95" s="3">
        <v>1</v>
      </c>
      <c r="O95" s="2">
        <f>O38+H91</f>
        <v>1.8991073830000003</v>
      </c>
      <c r="P95" s="2">
        <f>P38+I91</f>
        <v>8.241093172</v>
      </c>
      <c r="Q95" s="2">
        <f>Q38+J91</f>
        <v>1.9337540960000001</v>
      </c>
      <c r="R95" s="2">
        <f>R38+K91</f>
        <v>12.036127233999999</v>
      </c>
      <c r="S95">
        <v>0</v>
      </c>
      <c r="T95">
        <v>0</v>
      </c>
      <c r="U95" s="2">
        <f t="shared" si="135"/>
        <v>1.8991073830000003</v>
      </c>
      <c r="V95" s="2">
        <f t="shared" si="134"/>
        <v>8.241093172</v>
      </c>
      <c r="W95" s="2">
        <f t="shared" si="136"/>
        <v>8.457081383181205</v>
      </c>
      <c r="X95" s="2">
        <f t="shared" si="137"/>
        <v>77.02309704499545</v>
      </c>
      <c r="AL95" s="2">
        <f t="shared" si="127"/>
        <v>5.731968862</v>
      </c>
      <c r="AM95" s="2">
        <f t="shared" si="127"/>
        <v>28.518313577999997</v>
      </c>
      <c r="AN95" s="2">
        <f t="shared" si="128"/>
        <v>29.08865202047143</v>
      </c>
      <c r="AO95" s="2">
        <f t="shared" si="129"/>
        <v>78.63539575013458</v>
      </c>
      <c r="AP95" s="14">
        <f t="shared" si="130"/>
        <v>0.8455229018577071</v>
      </c>
      <c r="AQ95" s="2">
        <f t="shared" si="131"/>
        <v>-78.63539575013458</v>
      </c>
      <c r="AR95" s="2"/>
      <c r="AS95" s="2">
        <f t="shared" si="132"/>
        <v>4.97530853090667</v>
      </c>
      <c r="AT95" s="2">
        <f>AP95*1.43</f>
        <v>1.209097749656521</v>
      </c>
    </row>
    <row r="96" spans="1:46" ht="12.75">
      <c r="A96" s="1" t="s">
        <v>103</v>
      </c>
      <c r="B96" s="1">
        <v>1</v>
      </c>
      <c r="C96" s="1">
        <v>0.17486</v>
      </c>
      <c r="D96">
        <v>0.2381</v>
      </c>
      <c r="E96" s="1">
        <v>0.3854</v>
      </c>
      <c r="F96" s="1">
        <v>0.1435</v>
      </c>
      <c r="G96" s="1">
        <v>2.5631</v>
      </c>
      <c r="H96" s="10">
        <f t="shared" si="115"/>
        <v>0.041634166</v>
      </c>
      <c r="I96" s="2">
        <f t="shared" si="116"/>
        <v>0.067391044</v>
      </c>
      <c r="J96" s="2">
        <f t="shared" si="117"/>
        <v>0.025092409999999996</v>
      </c>
      <c r="K96" s="2">
        <f t="shared" si="118"/>
        <v>0.448183666</v>
      </c>
      <c r="L96" s="3">
        <v>94</v>
      </c>
      <c r="M96" s="3"/>
      <c r="N96" s="3">
        <v>1</v>
      </c>
      <c r="O96" s="2">
        <f>O95+H92</f>
        <v>1.9176601350000002</v>
      </c>
      <c r="P96" s="2">
        <f>P95+I92</f>
        <v>8.27112354</v>
      </c>
      <c r="Q96" s="2">
        <f>Q95+J92</f>
        <v>1.9449356160000002</v>
      </c>
      <c r="R96" s="2">
        <f>R95+K92</f>
        <v>12.235843985999999</v>
      </c>
      <c r="S96">
        <v>0</v>
      </c>
      <c r="T96">
        <v>0</v>
      </c>
      <c r="U96" s="2">
        <f t="shared" si="135"/>
        <v>1.9176601350000002</v>
      </c>
      <c r="V96" s="2">
        <f t="shared" si="134"/>
        <v>8.27112354</v>
      </c>
      <c r="W96" s="2">
        <f t="shared" si="136"/>
        <v>8.49051853583221</v>
      </c>
      <c r="X96" s="2">
        <f t="shared" si="137"/>
        <v>76.94660366093608</v>
      </c>
      <c r="AL96" s="2">
        <f t="shared" si="127"/>
        <v>5.780255886000001</v>
      </c>
      <c r="AM96" s="2">
        <f t="shared" si="127"/>
        <v>28.778091065999998</v>
      </c>
      <c r="AN96" s="2">
        <f t="shared" si="128"/>
        <v>29.352851369341046</v>
      </c>
      <c r="AO96" s="2">
        <f t="shared" si="129"/>
        <v>78.64290952364809</v>
      </c>
      <c r="AP96" s="14">
        <f t="shared" si="130"/>
        <v>0.8379125134387311</v>
      </c>
      <c r="AQ96" s="2">
        <f t="shared" si="131"/>
        <v>-78.64290952364809</v>
      </c>
      <c r="AR96" s="2"/>
      <c r="AS96" s="2">
        <f t="shared" si="132"/>
        <v>4.978688077754763</v>
      </c>
      <c r="AT96" s="2">
        <f>AP96*1.43</f>
        <v>1.1982148942173854</v>
      </c>
    </row>
    <row r="97" spans="1:46" ht="12.75">
      <c r="A97" s="1" t="s">
        <v>104</v>
      </c>
      <c r="B97" s="1">
        <v>1</v>
      </c>
      <c r="C97" s="1">
        <v>0.05085</v>
      </c>
      <c r="D97">
        <v>0.2381</v>
      </c>
      <c r="E97" s="1">
        <v>0.3854</v>
      </c>
      <c r="F97" s="1">
        <v>0.1435</v>
      </c>
      <c r="G97" s="1">
        <v>2.5631</v>
      </c>
      <c r="H97" s="10">
        <f t="shared" si="115"/>
        <v>0.012107385</v>
      </c>
      <c r="I97" s="2">
        <f t="shared" si="116"/>
        <v>0.01959759</v>
      </c>
      <c r="J97" s="2">
        <f t="shared" si="117"/>
        <v>0.007296974999999999</v>
      </c>
      <c r="K97" s="2">
        <f t="shared" si="118"/>
        <v>0.130333635</v>
      </c>
      <c r="L97" s="3">
        <v>95</v>
      </c>
      <c r="M97" s="3"/>
      <c r="N97" s="3">
        <v>1</v>
      </c>
      <c r="O97" s="2">
        <f>O95+H93</f>
        <v>1.9622086450000003</v>
      </c>
      <c r="P97" s="2">
        <f>P95+I93</f>
        <v>8.34323188</v>
      </c>
      <c r="Q97" s="2">
        <f>Q95+J93</f>
        <v>1.9717844660000001</v>
      </c>
      <c r="R97" s="2">
        <f>R95+K93</f>
        <v>12.715399995999999</v>
      </c>
      <c r="S97">
        <v>0</v>
      </c>
      <c r="T97">
        <v>0</v>
      </c>
      <c r="U97" s="2">
        <f t="shared" si="135"/>
        <v>1.9622086450000003</v>
      </c>
      <c r="V97" s="2">
        <f t="shared" si="134"/>
        <v>8.34323188</v>
      </c>
      <c r="W97" s="2">
        <f t="shared" si="136"/>
        <v>8.570868157308281</v>
      </c>
      <c r="X97" s="2">
        <f t="shared" si="137"/>
        <v>76.76536743550194</v>
      </c>
      <c r="AL97" s="2">
        <f t="shared" si="127"/>
        <v>5.896201756000001</v>
      </c>
      <c r="AM97" s="2">
        <f t="shared" si="127"/>
        <v>29.401863755999997</v>
      </c>
      <c r="AN97" s="2">
        <f t="shared" si="128"/>
        <v>29.987243745863736</v>
      </c>
      <c r="AO97" s="2">
        <f t="shared" si="129"/>
        <v>78.660410811011</v>
      </c>
      <c r="AP97" s="14">
        <f t="shared" si="130"/>
        <v>0.8201861323407077</v>
      </c>
      <c r="AQ97" s="2">
        <f t="shared" si="131"/>
        <v>-78.660410811011</v>
      </c>
      <c r="AR97" s="2"/>
      <c r="AS97" s="2">
        <f t="shared" si="132"/>
        <v>4.986576947791946</v>
      </c>
      <c r="AT97" s="2">
        <f>AP97*1.47</f>
        <v>1.2056736145408402</v>
      </c>
    </row>
    <row r="98" spans="1:46" ht="12.75">
      <c r="A98" s="1" t="s">
        <v>105</v>
      </c>
      <c r="B98" s="1">
        <v>1</v>
      </c>
      <c r="C98" s="1">
        <v>0.33943</v>
      </c>
      <c r="D98">
        <v>0.2381</v>
      </c>
      <c r="E98" s="1">
        <v>0.3854</v>
      </c>
      <c r="F98" s="1">
        <v>0.1435</v>
      </c>
      <c r="G98" s="1">
        <v>2.5631</v>
      </c>
      <c r="H98" s="10">
        <f t="shared" si="115"/>
        <v>0.080818283</v>
      </c>
      <c r="I98" s="2">
        <f t="shared" si="116"/>
        <v>0.130816322</v>
      </c>
      <c r="J98" s="2">
        <f t="shared" si="117"/>
        <v>0.048708205</v>
      </c>
      <c r="K98" s="2">
        <f t="shared" si="118"/>
        <v>0.869993033</v>
      </c>
      <c r="L98" s="3">
        <v>96</v>
      </c>
      <c r="M98" s="3"/>
      <c r="N98" s="3">
        <v>1</v>
      </c>
      <c r="O98" s="2">
        <f>O101+H95</f>
        <v>2.085868261</v>
      </c>
      <c r="P98" s="2">
        <f>P101+I95</f>
        <v>8.552783673999999</v>
      </c>
      <c r="Q98" s="2">
        <f>Q101+J95</f>
        <v>2.0624015970000005</v>
      </c>
      <c r="R98" s="2">
        <f>R101+K95</f>
        <v>14.010700092999999</v>
      </c>
      <c r="S98">
        <v>0</v>
      </c>
      <c r="T98">
        <v>0</v>
      </c>
      <c r="U98" s="2">
        <f t="shared" si="135"/>
        <v>2.085868261</v>
      </c>
      <c r="V98" s="2">
        <f t="shared" si="134"/>
        <v>8.552783673999999</v>
      </c>
      <c r="W98" s="2">
        <f t="shared" si="136"/>
        <v>8.803462669682201</v>
      </c>
      <c r="X98" s="2">
        <f t="shared" si="137"/>
        <v>76.29415523716249</v>
      </c>
      <c r="AL98" s="2">
        <f t="shared" si="127"/>
        <v>6.234138119000001</v>
      </c>
      <c r="AM98" s="2">
        <f t="shared" si="127"/>
        <v>31.116267440999998</v>
      </c>
      <c r="AN98" s="2">
        <f t="shared" si="128"/>
        <v>31.734627420951476</v>
      </c>
      <c r="AO98" s="2">
        <f t="shared" si="129"/>
        <v>78.67079732386733</v>
      </c>
      <c r="AP98" s="14">
        <f t="shared" si="130"/>
        <v>0.7750247432002351</v>
      </c>
      <c r="AQ98" s="2">
        <f t="shared" si="131"/>
        <v>-78.67079732386733</v>
      </c>
      <c r="AR98" s="2"/>
      <c r="AS98" s="2">
        <f t="shared" si="132"/>
        <v>4.991270139839517</v>
      </c>
      <c r="AT98" s="2">
        <f>1.46*AP98</f>
        <v>1.1315361250723432</v>
      </c>
    </row>
    <row r="99" spans="1:46" ht="12.75">
      <c r="A99" s="1" t="s">
        <v>106</v>
      </c>
      <c r="B99" s="1">
        <v>1</v>
      </c>
      <c r="C99" s="1">
        <v>0.12714</v>
      </c>
      <c r="D99">
        <v>0.2381</v>
      </c>
      <c r="E99" s="1">
        <v>0.3854</v>
      </c>
      <c r="F99" s="1">
        <v>0.1435</v>
      </c>
      <c r="G99" s="1">
        <v>2.5631</v>
      </c>
      <c r="H99" s="10">
        <f t="shared" si="115"/>
        <v>0.030272034000000003</v>
      </c>
      <c r="I99" s="2">
        <f t="shared" si="116"/>
        <v>0.048999756000000005</v>
      </c>
      <c r="J99" s="2">
        <f t="shared" si="117"/>
        <v>0.018244589999999998</v>
      </c>
      <c r="K99" s="2">
        <f t="shared" si="118"/>
        <v>0.325872534</v>
      </c>
      <c r="L99" s="3">
        <v>97</v>
      </c>
      <c r="M99" s="3"/>
      <c r="N99" s="3">
        <v>1</v>
      </c>
      <c r="O99" s="2">
        <f>O102+H98</f>
        <v>2.1502005000000004</v>
      </c>
      <c r="P99" s="2">
        <f>P102+I98</f>
        <v>8.656914899999999</v>
      </c>
      <c r="Q99" s="2">
        <f>Q102+J98</f>
        <v>2.1011738620000004</v>
      </c>
      <c r="R99" s="2">
        <f>R102+K98</f>
        <v>14.703224081999998</v>
      </c>
      <c r="S99">
        <v>0</v>
      </c>
      <c r="T99">
        <v>0</v>
      </c>
      <c r="U99" s="2">
        <f t="shared" si="135"/>
        <v>2.1502005000000004</v>
      </c>
      <c r="V99" s="2">
        <f t="shared" si="134"/>
        <v>8.656914899999999</v>
      </c>
      <c r="W99" s="2">
        <f t="shared" si="136"/>
        <v>8.919951668929727</v>
      </c>
      <c r="X99" s="2">
        <f t="shared" si="137"/>
        <v>76.0511740665035</v>
      </c>
      <c r="AL99" s="2">
        <f t="shared" si="127"/>
        <v>6.401574862000001</v>
      </c>
      <c r="AM99" s="2">
        <f t="shared" si="127"/>
        <v>32.017053882</v>
      </c>
      <c r="AN99" s="2">
        <f t="shared" si="128"/>
        <v>32.65075649960781</v>
      </c>
      <c r="AO99" s="2">
        <f t="shared" si="129"/>
        <v>78.69322663885205</v>
      </c>
      <c r="AP99" s="14">
        <f t="shared" si="130"/>
        <v>0.7532787630134538</v>
      </c>
      <c r="AQ99" s="2">
        <f t="shared" si="131"/>
        <v>-78.69322663885205</v>
      </c>
      <c r="AR99" s="2"/>
      <c r="AS99" s="2">
        <f t="shared" si="132"/>
        <v>5.001433955268489</v>
      </c>
      <c r="AT99" s="2">
        <f>1.46*AP99</f>
        <v>1.0997869939996425</v>
      </c>
    </row>
    <row r="100" spans="1:46" ht="12.75">
      <c r="A100" s="1" t="s">
        <v>107</v>
      </c>
      <c r="B100" s="1">
        <v>1</v>
      </c>
      <c r="C100" s="1">
        <v>0.33944</v>
      </c>
      <c r="D100">
        <v>0.2381</v>
      </c>
      <c r="E100" s="1">
        <v>0.3854</v>
      </c>
      <c r="F100" s="1">
        <v>0.1435</v>
      </c>
      <c r="G100" s="1">
        <v>2.5631</v>
      </c>
      <c r="H100" s="10">
        <f t="shared" si="115"/>
        <v>0.080820664</v>
      </c>
      <c r="I100" s="2">
        <f t="shared" si="116"/>
        <v>0.130820176</v>
      </c>
      <c r="J100" s="2">
        <f t="shared" si="117"/>
        <v>0.04870964</v>
      </c>
      <c r="K100" s="2">
        <f t="shared" si="118"/>
        <v>0.870018664</v>
      </c>
      <c r="L100" s="3">
        <v>98</v>
      </c>
      <c r="M100" s="3"/>
      <c r="N100" s="3">
        <v>1</v>
      </c>
      <c r="O100" s="2">
        <f>O102+H97</f>
        <v>2.0814896020000004</v>
      </c>
      <c r="P100" s="2">
        <f>P102+I97</f>
        <v>8.545696168</v>
      </c>
      <c r="Q100" s="2">
        <f>Q102+J97</f>
        <v>2.0597626320000004</v>
      </c>
      <c r="R100" s="2">
        <f>R102+K97</f>
        <v>13.963564683999998</v>
      </c>
      <c r="S100">
        <v>0</v>
      </c>
      <c r="T100">
        <v>0</v>
      </c>
      <c r="U100" s="2">
        <f t="shared" si="135"/>
        <v>2.0814896020000004</v>
      </c>
      <c r="V100" s="2">
        <f t="shared" si="134"/>
        <v>8.545696168</v>
      </c>
      <c r="W100" s="2">
        <f t="shared" si="136"/>
        <v>8.795539890137729</v>
      </c>
      <c r="X100" s="2">
        <f t="shared" si="137"/>
        <v>76.31092719573971</v>
      </c>
      <c r="AL100" s="2">
        <f t="shared" si="127"/>
        <v>6.222741836000001</v>
      </c>
      <c r="AM100" s="2">
        <f t="shared" si="127"/>
        <v>31.054957019999996</v>
      </c>
      <c r="AN100" s="2">
        <f t="shared" si="128"/>
        <v>31.672272912936826</v>
      </c>
      <c r="AO100" s="2">
        <f t="shared" si="129"/>
        <v>78.66922354947663</v>
      </c>
      <c r="AP100" s="14">
        <f t="shared" si="130"/>
        <v>0.7765505663293257</v>
      </c>
      <c r="AQ100" s="2">
        <f t="shared" si="131"/>
        <v>-78.66922354947663</v>
      </c>
      <c r="AR100" s="2"/>
      <c r="AS100" s="2">
        <f t="shared" si="132"/>
        <v>4.9905584770269416</v>
      </c>
      <c r="AT100" s="2">
        <f>1.45*AP100</f>
        <v>1.1259983211775222</v>
      </c>
    </row>
    <row r="101" spans="1:46" ht="12.75">
      <c r="A101" s="1" t="s">
        <v>108</v>
      </c>
      <c r="B101" s="1">
        <v>1</v>
      </c>
      <c r="C101" s="1">
        <v>0.23835</v>
      </c>
      <c r="D101">
        <v>0.2381</v>
      </c>
      <c r="E101" s="1">
        <v>0.3854</v>
      </c>
      <c r="F101" s="1">
        <v>0.1435</v>
      </c>
      <c r="G101" s="1">
        <v>2.5631</v>
      </c>
      <c r="H101" s="10">
        <f t="shared" si="115"/>
        <v>0.056751135</v>
      </c>
      <c r="I101" s="2">
        <f t="shared" si="116"/>
        <v>0.09186009</v>
      </c>
      <c r="J101" s="2">
        <f t="shared" si="117"/>
        <v>0.034203225</v>
      </c>
      <c r="K101" s="2">
        <f t="shared" si="118"/>
        <v>0.610914885</v>
      </c>
      <c r="L101" s="3">
        <v>99</v>
      </c>
      <c r="M101" s="3"/>
      <c r="N101" s="3">
        <v>1</v>
      </c>
      <c r="O101" s="2">
        <f>O39+H94</f>
        <v>2.027748051</v>
      </c>
      <c r="P101" s="2">
        <f>P39+I94</f>
        <v>8.458707533999998</v>
      </c>
      <c r="Q101" s="2">
        <f>Q39+J94</f>
        <v>2.0273732470000003</v>
      </c>
      <c r="R101" s="2">
        <f>R39+K94</f>
        <v>13.385047382999998</v>
      </c>
      <c r="S101">
        <v>0</v>
      </c>
      <c r="T101">
        <v>0</v>
      </c>
      <c r="U101" s="2">
        <f t="shared" si="135"/>
        <v>2.027748051</v>
      </c>
      <c r="V101" s="2">
        <f t="shared" si="134"/>
        <v>8.458707533999998</v>
      </c>
      <c r="W101" s="2">
        <f t="shared" si="136"/>
        <v>8.698361644820398</v>
      </c>
      <c r="X101" s="2">
        <f t="shared" si="137"/>
        <v>76.51926585762455</v>
      </c>
      <c r="AL101" s="2">
        <f t="shared" si="127"/>
        <v>6.082869349000001</v>
      </c>
      <c r="AM101" s="2">
        <f t="shared" si="127"/>
        <v>30.302462450999997</v>
      </c>
      <c r="AN101" s="2">
        <f t="shared" si="128"/>
        <v>30.90696572152091</v>
      </c>
      <c r="AO101" s="2">
        <f t="shared" si="129"/>
        <v>78.64939054145692</v>
      </c>
      <c r="AP101" s="14">
        <f t="shared" si="130"/>
        <v>0.7957792327168552</v>
      </c>
      <c r="AQ101" s="2">
        <f t="shared" si="131"/>
        <v>-78.64939054145692</v>
      </c>
      <c r="AR101" s="2"/>
      <c r="AS101" s="2">
        <f t="shared" si="132"/>
        <v>4.981606658374407</v>
      </c>
      <c r="AT101" s="2">
        <f>AP101*1.44</f>
        <v>1.1459220951122715</v>
      </c>
    </row>
    <row r="102" spans="1:46" ht="12.75">
      <c r="A102" s="1" t="s">
        <v>109</v>
      </c>
      <c r="B102" s="1">
        <v>1</v>
      </c>
      <c r="C102" s="1">
        <v>0.14526</v>
      </c>
      <c r="D102">
        <v>0.2381</v>
      </c>
      <c r="E102" s="1">
        <v>0.3854</v>
      </c>
      <c r="F102" s="1">
        <v>0.1435</v>
      </c>
      <c r="G102" s="1">
        <v>2.5631</v>
      </c>
      <c r="H102" s="10">
        <f t="shared" si="115"/>
        <v>0.034586406</v>
      </c>
      <c r="I102" s="2">
        <f t="shared" si="116"/>
        <v>0.055983204</v>
      </c>
      <c r="J102" s="2">
        <f t="shared" si="117"/>
        <v>0.02084481</v>
      </c>
      <c r="K102" s="2">
        <f t="shared" si="118"/>
        <v>0.372315906</v>
      </c>
      <c r="L102" s="3">
        <v>100</v>
      </c>
      <c r="M102" s="3"/>
      <c r="N102" s="3">
        <v>1</v>
      </c>
      <c r="O102" s="2">
        <f>O101+H96</f>
        <v>2.0693822170000002</v>
      </c>
      <c r="P102" s="2">
        <f>P101+I96</f>
        <v>8.526098578</v>
      </c>
      <c r="Q102" s="2">
        <f>Q101+J96</f>
        <v>2.0524656570000004</v>
      </c>
      <c r="R102" s="2">
        <f>R101+K96</f>
        <v>13.833231048999998</v>
      </c>
      <c r="S102">
        <v>0</v>
      </c>
      <c r="T102">
        <v>0</v>
      </c>
      <c r="U102" s="2">
        <f t="shared" si="135"/>
        <v>2.0693822170000002</v>
      </c>
      <c r="V102" s="2">
        <f t="shared" si="134"/>
        <v>8.526098578</v>
      </c>
      <c r="W102" s="2">
        <f t="shared" si="136"/>
        <v>8.773636630372234</v>
      </c>
      <c r="X102" s="2">
        <f t="shared" si="137"/>
        <v>76.35746082591838</v>
      </c>
      <c r="AL102" s="2">
        <f t="shared" si="127"/>
        <v>6.191230091000001</v>
      </c>
      <c r="AM102" s="2">
        <f t="shared" si="127"/>
        <v>30.885428204999997</v>
      </c>
      <c r="AN102" s="2">
        <f t="shared" si="128"/>
        <v>31.499857228976662</v>
      </c>
      <c r="AO102" s="2">
        <f t="shared" si="129"/>
        <v>78.66483948915779</v>
      </c>
      <c r="AP102" s="14">
        <f t="shared" si="130"/>
        <v>0.7808010458172188</v>
      </c>
      <c r="AQ102" s="2">
        <f t="shared" si="131"/>
        <v>-78.66483948915779</v>
      </c>
      <c r="AR102" s="2"/>
      <c r="AS102" s="2">
        <f t="shared" si="132"/>
        <v>4.988577027672931</v>
      </c>
      <c r="AT102" s="2">
        <f>AP102*1.44</f>
        <v>1.124353505976795</v>
      </c>
    </row>
    <row r="103" spans="1:46" ht="12.75">
      <c r="A103" s="1" t="s">
        <v>110</v>
      </c>
      <c r="B103" s="1">
        <v>1</v>
      </c>
      <c r="C103" s="1">
        <v>0.14123</v>
      </c>
      <c r="D103">
        <v>0.2381</v>
      </c>
      <c r="E103" s="1">
        <v>0.3854</v>
      </c>
      <c r="F103" s="1">
        <v>0.1435</v>
      </c>
      <c r="G103" s="1">
        <v>2.5631</v>
      </c>
      <c r="H103" s="10">
        <f t="shared" si="115"/>
        <v>0.033626863</v>
      </c>
      <c r="I103" s="2">
        <f t="shared" si="116"/>
        <v>0.054430042</v>
      </c>
      <c r="J103" s="2">
        <f t="shared" si="117"/>
        <v>0.020266504999999997</v>
      </c>
      <c r="K103" s="2">
        <f t="shared" si="118"/>
        <v>0.36198661299999996</v>
      </c>
      <c r="L103" s="3">
        <v>101</v>
      </c>
      <c r="M103" s="3"/>
      <c r="N103" s="3">
        <v>1</v>
      </c>
      <c r="O103" s="2">
        <f>O102+H99</f>
        <v>2.0996542510000005</v>
      </c>
      <c r="P103" s="2">
        <f>P102+I99</f>
        <v>8.575098334</v>
      </c>
      <c r="Q103" s="2">
        <f>Q102+J99</f>
        <v>2.0707102470000005</v>
      </c>
      <c r="R103" s="2">
        <f>R102+K99</f>
        <v>14.159103582999998</v>
      </c>
      <c r="S103">
        <v>0</v>
      </c>
      <c r="T103">
        <v>0</v>
      </c>
      <c r="U103" s="2">
        <f t="shared" si="135"/>
        <v>2.0996542510000005</v>
      </c>
      <c r="V103" s="2">
        <f t="shared" si="134"/>
        <v>8.575098334</v>
      </c>
      <c r="W103" s="2">
        <f t="shared" si="136"/>
        <v>8.828412054923124</v>
      </c>
      <c r="X103" s="2">
        <f t="shared" si="137"/>
        <v>76.24154617281651</v>
      </c>
      <c r="AL103" s="2">
        <f t="shared" si="127"/>
        <v>6.270018749000002</v>
      </c>
      <c r="AM103" s="2">
        <f t="shared" si="127"/>
        <v>31.309300250999996</v>
      </c>
      <c r="AN103" s="2">
        <f t="shared" si="128"/>
        <v>31.93094764206161</v>
      </c>
      <c r="AO103" s="2">
        <f t="shared" si="129"/>
        <v>78.67571213385602</v>
      </c>
      <c r="AP103" s="14">
        <f t="shared" si="130"/>
        <v>0.7702596785783987</v>
      </c>
      <c r="AQ103" s="2">
        <f t="shared" si="131"/>
        <v>-78.67571213385602</v>
      </c>
      <c r="AR103" s="2"/>
      <c r="AS103" s="2">
        <f t="shared" si="132"/>
        <v>4.993493880061121</v>
      </c>
      <c r="AT103" s="2">
        <f>AP103*1.43</f>
        <v>1.1014713403671101</v>
      </c>
    </row>
    <row r="104" spans="1:46" ht="12.75">
      <c r="A104" s="1" t="s">
        <v>111</v>
      </c>
      <c r="B104" s="1">
        <v>1</v>
      </c>
      <c r="C104" s="1">
        <v>0.10699</v>
      </c>
      <c r="D104">
        <v>0.2381</v>
      </c>
      <c r="E104" s="1">
        <v>0.3854</v>
      </c>
      <c r="F104" s="1">
        <v>0.1435</v>
      </c>
      <c r="G104" s="1">
        <v>2.5631</v>
      </c>
      <c r="H104" s="10">
        <f t="shared" si="115"/>
        <v>0.025474319000000002</v>
      </c>
      <c r="I104" s="2">
        <f t="shared" si="116"/>
        <v>0.041233946</v>
      </c>
      <c r="J104" s="2">
        <f t="shared" si="117"/>
        <v>0.015353064999999999</v>
      </c>
      <c r="K104" s="2">
        <f t="shared" si="118"/>
        <v>0.274226069</v>
      </c>
      <c r="L104" s="3">
        <v>102</v>
      </c>
      <c r="M104" s="3"/>
      <c r="N104" s="3">
        <v>1</v>
      </c>
      <c r="O104" s="2">
        <f>O103+H100</f>
        <v>2.1804749150000005</v>
      </c>
      <c r="P104" s="2">
        <f>P103+I100</f>
        <v>8.70591851</v>
      </c>
      <c r="Q104" s="2">
        <f>Q103+J100</f>
        <v>2.1194198870000003</v>
      </c>
      <c r="R104" s="2">
        <f>R103+K100</f>
        <v>15.029122246999998</v>
      </c>
      <c r="S104">
        <v>0</v>
      </c>
      <c r="T104">
        <v>0</v>
      </c>
      <c r="U104" s="2">
        <f t="shared" si="135"/>
        <v>2.1804749150000005</v>
      </c>
      <c r="V104" s="2">
        <f t="shared" si="134"/>
        <v>8.70591851</v>
      </c>
      <c r="W104" s="2">
        <f t="shared" si="136"/>
        <v>8.974825232710934</v>
      </c>
      <c r="X104" s="2">
        <f t="shared" si="137"/>
        <v>75.93901194489355</v>
      </c>
      <c r="AL104" s="2">
        <f t="shared" si="127"/>
        <v>6.480369717000001</v>
      </c>
      <c r="AM104" s="2">
        <f t="shared" si="127"/>
        <v>32.440959267</v>
      </c>
      <c r="AN104" s="2">
        <f t="shared" si="128"/>
        <v>33.081883710456445</v>
      </c>
      <c r="AO104" s="2">
        <f t="shared" si="129"/>
        <v>78.70335190079929</v>
      </c>
      <c r="AP104" s="14">
        <f t="shared" si="130"/>
        <v>0.7434619407631884</v>
      </c>
      <c r="AQ104" s="2">
        <f t="shared" si="131"/>
        <v>-78.70335190079929</v>
      </c>
      <c r="AR104" s="2"/>
      <c r="AS104" s="2">
        <f t="shared" si="132"/>
        <v>5.006035254732055</v>
      </c>
      <c r="AT104" s="2">
        <f t="shared" si="113"/>
        <v>1.0631505752913593</v>
      </c>
    </row>
    <row r="105" spans="1:46" ht="12.75">
      <c r="A105" s="1" t="s">
        <v>112</v>
      </c>
      <c r="B105" s="1">
        <v>1</v>
      </c>
      <c r="C105" s="1">
        <v>0.4481</v>
      </c>
      <c r="D105">
        <v>0.2381</v>
      </c>
      <c r="E105" s="1">
        <v>0.3854</v>
      </c>
      <c r="F105" s="1">
        <v>0.1435</v>
      </c>
      <c r="G105" s="1">
        <v>2.5631</v>
      </c>
      <c r="H105" s="10">
        <f t="shared" si="115"/>
        <v>0.10669261000000001</v>
      </c>
      <c r="I105" s="2">
        <f t="shared" si="116"/>
        <v>0.17269774000000002</v>
      </c>
      <c r="J105" s="2">
        <f t="shared" si="117"/>
        <v>0.06430235</v>
      </c>
      <c r="K105" s="2">
        <f t="shared" si="118"/>
        <v>1.14852511</v>
      </c>
      <c r="L105" s="3">
        <v>103</v>
      </c>
      <c r="M105" s="3"/>
      <c r="N105" s="3">
        <v>1</v>
      </c>
      <c r="O105" s="2">
        <f>O103+H101</f>
        <v>2.1564053860000003</v>
      </c>
      <c r="P105" s="2">
        <f>P103+I101</f>
        <v>8.666958424</v>
      </c>
      <c r="Q105" s="2">
        <f>Q103+J101</f>
        <v>2.1049134720000007</v>
      </c>
      <c r="R105" s="2">
        <f>R103+K101</f>
        <v>14.770018467999998</v>
      </c>
      <c r="S105">
        <v>0</v>
      </c>
      <c r="T105">
        <v>0</v>
      </c>
      <c r="U105" s="2">
        <f t="shared" si="135"/>
        <v>2.1564053860000003</v>
      </c>
      <c r="V105" s="2">
        <f t="shared" si="134"/>
        <v>8.666958424</v>
      </c>
      <c r="W105" s="2">
        <f t="shared" si="136"/>
        <v>8.931195469371072</v>
      </c>
      <c r="X105" s="2">
        <f t="shared" si="137"/>
        <v>76.02807361849425</v>
      </c>
      <c r="AL105" s="2">
        <f t="shared" si="127"/>
        <v>6.417724244000001</v>
      </c>
      <c r="AM105" s="2">
        <f t="shared" si="127"/>
        <v>32.103935316</v>
      </c>
      <c r="AN105" s="2">
        <f t="shared" si="128"/>
        <v>32.73911799737338</v>
      </c>
      <c r="AO105" s="2">
        <f t="shared" si="129"/>
        <v>78.69532358640164</v>
      </c>
      <c r="AP105" s="14">
        <f t="shared" si="130"/>
        <v>0.7512456954231722</v>
      </c>
      <c r="AQ105" s="2">
        <f t="shared" si="131"/>
        <v>-78.69532358640164</v>
      </c>
      <c r="AR105" s="2"/>
      <c r="AS105" s="2">
        <f t="shared" si="132"/>
        <v>5.0023862190735775</v>
      </c>
      <c r="AT105" s="2">
        <f t="shared" si="113"/>
        <v>1.0742813444551362</v>
      </c>
    </row>
    <row r="106" spans="1:46" ht="12.75">
      <c r="A106" s="1" t="s">
        <v>113</v>
      </c>
      <c r="B106" s="1">
        <v>1</v>
      </c>
      <c r="C106" s="1">
        <v>0.12393</v>
      </c>
      <c r="D106">
        <v>0.2381</v>
      </c>
      <c r="E106" s="1">
        <v>0.3854</v>
      </c>
      <c r="F106" s="1">
        <v>0.1435</v>
      </c>
      <c r="G106" s="1">
        <v>2.5631</v>
      </c>
      <c r="H106" s="10">
        <f t="shared" si="115"/>
        <v>0.029507733</v>
      </c>
      <c r="I106" s="2">
        <f t="shared" si="116"/>
        <v>0.047762622000000005</v>
      </c>
      <c r="J106" s="2">
        <f t="shared" si="117"/>
        <v>0.017783954999999997</v>
      </c>
      <c r="K106" s="2">
        <f t="shared" si="118"/>
        <v>0.317644983</v>
      </c>
      <c r="L106" s="3">
        <v>104</v>
      </c>
      <c r="M106" s="3"/>
      <c r="N106" s="3">
        <v>1</v>
      </c>
      <c r="O106" s="2">
        <f>O103+H102</f>
        <v>2.1342406570000003</v>
      </c>
      <c r="P106" s="2">
        <f>P103+I102</f>
        <v>8.631081538</v>
      </c>
      <c r="Q106" s="2">
        <f>Q103+J102</f>
        <v>2.0915550570000003</v>
      </c>
      <c r="R106" s="2">
        <f>R103+K102</f>
        <v>14.531419489</v>
      </c>
      <c r="S106">
        <v>0</v>
      </c>
      <c r="T106">
        <v>0</v>
      </c>
      <c r="U106" s="2">
        <f t="shared" si="135"/>
        <v>2.1342406570000003</v>
      </c>
      <c r="V106" s="2">
        <f t="shared" si="134"/>
        <v>8.631081538</v>
      </c>
      <c r="W106" s="2">
        <f t="shared" si="136"/>
        <v>8.891037717701812</v>
      </c>
      <c r="X106" s="2">
        <f t="shared" si="137"/>
        <v>76.11086005891165</v>
      </c>
      <c r="AL106" s="2">
        <f t="shared" si="127"/>
        <v>6.360036371000001</v>
      </c>
      <c r="AM106" s="2">
        <f t="shared" si="127"/>
        <v>31.793582565</v>
      </c>
      <c r="AN106" s="2">
        <f t="shared" si="128"/>
        <v>32.42347845247198</v>
      </c>
      <c r="AO106" s="2">
        <f t="shared" si="129"/>
        <v>78.68778048699805</v>
      </c>
      <c r="AP106" s="14">
        <f t="shared" si="130"/>
        <v>0.7585590023455028</v>
      </c>
      <c r="AQ106" s="2">
        <f t="shared" si="131"/>
        <v>-78.68778048699805</v>
      </c>
      <c r="AR106" s="2"/>
      <c r="AS106" s="2">
        <f t="shared" si="132"/>
        <v>4.998962381720001</v>
      </c>
      <c r="AT106" s="2">
        <f t="shared" si="113"/>
        <v>1.084739373354069</v>
      </c>
    </row>
    <row r="107" spans="1:46" ht="12.75">
      <c r="A107" s="1" t="s">
        <v>162</v>
      </c>
      <c r="B107" s="1">
        <v>1</v>
      </c>
      <c r="C107" s="1">
        <v>0.02751</v>
      </c>
      <c r="D107">
        <v>0.2381</v>
      </c>
      <c r="E107" s="1">
        <v>0.3854</v>
      </c>
      <c r="F107" s="1">
        <v>0.1435</v>
      </c>
      <c r="G107" s="1">
        <v>2.5631</v>
      </c>
      <c r="H107" s="10">
        <f t="shared" si="115"/>
        <v>0.006550131</v>
      </c>
      <c r="I107" s="2">
        <f t="shared" si="116"/>
        <v>0.010602354</v>
      </c>
      <c r="J107" s="2">
        <f t="shared" si="117"/>
        <v>0.003947684999999999</v>
      </c>
      <c r="K107" s="2">
        <f t="shared" si="118"/>
        <v>0.070510881</v>
      </c>
      <c r="L107" s="3">
        <v>105</v>
      </c>
      <c r="M107" s="3"/>
      <c r="N107" s="3">
        <v>1</v>
      </c>
      <c r="O107" s="2">
        <f>O106+H103</f>
        <v>2.16786752</v>
      </c>
      <c r="P107" s="2">
        <f>P106+I103</f>
        <v>8.68551158</v>
      </c>
      <c r="Q107" s="2">
        <f>Q106+J103</f>
        <v>2.1118215620000003</v>
      </c>
      <c r="R107" s="2">
        <f>R106+K103</f>
        <v>14.893406101999998</v>
      </c>
      <c r="S107">
        <v>0</v>
      </c>
      <c r="T107">
        <v>0</v>
      </c>
      <c r="U107" s="2">
        <f t="shared" si="135"/>
        <v>2.16786752</v>
      </c>
      <c r="V107" s="2">
        <f t="shared" si="134"/>
        <v>8.68551158</v>
      </c>
      <c r="W107" s="2">
        <f t="shared" si="136"/>
        <v>8.951969671004534</v>
      </c>
      <c r="X107" s="2">
        <f t="shared" si="137"/>
        <v>75.98555334939229</v>
      </c>
      <c r="AL107" s="2">
        <f t="shared" si="127"/>
        <v>6.447556602000001</v>
      </c>
      <c r="AM107" s="2">
        <f t="shared" si="127"/>
        <v>32.264429262</v>
      </c>
      <c r="AN107" s="2">
        <f t="shared" si="128"/>
        <v>32.902346143377</v>
      </c>
      <c r="AO107" s="2">
        <f t="shared" si="129"/>
        <v>78.69916760626904</v>
      </c>
      <c r="AP107" s="14">
        <f t="shared" si="130"/>
        <v>0.7475187745062633</v>
      </c>
      <c r="AQ107" s="2">
        <f t="shared" si="131"/>
        <v>-78.69916760626904</v>
      </c>
      <c r="AR107" s="2"/>
      <c r="AS107" s="2">
        <f t="shared" si="132"/>
        <v>5.0041327674411935</v>
      </c>
      <c r="AT107" s="2">
        <f t="shared" si="113"/>
        <v>1.0689518475439563</v>
      </c>
    </row>
    <row r="108" spans="1:46" ht="12.75">
      <c r="A108" s="1" t="s">
        <v>114</v>
      </c>
      <c r="B108" s="1">
        <v>1</v>
      </c>
      <c r="C108" s="1">
        <v>0.0505</v>
      </c>
      <c r="D108">
        <v>0.2381</v>
      </c>
      <c r="E108" s="1">
        <v>0.3854</v>
      </c>
      <c r="F108" s="1">
        <v>0.1435</v>
      </c>
      <c r="G108" s="1">
        <v>2.5631</v>
      </c>
      <c r="H108" s="10">
        <f t="shared" si="115"/>
        <v>0.012024050000000001</v>
      </c>
      <c r="I108" s="2">
        <f t="shared" si="116"/>
        <v>0.019462700000000003</v>
      </c>
      <c r="J108" s="2">
        <f t="shared" si="117"/>
        <v>0.00724675</v>
      </c>
      <c r="K108" s="2">
        <f t="shared" si="118"/>
        <v>0.12943655</v>
      </c>
      <c r="L108" s="3">
        <v>106</v>
      </c>
      <c r="M108" s="3"/>
      <c r="N108" s="3">
        <v>1</v>
      </c>
      <c r="O108" s="2">
        <f>O106+H104</f>
        <v>2.1597149760000005</v>
      </c>
      <c r="P108" s="2">
        <f>P106+I104</f>
        <v>8.672315484</v>
      </c>
      <c r="Q108" s="2">
        <f>Q106+J104</f>
        <v>2.106908122</v>
      </c>
      <c r="R108" s="2">
        <f>R106+K104</f>
        <v>14.805645557999998</v>
      </c>
      <c r="S108">
        <v>0</v>
      </c>
      <c r="T108">
        <v>0</v>
      </c>
      <c r="U108" s="2">
        <f>O108+S108</f>
        <v>2.1597149760000005</v>
      </c>
      <c r="V108" s="2">
        <f t="shared" si="134"/>
        <v>8.672315484</v>
      </c>
      <c r="W108" s="2">
        <f t="shared" si="136"/>
        <v>8.937193330771402</v>
      </c>
      <c r="X108" s="2">
        <f t="shared" si="137"/>
        <v>76.01577596840818</v>
      </c>
      <c r="AL108" s="2">
        <f t="shared" si="127"/>
        <v>6.426338074000001</v>
      </c>
      <c r="AM108" s="2">
        <f t="shared" si="127"/>
        <v>32.150276526</v>
      </c>
      <c r="AN108" s="2">
        <f t="shared" si="128"/>
        <v>32.786248668300075</v>
      </c>
      <c r="AO108" s="2">
        <f t="shared" si="129"/>
        <v>78.6964374434981</v>
      </c>
      <c r="AP108" s="14">
        <f t="shared" si="130"/>
        <v>0.7501657696892372</v>
      </c>
      <c r="AQ108" s="2">
        <f t="shared" si="131"/>
        <v>-78.6964374434981</v>
      </c>
      <c r="AR108" s="2"/>
      <c r="AS108" s="2">
        <f t="shared" si="132"/>
        <v>5.002892184598129</v>
      </c>
      <c r="AT108" s="2">
        <f t="shared" si="113"/>
        <v>1.072737050655609</v>
      </c>
    </row>
    <row r="109" spans="1:46" ht="12.75">
      <c r="A109" s="1" t="s">
        <v>115</v>
      </c>
      <c r="B109" s="1">
        <v>2</v>
      </c>
      <c r="C109" s="1">
        <v>0.21841</v>
      </c>
      <c r="D109">
        <v>0.2381</v>
      </c>
      <c r="E109" s="1">
        <v>0.4052</v>
      </c>
      <c r="F109" s="1">
        <v>0.1623</v>
      </c>
      <c r="G109" s="1">
        <v>2.5125</v>
      </c>
      <c r="H109" s="10">
        <f t="shared" si="115"/>
        <v>0.052003421</v>
      </c>
      <c r="I109" s="2">
        <f t="shared" si="116"/>
        <v>0.088499732</v>
      </c>
      <c r="J109" s="2">
        <f t="shared" si="117"/>
        <v>0.035447942999999996</v>
      </c>
      <c r="K109" s="2">
        <f t="shared" si="118"/>
        <v>0.548755125</v>
      </c>
      <c r="L109" s="3">
        <v>107</v>
      </c>
      <c r="M109" s="3"/>
      <c r="N109" s="3">
        <v>1</v>
      </c>
      <c r="O109" s="2">
        <f>O106+H105</f>
        <v>2.2409332670000004</v>
      </c>
      <c r="P109" s="2">
        <f>P106+I105</f>
        <v>8.803779278</v>
      </c>
      <c r="Q109" s="2">
        <f>Q106+J105</f>
        <v>2.1558574070000005</v>
      </c>
      <c r="R109" s="2">
        <f>R106+K105</f>
        <v>15.679944598999999</v>
      </c>
      <c r="S109">
        <v>0</v>
      </c>
      <c r="T109">
        <v>0</v>
      </c>
      <c r="U109" s="2">
        <f>O109+S109</f>
        <v>2.2409332670000004</v>
      </c>
      <c r="V109" s="2">
        <f t="shared" si="134"/>
        <v>8.803779278</v>
      </c>
      <c r="W109" s="2">
        <f t="shared" si="136"/>
        <v>9.084509424448274</v>
      </c>
      <c r="X109" s="2">
        <f t="shared" si="137"/>
        <v>75.7190798701994</v>
      </c>
      <c r="AL109" s="2">
        <f t="shared" si="127"/>
        <v>6.637723941000001</v>
      </c>
      <c r="AM109" s="2">
        <f t="shared" si="127"/>
        <v>33.287503154999996</v>
      </c>
      <c r="AN109" s="2">
        <f t="shared" si="128"/>
        <v>33.94285264103563</v>
      </c>
      <c r="AO109" s="2">
        <f t="shared" si="129"/>
        <v>78.72280244370421</v>
      </c>
      <c r="AP109" s="14">
        <f t="shared" si="130"/>
        <v>0.7246038430412735</v>
      </c>
      <c r="AQ109" s="2">
        <f t="shared" si="131"/>
        <v>-78.72280244370421</v>
      </c>
      <c r="AR109" s="2"/>
      <c r="AS109" s="2">
        <f t="shared" si="132"/>
        <v>5.014897192302501</v>
      </c>
      <c r="AT109" s="2">
        <f t="shared" si="113"/>
        <v>1.036183495549021</v>
      </c>
    </row>
    <row r="110" spans="1:46" ht="12.75">
      <c r="A110" s="1" t="s">
        <v>116</v>
      </c>
      <c r="B110" s="1">
        <v>2</v>
      </c>
      <c r="C110" s="1">
        <v>0.08141</v>
      </c>
      <c r="D110">
        <v>0.2381</v>
      </c>
      <c r="E110" s="1">
        <v>0.4052</v>
      </c>
      <c r="F110" s="1">
        <v>0.1623</v>
      </c>
      <c r="G110" s="1">
        <v>2.5125</v>
      </c>
      <c r="H110" s="10">
        <f t="shared" si="115"/>
        <v>0.019383721</v>
      </c>
      <c r="I110" s="2">
        <f t="shared" si="116"/>
        <v>0.032987332</v>
      </c>
      <c r="J110" s="2">
        <f t="shared" si="117"/>
        <v>0.013212843</v>
      </c>
      <c r="K110" s="2">
        <f t="shared" si="118"/>
        <v>0.204542625</v>
      </c>
      <c r="L110" s="3">
        <v>108</v>
      </c>
      <c r="M110" s="3"/>
      <c r="N110" s="3">
        <v>1</v>
      </c>
      <c r="O110" s="2">
        <f>O12+H108</f>
        <v>1.805236458</v>
      </c>
      <c r="P110" s="2">
        <f>P12+I108</f>
        <v>8.084784972</v>
      </c>
      <c r="Q110" s="2">
        <f>Q12+J108</f>
        <v>1.8697018060000001</v>
      </c>
      <c r="R110" s="2">
        <f>R12+K108</f>
        <v>11.042296493999999</v>
      </c>
      <c r="S110">
        <v>0</v>
      </c>
      <c r="T110">
        <v>0</v>
      </c>
      <c r="U110" s="2">
        <f>O110+S110</f>
        <v>1.805236458</v>
      </c>
      <c r="V110" s="2">
        <f t="shared" si="134"/>
        <v>8.084784972</v>
      </c>
      <c r="W110" s="2">
        <f t="shared" si="136"/>
        <v>8.283877516765287</v>
      </c>
      <c r="X110" s="2">
        <f t="shared" si="137"/>
        <v>77.41300780870344</v>
      </c>
      <c r="AL110" s="2">
        <f t="shared" si="127"/>
        <v>5.480174722</v>
      </c>
      <c r="AM110" s="2">
        <f t="shared" si="127"/>
        <v>27.211866437999998</v>
      </c>
      <c r="AN110" s="2">
        <f t="shared" si="128"/>
        <v>27.758205814194806</v>
      </c>
      <c r="AO110" s="2">
        <f t="shared" si="129"/>
        <v>78.61355668421827</v>
      </c>
      <c r="AP110" s="14">
        <f t="shared" si="130"/>
        <v>0.8860486744752345</v>
      </c>
      <c r="AQ110" s="2">
        <f t="shared" si="131"/>
        <v>-78.61355668421827</v>
      </c>
      <c r="AR110" s="2"/>
      <c r="AS110" s="2">
        <f t="shared" si="132"/>
        <v>4.965510739786956</v>
      </c>
      <c r="AT110" s="2">
        <f t="shared" si="113"/>
        <v>1.2670496044995854</v>
      </c>
    </row>
    <row r="111" spans="1:46" ht="12.75">
      <c r="A111" s="1" t="s">
        <v>117</v>
      </c>
      <c r="B111" s="1">
        <v>1</v>
      </c>
      <c r="C111" s="1">
        <v>0.01528</v>
      </c>
      <c r="D111">
        <v>0.2381</v>
      </c>
      <c r="E111" s="1">
        <v>0.3854</v>
      </c>
      <c r="F111" s="1">
        <v>0.1435</v>
      </c>
      <c r="G111" s="1">
        <v>2.5631</v>
      </c>
      <c r="H111" s="10">
        <f t="shared" si="115"/>
        <v>0.0036381680000000002</v>
      </c>
      <c r="I111" s="2">
        <f t="shared" si="116"/>
        <v>0.0058889120000000005</v>
      </c>
      <c r="J111" s="2">
        <f t="shared" si="117"/>
        <v>0.00219268</v>
      </c>
      <c r="K111" s="2">
        <f t="shared" si="118"/>
        <v>0.039164168</v>
      </c>
      <c r="L111" s="3">
        <v>109</v>
      </c>
      <c r="M111" s="3"/>
      <c r="N111" s="3">
        <v>1</v>
      </c>
      <c r="O111" s="2">
        <f>O61+H107</f>
        <v>1.8049674050000002</v>
      </c>
      <c r="P111" s="2">
        <f>P61+I107</f>
        <v>8.08467737</v>
      </c>
      <c r="Q111" s="2">
        <f>Q61+J107</f>
        <v>1.8701014530000002</v>
      </c>
      <c r="R111" s="2">
        <f>R61+K107</f>
        <v>11.038147613</v>
      </c>
      <c r="S111">
        <v>0</v>
      </c>
      <c r="T111">
        <v>0</v>
      </c>
      <c r="U111" s="2">
        <f>O111+S111</f>
        <v>1.8049674050000002</v>
      </c>
      <c r="V111" s="2">
        <f t="shared" si="134"/>
        <v>8.08467737</v>
      </c>
      <c r="W111" s="2">
        <f t="shared" si="136"/>
        <v>8.283713871815138</v>
      </c>
      <c r="X111" s="2">
        <f t="shared" si="137"/>
        <v>77.41466184810132</v>
      </c>
      <c r="AL111" s="2">
        <f t="shared" si="127"/>
        <v>5.480036263000001</v>
      </c>
      <c r="AM111" s="2">
        <f t="shared" si="127"/>
        <v>27.207502353</v>
      </c>
      <c r="AN111" s="2">
        <f t="shared" si="128"/>
        <v>27.753900297657182</v>
      </c>
      <c r="AO111" s="2">
        <f t="shared" si="129"/>
        <v>78.61205822850508</v>
      </c>
      <c r="AP111" s="14">
        <f t="shared" si="130"/>
        <v>0.8861861289295698</v>
      </c>
      <c r="AQ111" s="2">
        <f t="shared" si="131"/>
        <v>-78.61205822850508</v>
      </c>
      <c r="AR111" s="2"/>
      <c r="AS111" s="2">
        <f t="shared" si="132"/>
        <v>4.964839838141049</v>
      </c>
      <c r="AT111" s="2">
        <f t="shared" si="113"/>
        <v>1.2672461643692847</v>
      </c>
    </row>
    <row r="112" spans="1:46" ht="12.75">
      <c r="A112" s="1" t="s">
        <v>118</v>
      </c>
      <c r="B112" s="1">
        <v>1</v>
      </c>
      <c r="C112" s="1">
        <v>0.09276</v>
      </c>
      <c r="D112">
        <v>0.2381</v>
      </c>
      <c r="E112" s="1">
        <v>0.3854</v>
      </c>
      <c r="F112" s="1">
        <v>0.1435</v>
      </c>
      <c r="G112" s="1">
        <v>2.5631</v>
      </c>
      <c r="H112" s="10">
        <f t="shared" si="115"/>
        <v>0.022086156</v>
      </c>
      <c r="I112" s="2">
        <f t="shared" si="116"/>
        <v>0.035749704</v>
      </c>
      <c r="J112" s="2">
        <f t="shared" si="117"/>
        <v>0.013311059999999998</v>
      </c>
      <c r="K112" s="2">
        <f t="shared" si="118"/>
        <v>0.237753156</v>
      </c>
      <c r="L112" s="3">
        <v>110</v>
      </c>
      <c r="M112" s="3"/>
      <c r="N112" s="3">
        <v>1</v>
      </c>
      <c r="O112" s="2">
        <f>O75+H111</f>
        <v>2.0270670850000005</v>
      </c>
      <c r="P112" s="2">
        <f>P75+I111</f>
        <v>8.459402308</v>
      </c>
      <c r="Q112" s="2">
        <f>Q75+J111</f>
        <v>2.026738495</v>
      </c>
      <c r="R112" s="2">
        <f>R75+K111</f>
        <v>13.376320420999997</v>
      </c>
      <c r="S112">
        <v>0</v>
      </c>
      <c r="T112">
        <v>0</v>
      </c>
      <c r="U112" s="2">
        <f>O112+S112</f>
        <v>2.0270670850000005</v>
      </c>
      <c r="V112" s="2">
        <f t="shared" si="134"/>
        <v>8.459402308</v>
      </c>
      <c r="W112" s="2">
        <f t="shared" si="136"/>
        <v>8.698878570004648</v>
      </c>
      <c r="X112" s="2">
        <f t="shared" si="137"/>
        <v>76.52469430421785</v>
      </c>
      <c r="AL112" s="2">
        <f t="shared" si="127"/>
        <v>6.080872665000001</v>
      </c>
      <c r="AM112" s="2">
        <f t="shared" si="127"/>
        <v>30.295125037</v>
      </c>
      <c r="AN112" s="2">
        <f t="shared" si="128"/>
        <v>30.899378850964116</v>
      </c>
      <c r="AO112" s="2">
        <f t="shared" si="129"/>
        <v>78.65034277996072</v>
      </c>
      <c r="AP112" s="14">
        <f t="shared" si="130"/>
        <v>0.795974624153671</v>
      </c>
      <c r="AQ112" s="2">
        <f t="shared" si="131"/>
        <v>-78.65034277996072</v>
      </c>
      <c r="AR112" s="2"/>
      <c r="AS112" s="2">
        <f t="shared" si="132"/>
        <v>4.982035754731593</v>
      </c>
      <c r="AT112" s="2">
        <f t="shared" si="113"/>
        <v>1.1382437125397495</v>
      </c>
    </row>
    <row r="113" spans="1:46" ht="12.75">
      <c r="A113" s="1" t="s">
        <v>119</v>
      </c>
      <c r="B113" s="1">
        <v>1</v>
      </c>
      <c r="C113" s="1">
        <v>0.06764</v>
      </c>
      <c r="D113">
        <v>0.2381</v>
      </c>
      <c r="E113" s="1">
        <v>0.3854</v>
      </c>
      <c r="F113" s="1">
        <v>0.1435</v>
      </c>
      <c r="G113" s="1">
        <v>2.5631</v>
      </c>
      <c r="H113" s="10">
        <f t="shared" si="115"/>
        <v>0.016105084000000002</v>
      </c>
      <c r="I113" s="2">
        <f t="shared" si="116"/>
        <v>0.026068456000000004</v>
      </c>
      <c r="J113" s="2">
        <f t="shared" si="117"/>
        <v>0.00970634</v>
      </c>
      <c r="K113" s="2">
        <f t="shared" si="118"/>
        <v>0.173368084</v>
      </c>
      <c r="L113" s="3">
        <v>111</v>
      </c>
      <c r="M113" s="3"/>
      <c r="N113" s="3">
        <v>1</v>
      </c>
      <c r="O113" s="2">
        <f>O76+H112</f>
        <v>2.0648987940000003</v>
      </c>
      <c r="P113" s="2">
        <f>P76+I112</f>
        <v>8.522250432</v>
      </c>
      <c r="Q113" s="2">
        <f>Q76+J112</f>
        <v>2.051069718</v>
      </c>
      <c r="R113" s="2">
        <f>R76+K112</f>
        <v>13.779452033999998</v>
      </c>
      <c r="S113">
        <v>0</v>
      </c>
      <c r="T113">
        <v>0</v>
      </c>
      <c r="U113" s="2">
        <f>O113+S113</f>
        <v>2.0648987940000003</v>
      </c>
      <c r="V113" s="2">
        <f t="shared" si="134"/>
        <v>8.522250432</v>
      </c>
      <c r="W113" s="2">
        <f t="shared" si="136"/>
        <v>8.76884025713702</v>
      </c>
      <c r="X113" s="2">
        <f t="shared" si="137"/>
        <v>76.37999856042116</v>
      </c>
      <c r="AL113" s="2">
        <f t="shared" si="127"/>
        <v>6.180867306000001</v>
      </c>
      <c r="AM113" s="2">
        <f t="shared" si="127"/>
        <v>30.823952897999998</v>
      </c>
      <c r="AN113" s="2">
        <f t="shared" si="128"/>
        <v>31.437544320644736</v>
      </c>
      <c r="AO113" s="2">
        <f t="shared" si="129"/>
        <v>78.66133624514896</v>
      </c>
      <c r="AP113" s="14">
        <f t="shared" si="130"/>
        <v>0.7823486852733174</v>
      </c>
      <c r="AQ113" s="2">
        <f t="shared" si="131"/>
        <v>-78.66133624514896</v>
      </c>
      <c r="AR113" s="2"/>
      <c r="AS113" s="2">
        <f t="shared" si="132"/>
        <v>4.98699476497061</v>
      </c>
      <c r="AT113" s="2">
        <f t="shared" si="113"/>
        <v>1.1187586199408437</v>
      </c>
    </row>
    <row r="114" spans="1:46" ht="12.75">
      <c r="A114" s="1" t="s">
        <v>120</v>
      </c>
      <c r="B114" s="1">
        <v>1</v>
      </c>
      <c r="C114" s="1">
        <v>0.13487</v>
      </c>
      <c r="D114">
        <v>0.2381</v>
      </c>
      <c r="E114" s="1">
        <v>0.3854</v>
      </c>
      <c r="F114" s="1">
        <v>0.1435</v>
      </c>
      <c r="G114" s="1">
        <v>2.5631</v>
      </c>
      <c r="H114" s="10">
        <f t="shared" si="115"/>
        <v>0.032112547</v>
      </c>
      <c r="I114" s="2">
        <f t="shared" si="116"/>
        <v>0.051978897999999996</v>
      </c>
      <c r="J114" s="2">
        <f t="shared" si="117"/>
        <v>0.019353844999999998</v>
      </c>
      <c r="K114" s="2">
        <f t="shared" si="118"/>
        <v>0.34568529699999995</v>
      </c>
      <c r="L114" s="3">
        <v>112</v>
      </c>
      <c r="M114" s="3"/>
      <c r="N114" s="3">
        <v>1</v>
      </c>
      <c r="O114" s="2">
        <f>O76+H113</f>
        <v>2.0589177220000003</v>
      </c>
      <c r="P114" s="2">
        <f>P76+I113</f>
        <v>8.512569184</v>
      </c>
      <c r="Q114" s="2">
        <f>Q76+J113</f>
        <v>2.047464998</v>
      </c>
      <c r="R114" s="2">
        <f>R76+K113</f>
        <v>13.715066961999998</v>
      </c>
      <c r="S114">
        <v>0</v>
      </c>
      <c r="T114">
        <v>0</v>
      </c>
      <c r="U114" s="2">
        <f>O114+S114</f>
        <v>2.0589177220000003</v>
      </c>
      <c r="V114" s="2">
        <f t="shared" si="134"/>
        <v>8.512569184</v>
      </c>
      <c r="W114" s="2">
        <f t="shared" si="136"/>
        <v>8.758023538353394</v>
      </c>
      <c r="X114" s="2">
        <f t="shared" si="137"/>
        <v>76.40311257389176</v>
      </c>
      <c r="AL114" s="2">
        <f t="shared" si="127"/>
        <v>6.165300442000001</v>
      </c>
      <c r="AM114" s="2">
        <f t="shared" si="127"/>
        <v>30.74020533</v>
      </c>
      <c r="AN114" s="2">
        <f t="shared" si="128"/>
        <v>31.352370775918775</v>
      </c>
      <c r="AO114" s="2">
        <f t="shared" si="129"/>
        <v>78.6591388956745</v>
      </c>
      <c r="AP114" s="14">
        <f t="shared" si="130"/>
        <v>0.7844740559897037</v>
      </c>
      <c r="AQ114" s="2">
        <f t="shared" si="131"/>
        <v>-78.6591388956745</v>
      </c>
      <c r="AR114" s="2"/>
      <c r="AS114" s="2">
        <f t="shared" si="132"/>
        <v>4.986002810274723</v>
      </c>
      <c r="AT114" s="2">
        <f t="shared" si="113"/>
        <v>1.1217979000652762</v>
      </c>
    </row>
    <row r="115" spans="1:46" ht="12.75">
      <c r="A115" s="1" t="s">
        <v>121</v>
      </c>
      <c r="B115" s="1">
        <v>1</v>
      </c>
      <c r="C115" s="1">
        <v>0.13257</v>
      </c>
      <c r="D115">
        <v>0.2381</v>
      </c>
      <c r="E115" s="1">
        <v>0.3854</v>
      </c>
      <c r="F115" s="1">
        <v>0.1435</v>
      </c>
      <c r="G115" s="1">
        <v>2.5631</v>
      </c>
      <c r="H115" s="10">
        <f t="shared" si="115"/>
        <v>0.031564917</v>
      </c>
      <c r="I115" s="2">
        <f t="shared" si="116"/>
        <v>0.051092478</v>
      </c>
      <c r="J115" s="2">
        <f t="shared" si="117"/>
        <v>0.019023794999999996</v>
      </c>
      <c r="K115" s="2">
        <f t="shared" si="118"/>
        <v>0.339790167</v>
      </c>
      <c r="L115" s="3">
        <v>113</v>
      </c>
      <c r="M115" s="3"/>
      <c r="N115" s="3">
        <v>1</v>
      </c>
      <c r="O115" s="2">
        <f>O18+H116</f>
        <v>2.1501028790000003</v>
      </c>
      <c r="P115" s="2">
        <f>P18+I116</f>
        <v>8.661579086</v>
      </c>
      <c r="Q115" s="2">
        <f>Q18+J116</f>
        <v>2.109377063</v>
      </c>
      <c r="R115" s="2">
        <f>R18+K116</f>
        <v>14.683752406999998</v>
      </c>
      <c r="S115">
        <v>0</v>
      </c>
      <c r="T115">
        <v>0</v>
      </c>
      <c r="U115" s="2">
        <f aca="true" t="shared" si="138" ref="U115:U125">O115+S115</f>
        <v>2.1501028790000003</v>
      </c>
      <c r="V115" s="2">
        <f t="shared" si="134"/>
        <v>8.661579086</v>
      </c>
      <c r="W115" s="2">
        <f t="shared" si="136"/>
        <v>8.924454865890503</v>
      </c>
      <c r="X115" s="2">
        <f t="shared" si="137"/>
        <v>76.05900059249922</v>
      </c>
      <c r="AL115" s="2">
        <f t="shared" si="127"/>
        <v>6.409582821000001</v>
      </c>
      <c r="AM115" s="2">
        <f t="shared" si="127"/>
        <v>32.006910579</v>
      </c>
      <c r="AN115" s="2">
        <f t="shared" si="128"/>
        <v>32.642381603543576</v>
      </c>
      <c r="AO115" s="2">
        <f t="shared" si="129"/>
        <v>78.67595270644996</v>
      </c>
      <c r="AP115" s="14">
        <f t="shared" si="130"/>
        <v>0.753472028058396</v>
      </c>
      <c r="AQ115" s="2">
        <f t="shared" si="131"/>
        <v>-78.67595270644996</v>
      </c>
      <c r="AR115" s="2"/>
      <c r="AS115" s="2">
        <f t="shared" si="132"/>
        <v>4.993602777724369</v>
      </c>
      <c r="AT115" s="2">
        <f t="shared" si="113"/>
        <v>1.0774650001235062</v>
      </c>
    </row>
    <row r="116" spans="1:46" ht="12.75">
      <c r="A116" s="1" t="s">
        <v>122</v>
      </c>
      <c r="B116" s="1">
        <v>1</v>
      </c>
      <c r="C116" s="1">
        <v>0.26045</v>
      </c>
      <c r="D116">
        <v>0.2381</v>
      </c>
      <c r="E116" s="1">
        <v>0.3854</v>
      </c>
      <c r="F116" s="1">
        <v>0.1435</v>
      </c>
      <c r="G116" s="1">
        <v>2.5631</v>
      </c>
      <c r="H116" s="10">
        <f t="shared" si="115"/>
        <v>0.062013145000000006</v>
      </c>
      <c r="I116" s="2">
        <f t="shared" si="116"/>
        <v>0.10037743000000002</v>
      </c>
      <c r="J116" s="2">
        <f t="shared" si="117"/>
        <v>0.037374575</v>
      </c>
      <c r="K116" s="2">
        <f t="shared" si="118"/>
        <v>0.667559395</v>
      </c>
      <c r="L116" s="3">
        <v>114</v>
      </c>
      <c r="M116" s="3"/>
      <c r="N116" s="3">
        <v>1</v>
      </c>
      <c r="O116" s="2">
        <f>O77+H118</f>
        <v>2.1862297920000002</v>
      </c>
      <c r="P116" s="2">
        <f>P77+I118</f>
        <v>8.725600608</v>
      </c>
      <c r="Q116" s="2">
        <f>Q77+J118</f>
        <v>2.139386008</v>
      </c>
      <c r="R116" s="2">
        <f>R77+K118</f>
        <v>15.053563519999997</v>
      </c>
      <c r="S116">
        <v>0</v>
      </c>
      <c r="T116">
        <v>0</v>
      </c>
      <c r="U116" s="2">
        <f t="shared" si="138"/>
        <v>2.1862297920000002</v>
      </c>
      <c r="V116" s="2">
        <f t="shared" si="134"/>
        <v>8.725600608</v>
      </c>
      <c r="W116" s="2">
        <f t="shared" si="136"/>
        <v>8.995315818455644</v>
      </c>
      <c r="X116" s="2">
        <f t="shared" si="137"/>
        <v>75.93391256674519</v>
      </c>
      <c r="AL116" s="2">
        <f t="shared" si="127"/>
        <v>6.511845592</v>
      </c>
      <c r="AM116" s="2">
        <f t="shared" si="127"/>
        <v>32.504764736</v>
      </c>
      <c r="AN116" s="2">
        <f t="shared" si="128"/>
        <v>33.150623878846666</v>
      </c>
      <c r="AO116" s="2">
        <f t="shared" si="129"/>
        <v>78.6716068497253</v>
      </c>
      <c r="AP116" s="14">
        <f t="shared" si="130"/>
        <v>0.7419203197310608</v>
      </c>
      <c r="AQ116" s="2">
        <f t="shared" si="131"/>
        <v>-78.6716068497253</v>
      </c>
      <c r="AR116" s="2"/>
      <c r="AS116" s="2">
        <f t="shared" si="132"/>
        <v>4.991636284486396</v>
      </c>
      <c r="AT116" s="2">
        <f t="shared" si="113"/>
        <v>1.0609460572154168</v>
      </c>
    </row>
    <row r="117" spans="1:46" ht="12.75">
      <c r="A117" s="1" t="s">
        <v>123</v>
      </c>
      <c r="B117" s="1">
        <v>2</v>
      </c>
      <c r="C117" s="1">
        <v>0.0836</v>
      </c>
      <c r="D117">
        <v>0.2381</v>
      </c>
      <c r="E117" s="1">
        <v>0.4052</v>
      </c>
      <c r="F117" s="1">
        <v>0.1623</v>
      </c>
      <c r="G117" s="1">
        <v>2.5125</v>
      </c>
      <c r="H117" s="10">
        <f t="shared" si="115"/>
        <v>0.019905159999999998</v>
      </c>
      <c r="I117" s="2">
        <f t="shared" si="116"/>
        <v>0.03387472</v>
      </c>
      <c r="J117" s="2">
        <f t="shared" si="117"/>
        <v>0.013568279999999999</v>
      </c>
      <c r="K117" s="2">
        <f t="shared" si="118"/>
        <v>0.210045</v>
      </c>
      <c r="L117" s="3">
        <v>115</v>
      </c>
      <c r="M117" s="3"/>
      <c r="N117" s="3">
        <v>1</v>
      </c>
      <c r="O117" s="2">
        <f>O20+H119</f>
        <v>2.2230948150000005</v>
      </c>
      <c r="P117" s="2">
        <f>P20+I119</f>
        <v>8.78645166</v>
      </c>
      <c r="Q117" s="2">
        <f>Q20+J119</f>
        <v>2.164889476</v>
      </c>
      <c r="R117" s="2">
        <f>R20+K119</f>
        <v>15.443809325999998</v>
      </c>
      <c r="S117">
        <v>0</v>
      </c>
      <c r="T117">
        <v>0</v>
      </c>
      <c r="U117" s="2">
        <f t="shared" si="138"/>
        <v>2.2230948150000005</v>
      </c>
      <c r="V117" s="2">
        <f t="shared" si="134"/>
        <v>8.78645166</v>
      </c>
      <c r="W117" s="2">
        <f t="shared" si="136"/>
        <v>9.063326283986285</v>
      </c>
      <c r="X117" s="2">
        <f t="shared" si="137"/>
        <v>75.8013437256509</v>
      </c>
      <c r="AL117" s="2">
        <f t="shared" si="127"/>
        <v>6.611079106000001</v>
      </c>
      <c r="AM117" s="2">
        <f t="shared" si="127"/>
        <v>33.016712646</v>
      </c>
      <c r="AN117" s="2">
        <f t="shared" si="128"/>
        <v>33.672090533471874</v>
      </c>
      <c r="AO117" s="2">
        <f t="shared" si="129"/>
        <v>78.67715876001634</v>
      </c>
      <c r="AP117" s="14">
        <f t="shared" si="130"/>
        <v>0.7304304864299761</v>
      </c>
      <c r="AQ117" s="2">
        <f t="shared" si="131"/>
        <v>-78.67715876001634</v>
      </c>
      <c r="AR117" s="2"/>
      <c r="AS117" s="2">
        <f t="shared" si="132"/>
        <v>4.994148779135785</v>
      </c>
      <c r="AT117" s="2">
        <f t="shared" si="113"/>
        <v>1.0445155955948657</v>
      </c>
    </row>
    <row r="118" spans="1:46" ht="12.75">
      <c r="A118" s="1" t="s">
        <v>124</v>
      </c>
      <c r="B118" s="1">
        <v>1</v>
      </c>
      <c r="C118" s="1">
        <v>0.06928</v>
      </c>
      <c r="D118">
        <v>0.2381</v>
      </c>
      <c r="E118" s="1">
        <v>0.3854</v>
      </c>
      <c r="F118" s="1">
        <v>0.1435</v>
      </c>
      <c r="G118" s="1">
        <v>2.5631</v>
      </c>
      <c r="H118" s="10">
        <f t="shared" si="115"/>
        <v>0.016495568</v>
      </c>
      <c r="I118" s="2">
        <f t="shared" si="116"/>
        <v>0.026700512</v>
      </c>
      <c r="J118" s="2">
        <f t="shared" si="117"/>
        <v>0.009941679999999998</v>
      </c>
      <c r="K118" s="2">
        <f t="shared" si="118"/>
        <v>0.17757156799999999</v>
      </c>
      <c r="L118" s="3">
        <v>116</v>
      </c>
      <c r="M118" s="3"/>
      <c r="N118" s="3">
        <v>1</v>
      </c>
      <c r="O118" s="2">
        <f>O22+H120</f>
        <v>2.2681361920000005</v>
      </c>
      <c r="P118" s="2">
        <f>P22+I120</f>
        <v>8.863108978</v>
      </c>
      <c r="Q118" s="2">
        <f>Q22+J120</f>
        <v>2.198462427</v>
      </c>
      <c r="R118" s="2">
        <f>R22+K120</f>
        <v>15.914341368999999</v>
      </c>
      <c r="S118">
        <v>0</v>
      </c>
      <c r="T118">
        <v>0</v>
      </c>
      <c r="U118" s="2">
        <f t="shared" si="138"/>
        <v>2.2681361920000005</v>
      </c>
      <c r="V118" s="2">
        <f t="shared" si="134"/>
        <v>8.863108978</v>
      </c>
      <c r="W118" s="2">
        <f t="shared" si="136"/>
        <v>9.148723547105599</v>
      </c>
      <c r="X118" s="2">
        <f t="shared" si="137"/>
        <v>75.64563666089549</v>
      </c>
      <c r="AL118" s="2">
        <f t="shared" si="127"/>
        <v>6.734734811000001</v>
      </c>
      <c r="AM118" s="2">
        <f t="shared" si="127"/>
        <v>33.640559325</v>
      </c>
      <c r="AN118" s="2">
        <f t="shared" si="128"/>
        <v>34.30807317051396</v>
      </c>
      <c r="AO118" s="2">
        <f t="shared" si="129"/>
        <v>78.67922174445721</v>
      </c>
      <c r="AP118" s="14">
        <f t="shared" si="130"/>
        <v>0.7168902008934828</v>
      </c>
      <c r="AQ118" s="2">
        <f t="shared" si="131"/>
        <v>-78.67922174445721</v>
      </c>
      <c r="AR118" s="2"/>
      <c r="AS118" s="2">
        <f t="shared" si="132"/>
        <v>4.995082994218879</v>
      </c>
      <c r="AT118" s="2">
        <f t="shared" si="113"/>
        <v>1.0251529872776803</v>
      </c>
    </row>
    <row r="119" spans="1:46" ht="12.75">
      <c r="A119" s="1" t="s">
        <v>125</v>
      </c>
      <c r="B119" s="1">
        <v>1</v>
      </c>
      <c r="C119" s="1">
        <v>0.11872</v>
      </c>
      <c r="D119">
        <v>0.2381</v>
      </c>
      <c r="E119" s="1">
        <v>0.3854</v>
      </c>
      <c r="F119" s="1">
        <v>0.1435</v>
      </c>
      <c r="G119" s="1">
        <v>2.5631</v>
      </c>
      <c r="H119" s="10">
        <f t="shared" si="115"/>
        <v>0.028267232000000003</v>
      </c>
      <c r="I119" s="2">
        <f t="shared" si="116"/>
        <v>0.045754688</v>
      </c>
      <c r="J119" s="2">
        <f t="shared" si="117"/>
        <v>0.01703632</v>
      </c>
      <c r="K119" s="2">
        <f t="shared" si="118"/>
        <v>0.304291232</v>
      </c>
      <c r="L119" s="3">
        <v>117</v>
      </c>
      <c r="M119" s="3"/>
      <c r="N119" s="3">
        <v>1</v>
      </c>
      <c r="O119" s="2">
        <f>O23+H121</f>
        <v>2.284686523000001</v>
      </c>
      <c r="P119" s="2">
        <f>P23+I121</f>
        <v>8.890805632000001</v>
      </c>
      <c r="Q119" s="2">
        <f>Q23+J121</f>
        <v>2.2099919619999997</v>
      </c>
      <c r="R119" s="2">
        <f>R23+K121</f>
        <v>16.089035799999998</v>
      </c>
      <c r="S119">
        <v>0</v>
      </c>
      <c r="T119">
        <v>0</v>
      </c>
      <c r="U119" s="2">
        <f t="shared" si="138"/>
        <v>2.284686523000001</v>
      </c>
      <c r="V119" s="2">
        <f t="shared" si="134"/>
        <v>8.890805632000001</v>
      </c>
      <c r="W119" s="2">
        <f t="shared" si="136"/>
        <v>9.17966324515125</v>
      </c>
      <c r="X119" s="2">
        <f t="shared" si="137"/>
        <v>75.58841905444083</v>
      </c>
      <c r="AL119" s="2">
        <f t="shared" si="127"/>
        <v>6.779365008000001</v>
      </c>
      <c r="AM119" s="2">
        <f t="shared" si="127"/>
        <v>33.870647063999996</v>
      </c>
      <c r="AN119" s="2">
        <f t="shared" si="128"/>
        <v>34.5424452296844</v>
      </c>
      <c r="AO119" s="2">
        <f t="shared" si="129"/>
        <v>78.68155185354233</v>
      </c>
      <c r="AP119" s="14">
        <f t="shared" si="130"/>
        <v>0.7120260683323597</v>
      </c>
      <c r="AQ119" s="2">
        <f t="shared" si="131"/>
        <v>-78.68155185354233</v>
      </c>
      <c r="AR119" s="2"/>
      <c r="AS119" s="2">
        <f t="shared" si="132"/>
        <v>4.996138579945302</v>
      </c>
      <c r="AT119" s="2">
        <f t="shared" si="113"/>
        <v>1.0181972777152744</v>
      </c>
    </row>
    <row r="120" spans="1:46" ht="12.75">
      <c r="A120" s="1" t="s">
        <v>126</v>
      </c>
      <c r="B120" s="1">
        <v>1</v>
      </c>
      <c r="C120" s="1">
        <v>0.05781</v>
      </c>
      <c r="D120">
        <v>0.2381</v>
      </c>
      <c r="E120" s="1">
        <v>0.3854</v>
      </c>
      <c r="F120" s="1">
        <v>0.1435</v>
      </c>
      <c r="G120" s="1">
        <v>2.5631</v>
      </c>
      <c r="H120" s="10">
        <f t="shared" si="115"/>
        <v>0.013764561</v>
      </c>
      <c r="I120" s="2">
        <f t="shared" si="116"/>
        <v>0.022279974</v>
      </c>
      <c r="J120" s="2">
        <f t="shared" si="117"/>
        <v>0.008295734999999999</v>
      </c>
      <c r="K120" s="2">
        <f t="shared" si="118"/>
        <v>0.148172811</v>
      </c>
      <c r="L120" s="3">
        <v>118</v>
      </c>
      <c r="M120" s="3"/>
      <c r="N120" s="3">
        <v>1</v>
      </c>
      <c r="O120" s="2">
        <f>O24+H122</f>
        <v>2.3409233620000007</v>
      </c>
      <c r="P120" s="2">
        <f>P24+I122</f>
        <v>8.985521158000001</v>
      </c>
      <c r="Q120" s="2">
        <f>Q24+J122</f>
        <v>2.2502038289999997</v>
      </c>
      <c r="R120" s="2">
        <f>R24+K122</f>
        <v>16.680326610999998</v>
      </c>
      <c r="S120">
        <v>0</v>
      </c>
      <c r="T120">
        <v>0</v>
      </c>
      <c r="U120" s="2">
        <f t="shared" si="138"/>
        <v>2.3409233620000007</v>
      </c>
      <c r="V120" s="2">
        <f t="shared" si="134"/>
        <v>8.985521158000001</v>
      </c>
      <c r="W120" s="2">
        <f t="shared" si="136"/>
        <v>9.285446282630849</v>
      </c>
      <c r="X120" s="2">
        <f t="shared" si="137"/>
        <v>75.39778816818081</v>
      </c>
      <c r="AL120" s="2">
        <f t="shared" si="127"/>
        <v>6.932050553000002</v>
      </c>
      <c r="AM120" s="2">
        <f t="shared" si="127"/>
        <v>34.651368927</v>
      </c>
      <c r="AN120" s="2">
        <f t="shared" si="128"/>
        <v>35.33794976203923</v>
      </c>
      <c r="AO120" s="2">
        <f t="shared" si="129"/>
        <v>78.68724267696601</v>
      </c>
      <c r="AP120" s="14">
        <f t="shared" si="130"/>
        <v>0.6959974088224737</v>
      </c>
      <c r="AQ120" s="2">
        <f t="shared" si="131"/>
        <v>-78.68724267696601</v>
      </c>
      <c r="AR120" s="2"/>
      <c r="AS120" s="2">
        <f t="shared" si="132"/>
        <v>4.998718440101946</v>
      </c>
      <c r="AT120" s="2">
        <f aca="true" t="shared" si="139" ref="AT120:AT125">AP120*1.43</f>
        <v>0.9952762946161374</v>
      </c>
    </row>
    <row r="121" spans="1:46" ht="12.75">
      <c r="A121" s="1" t="s">
        <v>127</v>
      </c>
      <c r="B121" s="1">
        <v>1</v>
      </c>
      <c r="C121" s="1">
        <v>0.06682</v>
      </c>
      <c r="D121">
        <v>0.2381</v>
      </c>
      <c r="E121" s="1">
        <v>0.3854</v>
      </c>
      <c r="F121" s="1">
        <v>0.1435</v>
      </c>
      <c r="G121" s="1">
        <v>2.5631</v>
      </c>
      <c r="H121" s="10">
        <f t="shared" si="115"/>
        <v>0.015909842</v>
      </c>
      <c r="I121" s="2">
        <f t="shared" si="116"/>
        <v>0.025752428000000004</v>
      </c>
      <c r="J121" s="2">
        <f t="shared" si="117"/>
        <v>0.00958867</v>
      </c>
      <c r="K121" s="2">
        <f t="shared" si="118"/>
        <v>0.17126634200000002</v>
      </c>
      <c r="L121" s="3">
        <v>119</v>
      </c>
      <c r="M121" s="3"/>
      <c r="N121" s="3">
        <v>1</v>
      </c>
      <c r="O121" s="2">
        <f>O25+H123</f>
        <v>2.3711453950000005</v>
      </c>
      <c r="P121" s="2">
        <f>P25+I123</f>
        <v>9.03528523</v>
      </c>
      <c r="Q121" s="2">
        <f>Q25+J123</f>
        <v>2.2698664789999996</v>
      </c>
      <c r="R121" s="2">
        <f>R25+K123</f>
        <v>17.002432039</v>
      </c>
      <c r="S121">
        <v>0</v>
      </c>
      <c r="T121">
        <v>0</v>
      </c>
      <c r="U121" s="2">
        <f t="shared" si="138"/>
        <v>2.3711453950000005</v>
      </c>
      <c r="V121" s="2">
        <f t="shared" si="134"/>
        <v>9.03528523</v>
      </c>
      <c r="W121" s="2">
        <f t="shared" si="136"/>
        <v>9.341237052536771</v>
      </c>
      <c r="X121" s="2">
        <f t="shared" si="137"/>
        <v>75.29535641160865</v>
      </c>
      <c r="AL121" s="2">
        <f t="shared" si="127"/>
        <v>7.012157269000001</v>
      </c>
      <c r="AM121" s="2">
        <f t="shared" si="127"/>
        <v>35.073002499</v>
      </c>
      <c r="AN121" s="2">
        <f t="shared" si="128"/>
        <v>35.76710575179448</v>
      </c>
      <c r="AO121" s="2">
        <f t="shared" si="129"/>
        <v>78.69390536415844</v>
      </c>
      <c r="AP121" s="14">
        <f t="shared" si="130"/>
        <v>0.6876463988491461</v>
      </c>
      <c r="AQ121" s="2">
        <f t="shared" si="131"/>
        <v>-78.69390536415844</v>
      </c>
      <c r="AR121" s="2"/>
      <c r="AS121" s="2">
        <f t="shared" si="132"/>
        <v>5.001742139192171</v>
      </c>
      <c r="AT121" s="2">
        <f t="shared" si="139"/>
        <v>0.983334350354279</v>
      </c>
    </row>
    <row r="122" spans="1:46" ht="12.75">
      <c r="A122" s="1" t="s">
        <v>128</v>
      </c>
      <c r="B122" s="1">
        <v>1</v>
      </c>
      <c r="C122" s="1">
        <v>0.05715</v>
      </c>
      <c r="D122">
        <v>0.2381</v>
      </c>
      <c r="E122" s="1">
        <v>0.3854</v>
      </c>
      <c r="F122" s="1">
        <v>0.1435</v>
      </c>
      <c r="G122" s="1">
        <v>2.5631</v>
      </c>
      <c r="H122" s="10">
        <f t="shared" si="115"/>
        <v>0.013607415</v>
      </c>
      <c r="I122" s="2">
        <f t="shared" si="116"/>
        <v>0.02202561</v>
      </c>
      <c r="J122" s="2">
        <f t="shared" si="117"/>
        <v>0.008201024999999999</v>
      </c>
      <c r="K122" s="2">
        <f t="shared" si="118"/>
        <v>0.146481165</v>
      </c>
      <c r="L122" s="3">
        <v>120</v>
      </c>
      <c r="M122" s="3"/>
      <c r="N122" s="3">
        <v>1</v>
      </c>
      <c r="O122" s="2">
        <f>O26+H124</f>
        <v>2.4073104040000004</v>
      </c>
      <c r="P122" s="2">
        <f>P26+I124</f>
        <v>9.096816886</v>
      </c>
      <c r="Q122" s="2">
        <f>Q26+J124</f>
        <v>2.296791129</v>
      </c>
      <c r="R122" s="2">
        <f>R26+K124</f>
        <v>17.380307082999998</v>
      </c>
      <c r="S122">
        <v>0</v>
      </c>
      <c r="T122">
        <v>0</v>
      </c>
      <c r="U122" s="2">
        <f t="shared" si="138"/>
        <v>2.4073104040000004</v>
      </c>
      <c r="V122" s="2">
        <f t="shared" si="134"/>
        <v>9.096816886</v>
      </c>
      <c r="W122" s="2">
        <f t="shared" si="136"/>
        <v>9.409953285676893</v>
      </c>
      <c r="X122" s="2">
        <f t="shared" si="137"/>
        <v>75.1774668885257</v>
      </c>
      <c r="AL122" s="2">
        <f t="shared" si="127"/>
        <v>7.111411937000001</v>
      </c>
      <c r="AM122" s="2">
        <f t="shared" si="127"/>
        <v>35.573940855</v>
      </c>
      <c r="AN122" s="2">
        <f t="shared" si="128"/>
        <v>36.27778173610873</v>
      </c>
      <c r="AO122" s="2">
        <f t="shared" si="129"/>
        <v>78.69529627479136</v>
      </c>
      <c r="AP122" s="14">
        <f t="shared" si="130"/>
        <v>0.6779665208415305</v>
      </c>
      <c r="AQ122" s="2">
        <f t="shared" si="131"/>
        <v>-78.69529627479136</v>
      </c>
      <c r="AR122" s="2"/>
      <c r="AS122" s="2">
        <f t="shared" si="132"/>
        <v>5.00237381411027</v>
      </c>
      <c r="AT122" s="2">
        <f t="shared" si="139"/>
        <v>0.9694921248033886</v>
      </c>
    </row>
    <row r="123" spans="1:46" ht="12.75">
      <c r="A123" s="1" t="s">
        <v>129</v>
      </c>
      <c r="B123" s="1">
        <v>1</v>
      </c>
      <c r="C123" s="1">
        <v>0.12773</v>
      </c>
      <c r="D123">
        <v>0.2381</v>
      </c>
      <c r="E123" s="1">
        <v>0.3854</v>
      </c>
      <c r="F123" s="1">
        <v>0.1435</v>
      </c>
      <c r="G123" s="1">
        <v>2.5631</v>
      </c>
      <c r="H123" s="10">
        <f t="shared" si="115"/>
        <v>0.030412513000000002</v>
      </c>
      <c r="I123" s="2">
        <f t="shared" si="116"/>
        <v>0.04922714200000001</v>
      </c>
      <c r="J123" s="2">
        <f t="shared" si="117"/>
        <v>0.018329255</v>
      </c>
      <c r="K123" s="2">
        <f t="shared" si="118"/>
        <v>0.327384763</v>
      </c>
      <c r="L123" s="3">
        <v>121</v>
      </c>
      <c r="M123" s="3"/>
      <c r="N123" s="3">
        <v>1</v>
      </c>
      <c r="O123" s="2">
        <f>O70+H114</f>
        <v>2.100518554</v>
      </c>
      <c r="P123" s="2">
        <f>P70+I114</f>
        <v>8.580079486</v>
      </c>
      <c r="Q123" s="2">
        <f>Q70+J114</f>
        <v>2.0773685690000003</v>
      </c>
      <c r="R123" s="2">
        <f>R70+K114</f>
        <v>14.154723822999998</v>
      </c>
      <c r="S123">
        <v>0</v>
      </c>
      <c r="T123">
        <v>0</v>
      </c>
      <c r="U123" s="2">
        <f t="shared" si="138"/>
        <v>2.100518554</v>
      </c>
      <c r="V123" s="2">
        <f t="shared" si="134"/>
        <v>8.580079486</v>
      </c>
      <c r="W123" s="2">
        <f t="shared" si="136"/>
        <v>8.833455845917626</v>
      </c>
      <c r="X123" s="2">
        <f t="shared" si="137"/>
        <v>76.24378495743838</v>
      </c>
      <c r="AL123" s="2">
        <f t="shared" si="127"/>
        <v>6.278405677</v>
      </c>
      <c r="AM123" s="2">
        <f t="shared" si="127"/>
        <v>31.314882795</v>
      </c>
      <c r="AN123" s="2">
        <f t="shared" si="128"/>
        <v>31.938069170029248</v>
      </c>
      <c r="AO123" s="2">
        <f t="shared" si="129"/>
        <v>78.6629257399557</v>
      </c>
      <c r="AP123" s="14">
        <f t="shared" si="130"/>
        <v>0.7700879266226328</v>
      </c>
      <c r="AQ123" s="2">
        <f t="shared" si="131"/>
        <v>-78.6629257399557</v>
      </c>
      <c r="AR123" s="2"/>
      <c r="AS123" s="2">
        <f t="shared" si="132"/>
        <v>4.987712550929512</v>
      </c>
      <c r="AT123" s="2">
        <f>AP123*1.47</f>
        <v>1.1320292521352702</v>
      </c>
    </row>
    <row r="124" spans="1:46" ht="12.75">
      <c r="A124" s="1" t="s">
        <v>130</v>
      </c>
      <c r="B124" s="1">
        <v>1</v>
      </c>
      <c r="C124" s="1">
        <v>0.08007</v>
      </c>
      <c r="D124">
        <v>0.2381</v>
      </c>
      <c r="E124" s="1">
        <v>0.3854</v>
      </c>
      <c r="F124" s="1">
        <v>0.1435</v>
      </c>
      <c r="G124" s="1">
        <v>2.5631</v>
      </c>
      <c r="H124" s="10">
        <f t="shared" si="115"/>
        <v>0.019064667</v>
      </c>
      <c r="I124" s="2">
        <f t="shared" si="116"/>
        <v>0.030858978000000002</v>
      </c>
      <c r="J124" s="2">
        <f t="shared" si="117"/>
        <v>0.011490044999999999</v>
      </c>
      <c r="K124" s="2">
        <f t="shared" si="118"/>
        <v>0.205227417</v>
      </c>
      <c r="L124" s="3">
        <v>122</v>
      </c>
      <c r="M124" s="3"/>
      <c r="N124" s="3">
        <v>1</v>
      </c>
      <c r="O124" s="2">
        <f>O71+H115</f>
        <v>2.114373593</v>
      </c>
      <c r="P124" s="2">
        <f>P71+I115</f>
        <v>8.603413262</v>
      </c>
      <c r="Q124" s="2">
        <f>Q71+J115</f>
        <v>2.0872734270000004</v>
      </c>
      <c r="R124" s="2">
        <f>R71+K115</f>
        <v>14.300404534999998</v>
      </c>
      <c r="S124">
        <v>0</v>
      </c>
      <c r="T124">
        <v>0</v>
      </c>
      <c r="U124" s="2">
        <f t="shared" si="138"/>
        <v>2.114373593</v>
      </c>
      <c r="V124" s="2">
        <f t="shared" si="134"/>
        <v>8.603413262</v>
      </c>
      <c r="W124" s="2">
        <f t="shared" si="136"/>
        <v>8.859418459895277</v>
      </c>
      <c r="X124" s="2">
        <f t="shared" si="137"/>
        <v>76.19263536418647</v>
      </c>
      <c r="AL124" s="2">
        <f t="shared" si="127"/>
        <v>6.316020613</v>
      </c>
      <c r="AM124" s="2">
        <f t="shared" si="127"/>
        <v>31.507231059</v>
      </c>
      <c r="AN124" s="2">
        <f t="shared" si="128"/>
        <v>32.13405865104897</v>
      </c>
      <c r="AO124" s="2">
        <f t="shared" si="129"/>
        <v>78.66458566655356</v>
      </c>
      <c r="AP124" s="14">
        <f t="shared" si="130"/>
        <v>0.7653910679183746</v>
      </c>
      <c r="AQ124" s="2">
        <f t="shared" si="131"/>
        <v>-78.66458566655356</v>
      </c>
      <c r="AR124" s="2"/>
      <c r="AS124" s="2">
        <f t="shared" si="132"/>
        <v>4.988462354627214</v>
      </c>
      <c r="AT124" s="2">
        <f>1.46*AP124</f>
        <v>1.117470959160827</v>
      </c>
    </row>
    <row r="125" spans="12:46" ht="12.75">
      <c r="L125" s="3">
        <v>123</v>
      </c>
      <c r="M125" s="3"/>
      <c r="N125" s="3">
        <v>1</v>
      </c>
      <c r="O125" s="2">
        <f>O11+H106</f>
        <v>1.813531862</v>
      </c>
      <c r="P125" s="2">
        <f>P11+I106</f>
        <v>8.097633458</v>
      </c>
      <c r="Q125" s="2">
        <f>Q11+J106</f>
        <v>1.8737095830000003</v>
      </c>
      <c r="R125" s="2">
        <f>R11+K106</f>
        <v>11.133806104999998</v>
      </c>
      <c r="S125">
        <v>0</v>
      </c>
      <c r="T125">
        <v>0</v>
      </c>
      <c r="U125" s="2">
        <f t="shared" si="138"/>
        <v>1.813531862</v>
      </c>
      <c r="V125" s="2">
        <f t="shared" si="134"/>
        <v>8.097633458</v>
      </c>
      <c r="W125" s="2">
        <f t="shared" si="136"/>
        <v>8.298226643964977</v>
      </c>
      <c r="X125" s="2">
        <f t="shared" si="137"/>
        <v>77.37644065510476</v>
      </c>
      <c r="AL125" s="2">
        <f t="shared" si="127"/>
        <v>5.500773307</v>
      </c>
      <c r="AM125" s="2">
        <f t="shared" si="127"/>
        <v>27.329073021</v>
      </c>
      <c r="AN125" s="2">
        <f t="shared" si="128"/>
        <v>27.877172366690164</v>
      </c>
      <c r="AO125" s="2">
        <f t="shared" si="129"/>
        <v>78.61961238943869</v>
      </c>
      <c r="AP125" s="14">
        <f t="shared" si="130"/>
        <v>0.8822674388908338</v>
      </c>
      <c r="AQ125" s="2">
        <f t="shared" si="131"/>
        <v>-78.61961238943869</v>
      </c>
      <c r="AR125" s="2"/>
      <c r="AS125" s="2">
        <f t="shared" si="132"/>
        <v>4.968223828861014</v>
      </c>
      <c r="AT125" s="2">
        <f>1.46*AP125</f>
        <v>1.2881104607806173</v>
      </c>
    </row>
    <row r="126" ht="12.75">
      <c r="AL126" s="2"/>
    </row>
    <row r="127" ht="12.75">
      <c r="AL127" s="2"/>
    </row>
    <row r="128" ht="12.75">
      <c r="AL128" s="2"/>
    </row>
    <row r="129" ht="12.75">
      <c r="AL129" s="2"/>
    </row>
    <row r="130" ht="12.75">
      <c r="AL130" s="2"/>
    </row>
    <row r="131" ht="12.75">
      <c r="AL131" s="2"/>
    </row>
    <row r="132" ht="12.75">
      <c r="AL132" s="2"/>
    </row>
    <row r="133" ht="12.75">
      <c r="AL133" s="2"/>
    </row>
    <row r="134" ht="12.75">
      <c r="AL134" s="2"/>
    </row>
    <row r="135" ht="12.75">
      <c r="AL135" s="2"/>
    </row>
  </sheetData>
  <mergeCells count="3">
    <mergeCell ref="AG1:AH1"/>
    <mergeCell ref="AP1:AQ1"/>
    <mergeCell ref="CC1:CD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135"/>
  <sheetViews>
    <sheetView workbookViewId="0" topLeftCell="CE55">
      <selection activeCell="CI3" sqref="CI3:CI77"/>
    </sheetView>
  </sheetViews>
  <sheetFormatPr defaultColWidth="11.421875" defaultRowHeight="12.75"/>
  <cols>
    <col min="1" max="1" width="8.8515625" style="1" customWidth="1"/>
    <col min="2" max="2" width="4.28125" style="1" customWidth="1"/>
    <col min="3" max="3" width="9.00390625" style="1" customWidth="1"/>
    <col min="4" max="4" width="8.57421875" style="0" customWidth="1"/>
    <col min="5" max="5" width="8.8515625" style="0" customWidth="1"/>
    <col min="6" max="6" width="8.28125" style="0" customWidth="1"/>
    <col min="7" max="7" width="9.140625" style="0" customWidth="1"/>
    <col min="8" max="8" width="8.28125" style="9" customWidth="1"/>
    <col min="9" max="9" width="8.8515625" style="0" customWidth="1"/>
    <col min="10" max="10" width="7.00390625" style="0" customWidth="1"/>
    <col min="11" max="11" width="9.00390625" style="0" customWidth="1"/>
    <col min="12" max="12" width="6.00390625" style="0" customWidth="1"/>
    <col min="13" max="13" width="12.00390625" style="0" customWidth="1"/>
    <col min="14" max="14" width="6.00390625" style="0" customWidth="1"/>
    <col min="15" max="15" width="8.57421875" style="0" customWidth="1"/>
    <col min="16" max="16" width="9.140625" style="0" customWidth="1"/>
    <col min="17" max="17" width="8.8515625" style="0" customWidth="1"/>
    <col min="18" max="18" width="9.28125" style="0" customWidth="1"/>
    <col min="19" max="19" width="5.28125" style="0" customWidth="1"/>
    <col min="20" max="20" width="8.7109375" style="0" customWidth="1"/>
    <col min="21" max="21" width="7.28125" style="0" customWidth="1"/>
    <col min="22" max="22" width="8.8515625" style="0" customWidth="1"/>
    <col min="23" max="23" width="8.28125" style="0" customWidth="1"/>
    <col min="24" max="24" width="8.421875" style="0" customWidth="1"/>
    <col min="25" max="25" width="9.57421875" style="0" customWidth="1"/>
    <col min="26" max="26" width="9.7109375" style="0" customWidth="1"/>
    <col min="27" max="27" width="8.421875" style="5" customWidth="1"/>
    <col min="28" max="28" width="16.57421875" style="0" customWidth="1"/>
    <col min="33" max="33" width="11.421875" style="18" customWidth="1"/>
    <col min="37" max="37" width="20.8515625" style="0" customWidth="1"/>
    <col min="42" max="42" width="11.421875" style="15" customWidth="1"/>
    <col min="45" max="45" width="21.421875" style="0" customWidth="1"/>
    <col min="46" max="46" width="8.28125" style="0" customWidth="1"/>
    <col min="74" max="74" width="9.57421875" style="0" customWidth="1"/>
    <col min="75" max="75" width="14.7109375" style="0" customWidth="1"/>
    <col min="77" max="77" width="12.8515625" style="0" customWidth="1"/>
    <col min="78" max="78" width="14.140625" style="0" customWidth="1"/>
    <col min="79" max="79" width="24.00390625" style="0" customWidth="1"/>
    <col min="81" max="82" width="13.28125" style="0" customWidth="1"/>
    <col min="83" max="83" width="15.57421875" style="0" customWidth="1"/>
    <col min="84" max="84" width="29.28125" style="0" customWidth="1"/>
    <col min="85" max="85" width="20.7109375" style="0" customWidth="1"/>
    <col min="86" max="86" width="24.8515625" style="0" customWidth="1"/>
    <col min="87" max="87" width="14.421875" style="0" customWidth="1"/>
    <col min="88" max="88" width="27.00390625" style="0" customWidth="1"/>
  </cols>
  <sheetData>
    <row r="1" spans="1:88" ht="12.75">
      <c r="A1" s="1" t="s">
        <v>0</v>
      </c>
      <c r="B1" s="1" t="s">
        <v>9</v>
      </c>
      <c r="C1" s="1" t="s">
        <v>10</v>
      </c>
      <c r="D1" t="s">
        <v>11</v>
      </c>
      <c r="F1" t="s">
        <v>12</v>
      </c>
      <c r="H1" s="9" t="s">
        <v>13</v>
      </c>
      <c r="J1" t="s">
        <v>14</v>
      </c>
      <c r="L1" s="3" t="s">
        <v>131</v>
      </c>
      <c r="M1" s="3" t="s">
        <v>10</v>
      </c>
      <c r="N1" s="3" t="s">
        <v>9</v>
      </c>
      <c r="O1" t="s">
        <v>132</v>
      </c>
      <c r="Q1" t="s">
        <v>133</v>
      </c>
      <c r="S1" t="s">
        <v>134</v>
      </c>
      <c r="U1" t="s">
        <v>135</v>
      </c>
      <c r="W1" t="s">
        <v>135</v>
      </c>
      <c r="Y1" s="4" t="s">
        <v>136</v>
      </c>
      <c r="Z1" s="4"/>
      <c r="AA1" s="6" t="s">
        <v>137</v>
      </c>
      <c r="AB1" s="4" t="s">
        <v>138</v>
      </c>
      <c r="AC1" t="s">
        <v>139</v>
      </c>
      <c r="AE1" t="s">
        <v>139</v>
      </c>
      <c r="AG1" s="20" t="s">
        <v>140</v>
      </c>
      <c r="AH1" s="20"/>
      <c r="AI1" s="19"/>
      <c r="AJ1" s="4" t="s">
        <v>137</v>
      </c>
      <c r="AK1" s="4" t="s">
        <v>141</v>
      </c>
      <c r="AL1" s="5" t="s">
        <v>142</v>
      </c>
      <c r="AM1" s="5"/>
      <c r="AN1" s="5" t="s">
        <v>142</v>
      </c>
      <c r="AO1" s="5"/>
      <c r="AP1" s="22" t="s">
        <v>143</v>
      </c>
      <c r="AQ1" s="22"/>
      <c r="AR1" s="4" t="s">
        <v>137</v>
      </c>
      <c r="AS1" s="4" t="s">
        <v>144</v>
      </c>
      <c r="AT1" t="s">
        <v>145</v>
      </c>
      <c r="AV1" t="s">
        <v>146</v>
      </c>
      <c r="AX1" t="s">
        <v>147</v>
      </c>
      <c r="AZ1" t="s">
        <v>147</v>
      </c>
      <c r="BB1" t="s">
        <v>148</v>
      </c>
      <c r="BD1" t="s">
        <v>148</v>
      </c>
      <c r="BF1" t="s">
        <v>149</v>
      </c>
      <c r="BH1" t="s">
        <v>149</v>
      </c>
      <c r="BJ1" t="s">
        <v>150</v>
      </c>
      <c r="BL1" t="s">
        <v>150</v>
      </c>
      <c r="BN1" t="s">
        <v>151</v>
      </c>
      <c r="BP1" t="s">
        <v>151</v>
      </c>
      <c r="BR1" t="s">
        <v>152</v>
      </c>
      <c r="BT1" t="s">
        <v>152</v>
      </c>
      <c r="BV1" t="s">
        <v>153</v>
      </c>
      <c r="BX1" t="s">
        <v>153</v>
      </c>
      <c r="BZ1" t="s">
        <v>154</v>
      </c>
      <c r="CB1" s="4" t="s">
        <v>155</v>
      </c>
      <c r="CC1" s="4"/>
      <c r="CD1" s="4"/>
      <c r="CE1" t="s">
        <v>156</v>
      </c>
      <c r="CG1" t="s">
        <v>156</v>
      </c>
      <c r="CI1" t="s">
        <v>137</v>
      </c>
      <c r="CJ1" s="4" t="s">
        <v>157</v>
      </c>
    </row>
    <row r="2" spans="3:88" ht="12.75">
      <c r="C2" s="1" t="s">
        <v>15</v>
      </c>
      <c r="D2" t="s">
        <v>16</v>
      </c>
      <c r="E2" t="s">
        <v>17</v>
      </c>
      <c r="F2" t="s">
        <v>16</v>
      </c>
      <c r="G2" t="s">
        <v>17</v>
      </c>
      <c r="H2" s="9" t="s">
        <v>16</v>
      </c>
      <c r="I2" t="s">
        <v>17</v>
      </c>
      <c r="J2" t="s">
        <v>16</v>
      </c>
      <c r="K2" t="s">
        <v>17</v>
      </c>
      <c r="L2" s="4" t="s">
        <v>158</v>
      </c>
      <c r="M2" s="3" t="s">
        <v>15</v>
      </c>
      <c r="N2" s="4"/>
      <c r="O2" t="s">
        <v>16</v>
      </c>
      <c r="P2" t="s">
        <v>17</v>
      </c>
      <c r="Q2" t="s">
        <v>16</v>
      </c>
      <c r="R2" t="s">
        <v>17</v>
      </c>
      <c r="S2" t="s">
        <v>16</v>
      </c>
      <c r="T2" t="s">
        <v>17</v>
      </c>
      <c r="U2" t="s">
        <v>16</v>
      </c>
      <c r="V2" t="s">
        <v>17</v>
      </c>
      <c r="W2" t="s">
        <v>159</v>
      </c>
      <c r="X2" t="s">
        <v>160</v>
      </c>
      <c r="Y2" s="4" t="s">
        <v>159</v>
      </c>
      <c r="Z2" s="4" t="s">
        <v>160</v>
      </c>
      <c r="AA2" s="6"/>
      <c r="AB2" s="4" t="s">
        <v>159</v>
      </c>
      <c r="AC2" t="s">
        <v>16</v>
      </c>
      <c r="AD2" t="s">
        <v>17</v>
      </c>
      <c r="AE2" t="s">
        <v>159</v>
      </c>
      <c r="AF2" t="s">
        <v>160</v>
      </c>
      <c r="AG2" s="16" t="s">
        <v>159</v>
      </c>
      <c r="AH2" s="4" t="s">
        <v>160</v>
      </c>
      <c r="AI2" s="4"/>
      <c r="AJ2" s="4"/>
      <c r="AK2" s="4" t="s">
        <v>159</v>
      </c>
      <c r="AL2" t="s">
        <v>16</v>
      </c>
      <c r="AM2" t="s">
        <v>17</v>
      </c>
      <c r="AN2" t="s">
        <v>159</v>
      </c>
      <c r="AO2" t="s">
        <v>160</v>
      </c>
      <c r="AP2" s="13" t="s">
        <v>159</v>
      </c>
      <c r="AQ2" s="4" t="s">
        <v>160</v>
      </c>
      <c r="AS2" s="4" t="s">
        <v>159</v>
      </c>
      <c r="AT2" t="s">
        <v>159</v>
      </c>
      <c r="AU2" t="s">
        <v>160</v>
      </c>
      <c r="AV2" t="s">
        <v>159</v>
      </c>
      <c r="AW2" t="s">
        <v>160</v>
      </c>
      <c r="AX2" t="s">
        <v>159</v>
      </c>
      <c r="AY2" t="s">
        <v>160</v>
      </c>
      <c r="AZ2" t="s">
        <v>16</v>
      </c>
      <c r="BA2" t="s">
        <v>17</v>
      </c>
      <c r="BB2" t="s">
        <v>16</v>
      </c>
      <c r="BC2" t="s">
        <v>17</v>
      </c>
      <c r="BD2" t="s">
        <v>159</v>
      </c>
      <c r="BE2" t="s">
        <v>160</v>
      </c>
      <c r="BF2" t="s">
        <v>159</v>
      </c>
      <c r="BG2" t="s">
        <v>160</v>
      </c>
      <c r="BH2" t="s">
        <v>16</v>
      </c>
      <c r="BI2" t="s">
        <v>17</v>
      </c>
      <c r="BJ2" t="s">
        <v>16</v>
      </c>
      <c r="BK2" t="s">
        <v>17</v>
      </c>
      <c r="BL2" t="s">
        <v>159</v>
      </c>
      <c r="BM2" t="s">
        <v>160</v>
      </c>
      <c r="BN2" t="s">
        <v>16</v>
      </c>
      <c r="BO2" t="s">
        <v>17</v>
      </c>
      <c r="BP2" t="s">
        <v>159</v>
      </c>
      <c r="BQ2" t="s">
        <v>160</v>
      </c>
      <c r="BR2" t="s">
        <v>159</v>
      </c>
      <c r="BS2" t="s">
        <v>160</v>
      </c>
      <c r="BT2" t="s">
        <v>16</v>
      </c>
      <c r="BU2" t="s">
        <v>17</v>
      </c>
      <c r="BV2" t="s">
        <v>16</v>
      </c>
      <c r="BW2" t="s">
        <v>17</v>
      </c>
      <c r="BX2" t="s">
        <v>159</v>
      </c>
      <c r="BY2" t="s">
        <v>160</v>
      </c>
      <c r="BZ2" t="s">
        <v>159</v>
      </c>
      <c r="CA2" t="s">
        <v>160</v>
      </c>
      <c r="CB2" s="4" t="s">
        <v>159</v>
      </c>
      <c r="CC2" s="4" t="s">
        <v>160</v>
      </c>
      <c r="CD2" s="4"/>
      <c r="CE2" t="s">
        <v>159</v>
      </c>
      <c r="CF2" t="s">
        <v>160</v>
      </c>
      <c r="CG2" t="s">
        <v>16</v>
      </c>
      <c r="CH2" t="s">
        <v>17</v>
      </c>
      <c r="CJ2" s="4" t="s">
        <v>159</v>
      </c>
    </row>
    <row r="3" spans="1:88" ht="12.75">
      <c r="A3" s="1" t="s">
        <v>1</v>
      </c>
      <c r="B3" s="1">
        <v>3</v>
      </c>
      <c r="C3" s="1">
        <v>1.22322</v>
      </c>
      <c r="D3">
        <v>0.2381</v>
      </c>
      <c r="E3" s="1">
        <v>0.4004</v>
      </c>
      <c r="F3" s="1">
        <v>0.1692</v>
      </c>
      <c r="G3" s="1">
        <v>2.5058</v>
      </c>
      <c r="H3" s="10">
        <f>C3*D3</f>
        <v>0.291248682</v>
      </c>
      <c r="I3" s="2">
        <f>C3*E3</f>
        <v>0.489777288</v>
      </c>
      <c r="J3" s="2">
        <f>C3*F3</f>
        <v>0.206968824</v>
      </c>
      <c r="K3" s="2">
        <f>C3*G3</f>
        <v>3.0651446759999996</v>
      </c>
      <c r="L3" s="3">
        <v>1</v>
      </c>
      <c r="M3" s="3">
        <f>0</f>
        <v>0</v>
      </c>
      <c r="N3" s="8">
        <v>3</v>
      </c>
      <c r="O3">
        <f>0.7538+0.180918+0.1857</f>
        <v>1.1204180000000001</v>
      </c>
      <c r="P3">
        <f>0.9779+1.99962+3.9564</f>
        <v>6.9339200000000005</v>
      </c>
      <c r="Q3">
        <f>1.20822+0.14283+0.0333</f>
        <v>1.3843500000000002</v>
      </c>
      <c r="R3">
        <f>0.904299+1.675872+1.2521</f>
        <v>3.832271</v>
      </c>
      <c r="S3">
        <v>20</v>
      </c>
      <c r="T3">
        <v>0</v>
      </c>
      <c r="U3" s="2">
        <f>O3+S3</f>
        <v>21.120418</v>
      </c>
      <c r="V3" s="2">
        <f>P3+T3</f>
        <v>6.9339200000000005</v>
      </c>
      <c r="W3" s="2">
        <f>SQRT(U3*U3+V3*V3)</f>
        <v>22.229514233584233</v>
      </c>
      <c r="X3" s="2">
        <f>DEGREES(ATAN(V3/U3))</f>
        <v>18.17522070207298</v>
      </c>
      <c r="Y3" s="12">
        <f>14.2/((SQRT(3))*W3)</f>
        <v>0.3688058018877725</v>
      </c>
      <c r="Z3" s="2">
        <f>0-X3</f>
        <v>-18.17522070207298</v>
      </c>
      <c r="AA3" s="7">
        <f>V3/U3</f>
        <v>0.3283041083751278</v>
      </c>
      <c r="AB3" s="2">
        <f>Y3*1.5</f>
        <v>0.5532087028316588</v>
      </c>
      <c r="AC3" s="2">
        <f>O3+O3+S3</f>
        <v>22.240836</v>
      </c>
      <c r="AD3" s="2">
        <f>P3+P3+T3</f>
        <v>13.867840000000001</v>
      </c>
      <c r="AE3" s="2">
        <f>SQRT(AC3*AC3+AD3*AD3)</f>
        <v>26.210146360608064</v>
      </c>
      <c r="AF3" s="2">
        <f>DEGREES(ATAN(AD3/AC3))</f>
        <v>31.94479843009656</v>
      </c>
      <c r="AG3" s="17">
        <f>14.2/(SQRT(3)*AE3)</f>
        <v>0.3127938970540906</v>
      </c>
      <c r="AH3" s="2">
        <f>0-AF3</f>
        <v>-31.94479843009656</v>
      </c>
      <c r="AI3" s="23">
        <f>1000*AG3</f>
        <v>312.7938970540906</v>
      </c>
      <c r="AJ3" s="2">
        <f>AD3/AC3</f>
        <v>0.6235305183672053</v>
      </c>
      <c r="AK3" s="2">
        <f>AG3*1.5</f>
        <v>0.4691908455811359</v>
      </c>
      <c r="AL3" s="2">
        <f>O3+O3+Q3+(3*S3)</f>
        <v>63.625186</v>
      </c>
      <c r="AM3" s="2">
        <f>P3+P3+R3+(3*T3)</f>
        <v>17.700111</v>
      </c>
      <c r="AN3" s="2">
        <f>SQRT(AL3*AL3+AM3*AM3)</f>
        <v>66.04133722863973</v>
      </c>
      <c r="AO3" s="2">
        <f>DEGREES(ATAN(AM3/AL3))</f>
        <v>15.546219689372064</v>
      </c>
      <c r="AP3" s="14">
        <f>((SQRT(3))*14.2)/AN3</f>
        <v>0.37242010079729343</v>
      </c>
      <c r="AQ3" s="2">
        <f>0-AO3</f>
        <v>-15.546219689372064</v>
      </c>
      <c r="AR3" s="2">
        <f>AM3/AL3</f>
        <v>0.27819346571340475</v>
      </c>
      <c r="AS3" s="2">
        <f>AP3*1.47</f>
        <v>0.5474575481720213</v>
      </c>
      <c r="AT3">
        <v>1</v>
      </c>
      <c r="AU3">
        <v>120</v>
      </c>
      <c r="AV3" s="2">
        <f>SQRT(O3*O3+P3*P3)</f>
        <v>7.02385813218946</v>
      </c>
      <c r="AW3" s="2">
        <f>DEGREES(ATAN(P3/O3))</f>
        <v>80.82119370929685</v>
      </c>
      <c r="AX3" s="2">
        <f>AT3*AV3</f>
        <v>7.02385813218946</v>
      </c>
      <c r="AY3" s="2">
        <f>AU3+AW3</f>
        <v>200.82119370929684</v>
      </c>
      <c r="AZ3" s="2">
        <f>AX3*COS(AY3*PI()/180)</f>
        <v>-6.565159867808996</v>
      </c>
      <c r="BA3" s="2">
        <f>AX3*SIN(AY3*PI()/180)</f>
        <v>-2.4966495491426457</v>
      </c>
      <c r="BB3" s="2">
        <f>Q3+(3*S3)-AZ3</f>
        <v>67.949509867809</v>
      </c>
      <c r="BC3" s="2">
        <f>R3+(3*T3)-BA3</f>
        <v>6.328920549142646</v>
      </c>
      <c r="BD3" s="2">
        <f>SQRT(BB3*BB3+BC3*BC3)</f>
        <v>68.24361601346189</v>
      </c>
      <c r="BE3" s="2">
        <f>DEGREES(ATAN(BC3/BB3))</f>
        <v>5.3212634335834075</v>
      </c>
      <c r="BF3" s="2">
        <f>AV3*AV3</f>
        <v>49.33458306112401</v>
      </c>
      <c r="BG3" s="2">
        <f>AW3+AW3</f>
        <v>161.6423874185937</v>
      </c>
      <c r="BH3" s="2">
        <f>BF3*COS(BG3*PI()/180)</f>
        <v>-46.82391007167601</v>
      </c>
      <c r="BI3" s="2">
        <f>BF3*SIN(BG3*PI()/180)</f>
        <v>15.537777557120002</v>
      </c>
      <c r="BJ3" s="2">
        <f>O3+O3</f>
        <v>2.2408360000000003</v>
      </c>
      <c r="BK3" s="2">
        <f>P3+P3</f>
        <v>13.867840000000001</v>
      </c>
      <c r="BL3" s="2">
        <f>SQRT(BJ3*BJ3+BK3*BK3)</f>
        <v>14.04771626437892</v>
      </c>
      <c r="BM3" s="2">
        <f>DEGREES(ATAN(BK3/BJ3))</f>
        <v>80.82119370929685</v>
      </c>
      <c r="BN3" s="2">
        <f>Q3+(3*S3)</f>
        <v>61.38435</v>
      </c>
      <c r="BO3" s="2">
        <f>R3+(3*T3)</f>
        <v>3.832271</v>
      </c>
      <c r="BP3" s="2">
        <f>SQRT(BN3*BN3+BO3*BO3)</f>
        <v>61.50385943938755</v>
      </c>
      <c r="BQ3" s="2">
        <f>DEGREES(ATAN(BO3/BN3))</f>
        <v>3.5723820557344528</v>
      </c>
      <c r="BR3" s="2">
        <f>BL3*BP3</f>
        <v>863.9887665687594</v>
      </c>
      <c r="BS3" s="2">
        <f>BM3+BQ3</f>
        <v>84.3935757650313</v>
      </c>
      <c r="BT3" s="2">
        <f>BR3*COS(BS3*PI()/180)</f>
        <v>84.40694025196007</v>
      </c>
      <c r="BU3" s="2">
        <f>BR3*SIN(BS3*PI()/180)</f>
        <v>859.855835122556</v>
      </c>
      <c r="BV3" s="2">
        <f>BH3+BT3</f>
        <v>37.583030180284055</v>
      </c>
      <c r="BW3" s="2">
        <f>BI3+BU3</f>
        <v>875.3936126796759</v>
      </c>
      <c r="BX3" s="2">
        <f>SQRT(BV3*BV3+BW3*BW3)</f>
        <v>876.2000121421515</v>
      </c>
      <c r="BY3" s="2">
        <f>DEGREES(ATAN(BW3/BV3))</f>
        <v>87.54164594102137</v>
      </c>
      <c r="BZ3" s="2">
        <f>BD3/BX3</f>
        <v>0.07788588800246478</v>
      </c>
      <c r="CA3" s="2">
        <f>BE3-BY3</f>
        <v>-82.22038250743796</v>
      </c>
      <c r="CB3" s="2">
        <f>14.1*BZ3</f>
        <v>1.0981910208347534</v>
      </c>
      <c r="CC3" s="2">
        <f>0+CA3</f>
        <v>-82.22038250743796</v>
      </c>
      <c r="CD3" s="23">
        <f>1000*CB3</f>
        <v>1098.1910208347533</v>
      </c>
      <c r="CE3" s="2">
        <f>BX3/((SQRT(3))*BD3)</f>
        <v>7.412771222064708</v>
      </c>
      <c r="CF3" s="2">
        <f>CC3</f>
        <v>-82.22038250743796</v>
      </c>
      <c r="CG3" s="2">
        <f>CE3*COS(CF3*PI()/180)</f>
        <v>1.003415791318656</v>
      </c>
      <c r="CH3" s="2">
        <f>CE3*SIN(CF3*PI()/180)</f>
        <v>-7.344544501900922</v>
      </c>
      <c r="CI3" s="2">
        <f>-CH3/CG3</f>
        <v>7.3195424722676155</v>
      </c>
      <c r="CJ3" s="2">
        <f>CB3*1.12</f>
        <v>1.229973943334924</v>
      </c>
    </row>
    <row r="4" spans="1:88" ht="12.75">
      <c r="A4" s="1" t="s">
        <v>2</v>
      </c>
      <c r="B4" s="1">
        <v>3</v>
      </c>
      <c r="C4" s="1">
        <v>0.774</v>
      </c>
      <c r="D4">
        <v>0.2381</v>
      </c>
      <c r="E4" s="1">
        <v>0.4004</v>
      </c>
      <c r="F4" s="1">
        <v>0.1692</v>
      </c>
      <c r="G4" s="1">
        <v>2.5058</v>
      </c>
      <c r="H4" s="10">
        <f aca="true" t="shared" si="0" ref="H4:H67">C4*D4</f>
        <v>0.18428940000000002</v>
      </c>
      <c r="I4" s="2">
        <f aca="true" t="shared" si="1" ref="I4:I67">C4*E4</f>
        <v>0.3099096</v>
      </c>
      <c r="J4" s="2">
        <f aca="true" t="shared" si="2" ref="J4:J67">C4*F4</f>
        <v>0.1309608</v>
      </c>
      <c r="K4" s="2">
        <f aca="true" t="shared" si="3" ref="K4:K67">C4*G4</f>
        <v>1.9394892</v>
      </c>
      <c r="L4" s="3">
        <v>2</v>
      </c>
      <c r="M4" s="3">
        <f>M3+C3</f>
        <v>1.22322</v>
      </c>
      <c r="N4" s="8">
        <v>3</v>
      </c>
      <c r="O4" s="2">
        <f>O3+H3</f>
        <v>1.4116666820000001</v>
      </c>
      <c r="P4" s="2">
        <f>P3+I3</f>
        <v>7.4236972880000005</v>
      </c>
      <c r="Q4" s="2">
        <f>Q3+J3</f>
        <v>1.5913188240000002</v>
      </c>
      <c r="R4" s="2">
        <f>R3+K3</f>
        <v>6.897415676</v>
      </c>
      <c r="S4">
        <v>20</v>
      </c>
      <c r="T4">
        <v>0</v>
      </c>
      <c r="U4" s="2">
        <f>O4+S4</f>
        <v>21.411666682</v>
      </c>
      <c r="V4" s="2">
        <f aca="true" t="shared" si="4" ref="V4:V67">P4+T4</f>
        <v>7.4236972880000005</v>
      </c>
      <c r="W4" s="2">
        <f aca="true" t="shared" si="5" ref="W4:W67">SQRT(U4*U4+V4*V4)</f>
        <v>22.662099450953953</v>
      </c>
      <c r="X4" s="2">
        <f aca="true" t="shared" si="6" ref="X4:X67">DEGREES(ATAN(V4/U4))</f>
        <v>19.122082092379767</v>
      </c>
      <c r="Y4" s="12">
        <f>14.2/((SQRT(3))*W4)</f>
        <v>0.3617658566998998</v>
      </c>
      <c r="Z4" s="2">
        <f aca="true" t="shared" si="7" ref="Z4:Z67">0-X4</f>
        <v>-19.122082092379767</v>
      </c>
      <c r="AA4" s="7">
        <f aca="true" t="shared" si="8" ref="AA4:AA67">V4/U4</f>
        <v>0.3467127243411102</v>
      </c>
      <c r="AB4" s="2">
        <f>Y4*1.47</f>
        <v>0.5317958093488527</v>
      </c>
      <c r="AC4" s="2">
        <f aca="true" t="shared" si="9" ref="AC4:AD67">O4+O4+S4</f>
        <v>22.823333364</v>
      </c>
      <c r="AD4" s="2">
        <f t="shared" si="9"/>
        <v>14.847394576000001</v>
      </c>
      <c r="AE4" s="2">
        <f aca="true" t="shared" si="10" ref="AE4:AE67">SQRT(AC4*AC4+AD4*AD4)</f>
        <v>27.227737172591294</v>
      </c>
      <c r="AF4" s="2">
        <f aca="true" t="shared" si="11" ref="AF4:AF67">DEGREES(ATAN(AD4/AC4))</f>
        <v>33.045441843071</v>
      </c>
      <c r="AG4" s="17">
        <f aca="true" t="shared" si="12" ref="AG4:AG67">14.2/(SQRT(3)*AE4)</f>
        <v>0.3011037520497866</v>
      </c>
      <c r="AH4" s="2">
        <f aca="true" t="shared" si="13" ref="AH4:AH67">0-AF4</f>
        <v>-33.045441843071</v>
      </c>
      <c r="AI4" s="23">
        <f aca="true" t="shared" si="14" ref="AI4:AI27">1000*AG4</f>
        <v>301.10375204978664</v>
      </c>
      <c r="AJ4" s="2">
        <f aca="true" t="shared" si="15" ref="AJ4:AJ67">AD4/AC4</f>
        <v>0.6505357626427737</v>
      </c>
      <c r="AK4" s="2">
        <f>AG4*1.47</f>
        <v>0.4426225155131863</v>
      </c>
      <c r="AL4" s="2">
        <f aca="true" t="shared" si="16" ref="AL4:AM67">O4+O4+Q4+(3*S4)</f>
        <v>64.414652188</v>
      </c>
      <c r="AM4" s="2">
        <f t="shared" si="16"/>
        <v>21.744810252</v>
      </c>
      <c r="AN4" s="2">
        <f aca="true" t="shared" si="17" ref="AN4:AN67">SQRT(AL4*AL4+AM4*AM4)</f>
        <v>67.98591169791355</v>
      </c>
      <c r="AO4" s="2">
        <f aca="true" t="shared" si="18" ref="AO4:AO67">DEGREES(ATAN(AM4/AL4))</f>
        <v>18.653423607133075</v>
      </c>
      <c r="AP4" s="14">
        <f aca="true" t="shared" si="19" ref="AP4:AP67">((SQRT(3))*14.2)/AN4</f>
        <v>0.36176791416379384</v>
      </c>
      <c r="AQ4" s="2">
        <f aca="true" t="shared" si="20" ref="AQ4:AQ67">0-AO4</f>
        <v>-18.653423607133075</v>
      </c>
      <c r="AR4" s="2">
        <f aca="true" t="shared" si="21" ref="AR4:AR67">AM4/AL4</f>
        <v>0.3375755284455437</v>
      </c>
      <c r="AS4" s="2">
        <f>1.46*AP4</f>
        <v>0.528181154679139</v>
      </c>
      <c r="AT4">
        <v>1</v>
      </c>
      <c r="AU4">
        <v>120</v>
      </c>
      <c r="AV4" s="2">
        <f aca="true" t="shared" si="22" ref="AV4:AV67">SQRT(O4*O4+P4*P4)</f>
        <v>7.5567244388642</v>
      </c>
      <c r="AW4" s="2">
        <f aca="true" t="shared" si="23" ref="AW4:AW67">DEGREES(ATAN(P4/O4))</f>
        <v>79.2333610010136</v>
      </c>
      <c r="AX4" s="2">
        <f aca="true" t="shared" si="24" ref="AX4:AX67">AT4*AV4</f>
        <v>7.5567244388642</v>
      </c>
      <c r="AY4" s="2">
        <f aca="true" t="shared" si="25" ref="AY4:AY67">AU4+AW4</f>
        <v>199.2333610010136</v>
      </c>
      <c r="AZ4" s="2">
        <f aca="true" t="shared" si="26" ref="AZ4:AZ67">AX4*COS(AY4*PI()/180)</f>
        <v>-7.134943782413644</v>
      </c>
      <c r="BA4" s="2">
        <f aca="true" t="shared" si="27" ref="BA4:BA67">AX4*SIN(AY4*PI()/180)</f>
        <v>-2.4893094357119114</v>
      </c>
      <c r="BB4" s="2">
        <f>Q4+(3*S4)-AZ4</f>
        <v>68.72626260641364</v>
      </c>
      <c r="BC4" s="2">
        <f>R4+(3*T4)-BA4</f>
        <v>9.386725111711911</v>
      </c>
      <c r="BD4" s="2">
        <f aca="true" t="shared" si="28" ref="BD4:BD67">SQRT(BB4*BB4+BC4*BC4)</f>
        <v>69.36432642337539</v>
      </c>
      <c r="BE4" s="2">
        <f aca="true" t="shared" si="29" ref="BE4:BE67">DEGREES(ATAN(BC4/BB4))</f>
        <v>7.77741150865986</v>
      </c>
      <c r="BF4" s="2">
        <f aca="true" t="shared" si="30" ref="BF4:BF67">AV4*AV4</f>
        <v>57.104084244927456</v>
      </c>
      <c r="BG4" s="2">
        <f aca="true" t="shared" si="31" ref="BG4:BG67">AW4+AW4</f>
        <v>158.4667220020272</v>
      </c>
      <c r="BH4" s="2">
        <f aca="true" t="shared" si="32" ref="BH4:BH67">BF4*COS(BG4*PI()/180)</f>
        <v>-53.11847860278968</v>
      </c>
      <c r="BI4" s="2">
        <f aca="true" t="shared" si="33" ref="BI4:BI67">BF4*SIN(BG4*PI()/180)</f>
        <v>20.95957223744672</v>
      </c>
      <c r="BJ4" s="2">
        <f aca="true" t="shared" si="34" ref="BJ4:BK29">O4+O4</f>
        <v>2.8233333640000002</v>
      </c>
      <c r="BK4" s="2">
        <f t="shared" si="34"/>
        <v>14.847394576000001</v>
      </c>
      <c r="BL4" s="2">
        <f aca="true" t="shared" si="35" ref="BL4:BL67">SQRT(BJ4*BJ4+BK4*BK4)</f>
        <v>15.1134488777284</v>
      </c>
      <c r="BM4" s="2">
        <f aca="true" t="shared" si="36" ref="BM4:BM67">DEGREES(ATAN(BK4/BJ4))</f>
        <v>79.2333610010136</v>
      </c>
      <c r="BN4" s="2">
        <f aca="true" t="shared" si="37" ref="BN4:BO28">Q4+(3*S4)</f>
        <v>61.591318824</v>
      </c>
      <c r="BO4" s="2">
        <f t="shared" si="37"/>
        <v>6.897415676</v>
      </c>
      <c r="BP4" s="2">
        <f aca="true" t="shared" si="38" ref="BP4:BP67">SQRT(BN4*BN4+BO4*BO4)</f>
        <v>61.97632529835201</v>
      </c>
      <c r="BQ4" s="2">
        <f aca="true" t="shared" si="39" ref="BQ4:BQ26">DEGREES(ATAN(BO4/BN4))</f>
        <v>6.389749272856558</v>
      </c>
      <c r="BR4" s="2">
        <f aca="true" t="shared" si="40" ref="BR4:BR67">BL4*BP4</f>
        <v>936.6760240261084</v>
      </c>
      <c r="BS4" s="2">
        <f aca="true" t="shared" si="41" ref="BS4:BS67">BM4+BQ4</f>
        <v>85.62311027387017</v>
      </c>
      <c r="BT4" s="2">
        <f>BR4*COS(BS4*PI()/180)</f>
        <v>71.4841732723006</v>
      </c>
      <c r="BU4" s="2">
        <f aca="true" t="shared" si="42" ref="BU4:BU67">BR4*SIN(BS4*PI()/180)</f>
        <v>933.9443168395718</v>
      </c>
      <c r="BV4" s="2">
        <f aca="true" t="shared" si="43" ref="BV4:BW27">BH4+BT4</f>
        <v>18.365694669510916</v>
      </c>
      <c r="BW4" s="2">
        <f t="shared" si="43"/>
        <v>954.9038890770186</v>
      </c>
      <c r="BX4" s="2">
        <f aca="true" t="shared" si="44" ref="BX4:BX67">SQRT(BV4*BV4+BW4*BW4)</f>
        <v>955.0804867209406</v>
      </c>
      <c r="BY4" s="2">
        <f aca="true" t="shared" si="45" ref="BY4:BY67">DEGREES(ATAN(BW4/BV4))</f>
        <v>88.89816442871386</v>
      </c>
      <c r="BZ4" s="2">
        <f aca="true" t="shared" si="46" ref="BZ4:BZ67">BD4/BX4</f>
        <v>0.07262668161248126</v>
      </c>
      <c r="CA4" s="2">
        <f aca="true" t="shared" si="47" ref="CA4:CA67">BE4-BY4</f>
        <v>-81.120752920054</v>
      </c>
      <c r="CB4" s="2">
        <f aca="true" t="shared" si="48" ref="CB4:CB67">14.1*BZ4</f>
        <v>1.0240362107359857</v>
      </c>
      <c r="CC4" s="2">
        <f aca="true" t="shared" si="49" ref="CC4:CC67">0+CA4</f>
        <v>-81.120752920054</v>
      </c>
      <c r="CD4" s="23">
        <f aca="true" t="shared" si="50" ref="CD4:CD27">1000*CB4</f>
        <v>1024.0362107359856</v>
      </c>
      <c r="CE4" s="2">
        <f aca="true" t="shared" si="51" ref="CE4:CE67">BX4/((SQRT(3))*BD4)</f>
        <v>7.949561461037554</v>
      </c>
      <c r="CF4" s="2">
        <f aca="true" t="shared" si="52" ref="CF4:CF67">CC4</f>
        <v>-81.120752920054</v>
      </c>
      <c r="CG4" s="2">
        <f aca="true" t="shared" si="53" ref="CG4:CG67">CE4*COS(CF4*PI()/180)</f>
        <v>1.2270349270236884</v>
      </c>
      <c r="CH4" s="2">
        <f aca="true" t="shared" si="54" ref="CH4:CH67">CE4*SIN(CF4*PI()/180)</f>
        <v>-7.854292629554714</v>
      </c>
      <c r="CI4" s="2">
        <f>-CH4/CG4</f>
        <v>6.40103427911884</v>
      </c>
      <c r="CJ4" s="2">
        <f>1.19*CB4</f>
        <v>1.218603090775823</v>
      </c>
    </row>
    <row r="5" spans="1:88" ht="12.75">
      <c r="A5" s="1" t="s">
        <v>3</v>
      </c>
      <c r="B5" s="1">
        <v>3</v>
      </c>
      <c r="C5" s="1">
        <v>0.0712</v>
      </c>
      <c r="D5">
        <v>0.2381</v>
      </c>
      <c r="E5" s="1">
        <v>0.4004</v>
      </c>
      <c r="F5" s="1">
        <v>0.1692</v>
      </c>
      <c r="G5" s="1">
        <v>2.5058</v>
      </c>
      <c r="H5" s="10">
        <f t="shared" si="0"/>
        <v>0.01695272</v>
      </c>
      <c r="I5" s="2">
        <f t="shared" si="1"/>
        <v>0.02850848</v>
      </c>
      <c r="J5" s="2">
        <f t="shared" si="2"/>
        <v>0.012047039999999998</v>
      </c>
      <c r="K5" s="2">
        <f t="shared" si="3"/>
        <v>0.17841295999999998</v>
      </c>
      <c r="L5" s="3">
        <v>3</v>
      </c>
      <c r="M5" s="3">
        <f>M4+C4</f>
        <v>1.99722</v>
      </c>
      <c r="N5" s="8">
        <v>3</v>
      </c>
      <c r="O5" s="2">
        <f>O4+H4</f>
        <v>1.595956082</v>
      </c>
      <c r="P5" s="2">
        <f>P4+I4</f>
        <v>7.733606888000001</v>
      </c>
      <c r="Q5" s="2">
        <f>Q4+J4</f>
        <v>1.7222796240000002</v>
      </c>
      <c r="R5" s="2">
        <f>R4+K4</f>
        <v>8.836904876</v>
      </c>
      <c r="S5">
        <v>20</v>
      </c>
      <c r="T5">
        <v>0</v>
      </c>
      <c r="U5" s="2">
        <f aca="true" t="shared" si="55" ref="U5:U22">O5+S5</f>
        <v>21.595956082</v>
      </c>
      <c r="V5" s="2">
        <f t="shared" si="4"/>
        <v>7.733606888000001</v>
      </c>
      <c r="W5" s="2">
        <f t="shared" si="5"/>
        <v>22.938918775604787</v>
      </c>
      <c r="X5" s="2">
        <f t="shared" si="6"/>
        <v>19.70266933450273</v>
      </c>
      <c r="Y5" s="12">
        <f aca="true" t="shared" si="56" ref="Y5:Y68">14.2/((SQRT(3))*W5)</f>
        <v>0.357400185365822</v>
      </c>
      <c r="Z5" s="2">
        <f t="shared" si="7"/>
        <v>-19.70266933450273</v>
      </c>
      <c r="AA5" s="7">
        <f t="shared" si="8"/>
        <v>0.35810439966794894</v>
      </c>
      <c r="AB5" s="2">
        <f>Y5*1.46</f>
        <v>0.5218042706341002</v>
      </c>
      <c r="AC5" s="2">
        <f t="shared" si="9"/>
        <v>23.191912164</v>
      </c>
      <c r="AD5" s="2">
        <f t="shared" si="9"/>
        <v>15.467213776000001</v>
      </c>
      <c r="AE5" s="2">
        <f t="shared" si="10"/>
        <v>27.87650429690164</v>
      </c>
      <c r="AF5" s="2">
        <f t="shared" si="11"/>
        <v>33.700224099721375</v>
      </c>
      <c r="AG5" s="17">
        <f t="shared" si="12"/>
        <v>0.29409619424211314</v>
      </c>
      <c r="AH5" s="2">
        <f t="shared" si="13"/>
        <v>-33.700224099721375</v>
      </c>
      <c r="AI5" s="23">
        <f t="shared" si="14"/>
        <v>294.09619424211314</v>
      </c>
      <c r="AJ5" s="2">
        <f t="shared" si="15"/>
        <v>0.6669227473191804</v>
      </c>
      <c r="AK5" s="2">
        <f>AG5*1.46</f>
        <v>0.42938044359348515</v>
      </c>
      <c r="AL5" s="2">
        <f t="shared" si="16"/>
        <v>64.914191788</v>
      </c>
      <c r="AM5" s="2">
        <f t="shared" si="16"/>
        <v>24.304118652</v>
      </c>
      <c r="AN5" s="2">
        <f t="shared" si="17"/>
        <v>69.31480706847377</v>
      </c>
      <c r="AO5" s="2">
        <f t="shared" si="18"/>
        <v>20.526089977533612</v>
      </c>
      <c r="AP5" s="14">
        <f t="shared" si="19"/>
        <v>0.35483214204407093</v>
      </c>
      <c r="AQ5" s="2">
        <f t="shared" si="20"/>
        <v>-20.526089977533612</v>
      </c>
      <c r="AR5" s="2">
        <f t="shared" si="21"/>
        <v>0.37440377801164965</v>
      </c>
      <c r="AS5" s="2">
        <f>1.46*AP5</f>
        <v>0.5180549273843436</v>
      </c>
      <c r="AT5">
        <v>1</v>
      </c>
      <c r="AU5">
        <v>120</v>
      </c>
      <c r="AV5" s="2">
        <f t="shared" si="22"/>
        <v>7.896565792405826</v>
      </c>
      <c r="AW5" s="2">
        <f t="shared" si="23"/>
        <v>78.3397662291883</v>
      </c>
      <c r="AX5" s="2">
        <f t="shared" si="24"/>
        <v>7.896565792405826</v>
      </c>
      <c r="AY5" s="2">
        <f t="shared" si="25"/>
        <v>198.33976622918829</v>
      </c>
      <c r="AZ5" s="2">
        <f t="shared" si="26"/>
        <v>-7.495478068890318</v>
      </c>
      <c r="BA5" s="2">
        <f t="shared" si="27"/>
        <v>-2.4846649336637188</v>
      </c>
      <c r="BB5" s="2">
        <f>Q5+(3*S5)-AZ5</f>
        <v>69.21775769289032</v>
      </c>
      <c r="BC5" s="2">
        <f>R5+(3*T5)-BA5</f>
        <v>11.32156980966372</v>
      </c>
      <c r="BD5" s="2">
        <f t="shared" si="28"/>
        <v>70.13755002127438</v>
      </c>
      <c r="BE5" s="2">
        <f t="shared" si="29"/>
        <v>9.289299965287325</v>
      </c>
      <c r="BF5" s="2">
        <f t="shared" si="30"/>
        <v>62.35575131379385</v>
      </c>
      <c r="BG5" s="2">
        <f t="shared" si="31"/>
        <v>156.6795324583766</v>
      </c>
      <c r="BH5" s="2">
        <f t="shared" si="32"/>
        <v>-57.261599682448264</v>
      </c>
      <c r="BI5" s="2">
        <f t="shared" si="33"/>
        <v>24.684993897401405</v>
      </c>
      <c r="BJ5" s="2">
        <f t="shared" si="34"/>
        <v>3.191912164</v>
      </c>
      <c r="BK5" s="2">
        <f t="shared" si="34"/>
        <v>15.467213776000001</v>
      </c>
      <c r="BL5" s="2">
        <f t="shared" si="35"/>
        <v>15.793131584811652</v>
      </c>
      <c r="BM5" s="2">
        <f t="shared" si="36"/>
        <v>78.3397662291883</v>
      </c>
      <c r="BN5" s="2">
        <f t="shared" si="37"/>
        <v>61.722279624</v>
      </c>
      <c r="BO5" s="2">
        <f t="shared" si="37"/>
        <v>8.836904876</v>
      </c>
      <c r="BP5" s="2">
        <f t="shared" si="38"/>
        <v>62.351669502674255</v>
      </c>
      <c r="BQ5" s="2">
        <f t="shared" si="39"/>
        <v>8.14778317757646</v>
      </c>
      <c r="BR5" s="2">
        <f t="shared" si="40"/>
        <v>984.7281209884222</v>
      </c>
      <c r="BS5" s="2">
        <f t="shared" si="41"/>
        <v>86.48754940676476</v>
      </c>
      <c r="BT5" s="2">
        <f>BR5*COS(BS5*PI()/180)</f>
        <v>60.32979828638626</v>
      </c>
      <c r="BU5" s="2">
        <f t="shared" si="42"/>
        <v>982.8783178522724</v>
      </c>
      <c r="BV5" s="2">
        <f t="shared" si="43"/>
        <v>3.0681986039379936</v>
      </c>
      <c r="BW5" s="2">
        <f t="shared" si="43"/>
        <v>1007.5633117496739</v>
      </c>
      <c r="BX5" s="2">
        <f t="shared" si="44"/>
        <v>1007.5679833274992</v>
      </c>
      <c r="BY5" s="2">
        <f t="shared" si="45"/>
        <v>89.82552531907199</v>
      </c>
      <c r="BZ5" s="2">
        <f t="shared" si="46"/>
        <v>0.06961073712331024</v>
      </c>
      <c r="CA5" s="2">
        <f t="shared" si="47"/>
        <v>-80.53622535378466</v>
      </c>
      <c r="CB5" s="2">
        <f t="shared" si="48"/>
        <v>0.9815113934386744</v>
      </c>
      <c r="CC5" s="2">
        <f t="shared" si="49"/>
        <v>-80.53622535378466</v>
      </c>
      <c r="CD5" s="23">
        <f t="shared" si="50"/>
        <v>981.5113934386744</v>
      </c>
      <c r="CE5" s="2">
        <f t="shared" si="51"/>
        <v>8.293982983787297</v>
      </c>
      <c r="CF5" s="2">
        <f t="shared" si="52"/>
        <v>-80.53622535378466</v>
      </c>
      <c r="CG5" s="2">
        <f t="shared" si="53"/>
        <v>1.3637297931795933</v>
      </c>
      <c r="CH5" s="2">
        <f t="shared" si="54"/>
        <v>-8.181099851887128</v>
      </c>
      <c r="CI5" s="2">
        <f aca="true" t="shared" si="57" ref="CI5:CI31">-CH5/CG5</f>
        <v>5.999062198980452</v>
      </c>
      <c r="CJ5" s="2">
        <f>1.27*CB5</f>
        <v>1.2465194696671165</v>
      </c>
    </row>
    <row r="6" spans="1:88" ht="12.75">
      <c r="A6" s="1" t="s">
        <v>4</v>
      </c>
      <c r="B6" s="1">
        <v>3</v>
      </c>
      <c r="C6" s="1">
        <v>0.19923</v>
      </c>
      <c r="D6">
        <v>0.2381</v>
      </c>
      <c r="E6" s="1">
        <v>0.4004</v>
      </c>
      <c r="F6" s="1">
        <v>0.1692</v>
      </c>
      <c r="G6" s="1">
        <v>2.5058</v>
      </c>
      <c r="H6" s="10">
        <f t="shared" si="0"/>
        <v>0.047436663</v>
      </c>
      <c r="I6" s="2">
        <f t="shared" si="1"/>
        <v>0.07977169199999999</v>
      </c>
      <c r="J6" s="2">
        <f t="shared" si="2"/>
        <v>0.033709715999999994</v>
      </c>
      <c r="K6" s="2">
        <f t="shared" si="3"/>
        <v>0.49923053399999995</v>
      </c>
      <c r="L6" s="3">
        <v>4</v>
      </c>
      <c r="M6" s="3">
        <f aca="true" t="shared" si="58" ref="M6:M27">M5+C5</f>
        <v>2.06842</v>
      </c>
      <c r="N6" s="8">
        <v>3</v>
      </c>
      <c r="O6" s="2">
        <f>O5+H5</f>
        <v>1.612908802</v>
      </c>
      <c r="P6" s="2">
        <f>P5+I5</f>
        <v>7.762115368000001</v>
      </c>
      <c r="Q6" s="2">
        <f>Q5+J5</f>
        <v>1.7343266640000001</v>
      </c>
      <c r="R6" s="2">
        <f>R5+K5</f>
        <v>9.015317836</v>
      </c>
      <c r="S6">
        <v>20</v>
      </c>
      <c r="T6">
        <v>0</v>
      </c>
      <c r="U6" s="2">
        <f t="shared" si="55"/>
        <v>21.612908802</v>
      </c>
      <c r="V6" s="2">
        <f t="shared" si="4"/>
        <v>7.762115368000001</v>
      </c>
      <c r="W6" s="2">
        <f t="shared" si="5"/>
        <v>22.964500035265537</v>
      </c>
      <c r="X6" s="2">
        <f t="shared" si="6"/>
        <v>19.755373179059493</v>
      </c>
      <c r="Y6" s="12">
        <f t="shared" si="56"/>
        <v>0.3570020601320654</v>
      </c>
      <c r="Z6" s="2">
        <f t="shared" si="7"/>
        <v>-19.755373179059493</v>
      </c>
      <c r="AA6" s="7">
        <f t="shared" si="8"/>
        <v>0.3591425586953717</v>
      </c>
      <c r="AB6" s="2">
        <f>Y6*1.45</f>
        <v>0.5176529871914949</v>
      </c>
      <c r="AC6" s="2">
        <f t="shared" si="9"/>
        <v>23.225817604</v>
      </c>
      <c r="AD6" s="2">
        <f t="shared" si="9"/>
        <v>15.524230736000002</v>
      </c>
      <c r="AE6" s="2">
        <f t="shared" si="10"/>
        <v>27.9363623852291</v>
      </c>
      <c r="AF6" s="2">
        <f t="shared" si="11"/>
        <v>33.75892817510139</v>
      </c>
      <c r="AG6" s="17">
        <f t="shared" si="12"/>
        <v>0.29346604648955454</v>
      </c>
      <c r="AH6" s="2">
        <f t="shared" si="13"/>
        <v>-33.75892817510139</v>
      </c>
      <c r="AI6" s="23">
        <f t="shared" si="14"/>
        <v>293.46604648955457</v>
      </c>
      <c r="AJ6" s="2">
        <f t="shared" si="15"/>
        <v>0.6684040579620494</v>
      </c>
      <c r="AK6" s="2">
        <f>AG6*1.45</f>
        <v>0.4255257674098541</v>
      </c>
      <c r="AL6" s="2">
        <f t="shared" si="16"/>
        <v>64.960144268</v>
      </c>
      <c r="AM6" s="2">
        <f t="shared" si="16"/>
        <v>24.539548572</v>
      </c>
      <c r="AN6" s="2">
        <f t="shared" si="17"/>
        <v>69.4406925904179</v>
      </c>
      <c r="AO6" s="2">
        <f t="shared" si="18"/>
        <v>20.694717177124524</v>
      </c>
      <c r="AP6" s="14">
        <f t="shared" si="19"/>
        <v>0.3541888847875911</v>
      </c>
      <c r="AQ6" s="2">
        <f t="shared" si="20"/>
        <v>-20.694717177124524</v>
      </c>
      <c r="AR6" s="2">
        <f t="shared" si="21"/>
        <v>0.3777631476734331</v>
      </c>
      <c r="AS6" s="2">
        <f>1.45*AP6</f>
        <v>0.513573882942007</v>
      </c>
      <c r="AT6">
        <v>1</v>
      </c>
      <c r="AU6">
        <v>120</v>
      </c>
      <c r="AV6" s="2">
        <f t="shared" si="22"/>
        <v>7.927919638197077</v>
      </c>
      <c r="AW6" s="2">
        <f t="shared" si="23"/>
        <v>78.26141667540531</v>
      </c>
      <c r="AX6" s="2">
        <f t="shared" si="24"/>
        <v>7.927919638197077</v>
      </c>
      <c r="AY6" s="2">
        <f t="shared" si="25"/>
        <v>198.26141667540531</v>
      </c>
      <c r="AZ6" s="2">
        <f t="shared" si="26"/>
        <v>-7.528643496793597</v>
      </c>
      <c r="BA6" s="2">
        <f t="shared" si="27"/>
        <v>-2.4842376874804755</v>
      </c>
      <c r="BB6" s="2">
        <f>Q6+(3*S6)-AZ6</f>
        <v>69.2629701607936</v>
      </c>
      <c r="BC6" s="2">
        <f>R6+(3*T6)-BA6</f>
        <v>11.499555523480474</v>
      </c>
      <c r="BD6" s="2">
        <f t="shared" si="28"/>
        <v>70.21110177694547</v>
      </c>
      <c r="BE6" s="2">
        <f t="shared" si="29"/>
        <v>9.426684923077937</v>
      </c>
      <c r="BF6" s="2">
        <f t="shared" si="30"/>
        <v>62.85190978971087</v>
      </c>
      <c r="BG6" s="2">
        <f t="shared" si="31"/>
        <v>156.52283335081063</v>
      </c>
      <c r="BH6" s="2">
        <f t="shared" si="32"/>
        <v>-57.64896018257271</v>
      </c>
      <c r="BI6" s="2">
        <f t="shared" si="33"/>
        <v>25.03916839837336</v>
      </c>
      <c r="BJ6" s="2">
        <f t="shared" si="34"/>
        <v>3.225817604</v>
      </c>
      <c r="BK6" s="2">
        <f t="shared" si="34"/>
        <v>15.524230736000002</v>
      </c>
      <c r="BL6" s="2">
        <f t="shared" si="35"/>
        <v>15.855839276394153</v>
      </c>
      <c r="BM6" s="2">
        <f t="shared" si="36"/>
        <v>78.26141667540531</v>
      </c>
      <c r="BN6" s="2">
        <f t="shared" si="37"/>
        <v>61.734326664</v>
      </c>
      <c r="BO6" s="2">
        <f t="shared" si="37"/>
        <v>9.015317836</v>
      </c>
      <c r="BP6" s="2">
        <f t="shared" si="38"/>
        <v>62.389126010399934</v>
      </c>
      <c r="BQ6" s="2">
        <f t="shared" si="39"/>
        <v>8.308409094758474</v>
      </c>
      <c r="BR6" s="2">
        <f t="shared" si="40"/>
        <v>989.2319546156034</v>
      </c>
      <c r="BS6" s="2">
        <f t="shared" si="41"/>
        <v>86.56982577016379</v>
      </c>
      <c r="BT6" s="2">
        <f>BR6*COS(BS6*PI()/180)</f>
        <v>59.18780347937764</v>
      </c>
      <c r="BU6" s="2">
        <f t="shared" si="42"/>
        <v>987.4597024445574</v>
      </c>
      <c r="BV6" s="2">
        <f t="shared" si="43"/>
        <v>1.5388432968049344</v>
      </c>
      <c r="BW6" s="2">
        <f t="shared" si="43"/>
        <v>1012.4988708429307</v>
      </c>
      <c r="BX6" s="2">
        <f t="shared" si="44"/>
        <v>1012.5000402453828</v>
      </c>
      <c r="BY6" s="2">
        <f t="shared" si="45"/>
        <v>89.91291925266324</v>
      </c>
      <c r="BZ6" s="2">
        <f t="shared" si="46"/>
        <v>0.06934429529497063</v>
      </c>
      <c r="CA6" s="2">
        <f t="shared" si="47"/>
        <v>-80.4862343295853</v>
      </c>
      <c r="CB6" s="2">
        <f t="shared" si="48"/>
        <v>0.9777545636590859</v>
      </c>
      <c r="CC6" s="2">
        <f t="shared" si="49"/>
        <v>-80.4862343295853</v>
      </c>
      <c r="CD6" s="23">
        <f t="shared" si="50"/>
        <v>977.7545636590859</v>
      </c>
      <c r="CE6" s="2">
        <f t="shared" si="51"/>
        <v>8.32585098361364</v>
      </c>
      <c r="CF6" s="2">
        <f t="shared" si="52"/>
        <v>-80.4862343295853</v>
      </c>
      <c r="CG6" s="2">
        <f t="shared" si="53"/>
        <v>1.3761346364100218</v>
      </c>
      <c r="CH6" s="2">
        <f t="shared" si="54"/>
        <v>-8.211336557699536</v>
      </c>
      <c r="CI6" s="2">
        <f t="shared" si="57"/>
        <v>5.966957258717637</v>
      </c>
      <c r="CJ6" s="2">
        <f>1.27*CB6</f>
        <v>1.2417482958470392</v>
      </c>
    </row>
    <row r="7" spans="1:88" ht="12.75">
      <c r="A7" s="1" t="s">
        <v>5</v>
      </c>
      <c r="B7" s="1">
        <v>3</v>
      </c>
      <c r="C7" s="1">
        <v>0.01135</v>
      </c>
      <c r="D7">
        <v>0.2381</v>
      </c>
      <c r="E7" s="1">
        <v>0.4004</v>
      </c>
      <c r="F7" s="1">
        <v>0.1692</v>
      </c>
      <c r="G7" s="1">
        <v>2.5058</v>
      </c>
      <c r="H7" s="10">
        <f t="shared" si="0"/>
        <v>0.0027024350000000004</v>
      </c>
      <c r="I7" s="2">
        <f t="shared" si="1"/>
        <v>0.00454454</v>
      </c>
      <c r="J7" s="2">
        <f t="shared" si="2"/>
        <v>0.00192042</v>
      </c>
      <c r="K7" s="2">
        <f t="shared" si="3"/>
        <v>0.02844083</v>
      </c>
      <c r="L7" s="3">
        <v>5</v>
      </c>
      <c r="M7" s="3">
        <f t="shared" si="58"/>
        <v>2.26765</v>
      </c>
      <c r="N7" s="8">
        <v>3</v>
      </c>
      <c r="O7" s="2">
        <f>O6+H6</f>
        <v>1.660345465</v>
      </c>
      <c r="P7" s="2">
        <f>P6+I6</f>
        <v>7.84188706</v>
      </c>
      <c r="Q7" s="2">
        <f>Q6+J6</f>
        <v>1.76803638</v>
      </c>
      <c r="R7" s="2">
        <f>R6+K6</f>
        <v>9.51454837</v>
      </c>
      <c r="S7">
        <v>20</v>
      </c>
      <c r="T7">
        <v>0</v>
      </c>
      <c r="U7" s="2">
        <f t="shared" si="55"/>
        <v>21.660345465</v>
      </c>
      <c r="V7" s="2">
        <f t="shared" si="4"/>
        <v>7.84188706</v>
      </c>
      <c r="W7" s="2">
        <f t="shared" si="5"/>
        <v>23.036183675360412</v>
      </c>
      <c r="X7" s="2">
        <f t="shared" si="6"/>
        <v>19.902225178215108</v>
      </c>
      <c r="Y7" s="12">
        <f t="shared" si="56"/>
        <v>0.35589114664256205</v>
      </c>
      <c r="Z7" s="2">
        <f t="shared" si="7"/>
        <v>-19.902225178215108</v>
      </c>
      <c r="AA7" s="7">
        <f t="shared" si="8"/>
        <v>0.3620388729566369</v>
      </c>
      <c r="AB7" s="2">
        <f>Y7*1.44</f>
        <v>0.5124832511652894</v>
      </c>
      <c r="AC7" s="2">
        <f t="shared" si="9"/>
        <v>23.32069093</v>
      </c>
      <c r="AD7" s="2">
        <f t="shared" si="9"/>
        <v>15.68377412</v>
      </c>
      <c r="AE7" s="2">
        <f t="shared" si="10"/>
        <v>28.104010320588877</v>
      </c>
      <c r="AF7" s="2">
        <f t="shared" si="11"/>
        <v>33.92186285021107</v>
      </c>
      <c r="AG7" s="17">
        <f t="shared" si="12"/>
        <v>0.2917154430621096</v>
      </c>
      <c r="AH7" s="2">
        <f t="shared" si="13"/>
        <v>-33.92186285021107</v>
      </c>
      <c r="AI7" s="23">
        <f t="shared" si="14"/>
        <v>291.7154430621096</v>
      </c>
      <c r="AJ7" s="2">
        <f t="shared" si="15"/>
        <v>0.67252613428465</v>
      </c>
      <c r="AK7" s="2">
        <f>AG7*1.44</f>
        <v>0.4200702380094378</v>
      </c>
      <c r="AL7" s="2">
        <f t="shared" si="16"/>
        <v>65.08872731</v>
      </c>
      <c r="AM7" s="2">
        <f t="shared" si="16"/>
        <v>25.198322490000002</v>
      </c>
      <c r="AN7" s="2">
        <f t="shared" si="17"/>
        <v>69.79611650475677</v>
      </c>
      <c r="AO7" s="2">
        <f t="shared" si="18"/>
        <v>21.163316162091174</v>
      </c>
      <c r="AP7" s="14">
        <f t="shared" si="19"/>
        <v>0.35238524289244433</v>
      </c>
      <c r="AQ7" s="2">
        <f t="shared" si="20"/>
        <v>-21.163316162091174</v>
      </c>
      <c r="AR7" s="2">
        <f t="shared" si="21"/>
        <v>0.3871380426596331</v>
      </c>
      <c r="AS7" s="2">
        <f>AP7*1.44</f>
        <v>0.5074347497651198</v>
      </c>
      <c r="AT7">
        <v>1</v>
      </c>
      <c r="AU7">
        <v>120</v>
      </c>
      <c r="AV7" s="2">
        <f t="shared" si="22"/>
        <v>8.015730766744946</v>
      </c>
      <c r="AW7" s="2">
        <f t="shared" si="23"/>
        <v>78.04543977782932</v>
      </c>
      <c r="AX7" s="2">
        <f t="shared" si="24"/>
        <v>8.015730766744946</v>
      </c>
      <c r="AY7" s="2">
        <f t="shared" si="25"/>
        <v>198.0454397778293</v>
      </c>
      <c r="AZ7" s="2">
        <f t="shared" si="26"/>
        <v>-7.621446140068467</v>
      </c>
      <c r="BA7" s="2">
        <f t="shared" si="27"/>
        <v>-2.4830421782517114</v>
      </c>
      <c r="BB7" s="2">
        <f>Q7+(3*S7)-AZ7</f>
        <v>69.38948252006847</v>
      </c>
      <c r="BC7" s="2">
        <f>R7+(3*T7)-BA7</f>
        <v>11.997590548251711</v>
      </c>
      <c r="BD7" s="2">
        <f t="shared" si="28"/>
        <v>70.41904900924456</v>
      </c>
      <c r="BE7" s="2">
        <f t="shared" si="29"/>
        <v>9.809577703840477</v>
      </c>
      <c r="BF7" s="2">
        <f t="shared" si="30"/>
        <v>64.25193972494152</v>
      </c>
      <c r="BG7" s="2">
        <f t="shared" si="31"/>
        <v>156.09087955565863</v>
      </c>
      <c r="BH7" s="2">
        <f t="shared" si="32"/>
        <v>-58.738445598649385</v>
      </c>
      <c r="BI7" s="2">
        <f t="shared" si="33"/>
        <v>26.040483234226382</v>
      </c>
      <c r="BJ7" s="2">
        <f t="shared" si="34"/>
        <v>3.32069093</v>
      </c>
      <c r="BK7" s="2">
        <f t="shared" si="34"/>
        <v>15.68377412</v>
      </c>
      <c r="BL7" s="2">
        <f t="shared" si="35"/>
        <v>16.031461533489892</v>
      </c>
      <c r="BM7" s="2">
        <f t="shared" si="36"/>
        <v>78.04543977782932</v>
      </c>
      <c r="BN7" s="2">
        <f t="shared" si="37"/>
        <v>61.76803638</v>
      </c>
      <c r="BO7" s="2">
        <f t="shared" si="37"/>
        <v>9.51454837</v>
      </c>
      <c r="BP7" s="2">
        <f t="shared" si="38"/>
        <v>62.49653549538624</v>
      </c>
      <c r="BQ7" s="2">
        <f t="shared" si="39"/>
        <v>8.756830536068033</v>
      </c>
      <c r="BR7" s="2">
        <f t="shared" si="40"/>
        <v>1001.9108047706702</v>
      </c>
      <c r="BS7" s="2">
        <f t="shared" si="41"/>
        <v>86.80227031389735</v>
      </c>
      <c r="BT7" s="2">
        <f>BR7*COS(BS7*PI()/180)</f>
        <v>55.888530682081864</v>
      </c>
      <c r="BU7" s="2">
        <f t="shared" si="42"/>
        <v>1000.3508048951678</v>
      </c>
      <c r="BV7" s="2">
        <f t="shared" si="43"/>
        <v>-2.8499149165675206</v>
      </c>
      <c r="BW7" s="2">
        <f t="shared" si="43"/>
        <v>1026.3912881293943</v>
      </c>
      <c r="BX7" s="2">
        <f t="shared" si="44"/>
        <v>1026.3952447098286</v>
      </c>
      <c r="BY7" s="2">
        <f t="shared" si="45"/>
        <v>-89.8409108894954</v>
      </c>
      <c r="BZ7" s="2">
        <f t="shared" si="46"/>
        <v>0.06860812086980457</v>
      </c>
      <c r="CA7" s="2">
        <f t="shared" si="47"/>
        <v>99.65048859333588</v>
      </c>
      <c r="CB7" s="2">
        <f t="shared" si="48"/>
        <v>0.9673745042642444</v>
      </c>
      <c r="CC7" s="2">
        <f t="shared" si="49"/>
        <v>99.65048859333588</v>
      </c>
      <c r="CD7" s="23">
        <f t="shared" si="50"/>
        <v>967.3745042642445</v>
      </c>
      <c r="CE7" s="2">
        <f t="shared" si="51"/>
        <v>8.415188491829486</v>
      </c>
      <c r="CF7" s="2">
        <f t="shared" si="52"/>
        <v>99.65048859333588</v>
      </c>
      <c r="CG7" s="2">
        <f t="shared" si="53"/>
        <v>-1.4107014457490883</v>
      </c>
      <c r="CH7" s="2">
        <f t="shared" si="54"/>
        <v>8.296102626172175</v>
      </c>
      <c r="CI7" s="2">
        <f t="shared" si="57"/>
        <v>5.880835134302219</v>
      </c>
      <c r="CJ7" s="2">
        <f>1.28*CB7</f>
        <v>1.2382393654582329</v>
      </c>
    </row>
    <row r="8" spans="1:88" ht="12.75">
      <c r="A8" s="1" t="s">
        <v>6</v>
      </c>
      <c r="B8" s="1">
        <v>3</v>
      </c>
      <c r="C8" s="1">
        <v>0.15976</v>
      </c>
      <c r="D8">
        <v>0.2381</v>
      </c>
      <c r="E8" s="1">
        <v>0.4004</v>
      </c>
      <c r="F8" s="1">
        <v>0.1692</v>
      </c>
      <c r="G8" s="1">
        <v>2.5058</v>
      </c>
      <c r="H8" s="10">
        <f t="shared" si="0"/>
        <v>0.038038856</v>
      </c>
      <c r="I8" s="2">
        <f t="shared" si="1"/>
        <v>0.063967904</v>
      </c>
      <c r="J8" s="2">
        <f t="shared" si="2"/>
        <v>0.027031392</v>
      </c>
      <c r="K8" s="2">
        <f t="shared" si="3"/>
        <v>0.40032660800000003</v>
      </c>
      <c r="L8" s="3">
        <v>6</v>
      </c>
      <c r="M8" s="3">
        <f t="shared" si="58"/>
        <v>2.2790000000000004</v>
      </c>
      <c r="N8" s="8">
        <v>3</v>
      </c>
      <c r="O8" s="2">
        <f>O7+H7</f>
        <v>1.6630479</v>
      </c>
      <c r="P8" s="2">
        <f>P7+I7</f>
        <v>7.846431600000001</v>
      </c>
      <c r="Q8" s="2">
        <f>Q7+J7</f>
        <v>1.7699568</v>
      </c>
      <c r="R8" s="2">
        <f>R7+K7</f>
        <v>9.5429892</v>
      </c>
      <c r="S8">
        <v>20</v>
      </c>
      <c r="T8">
        <v>0</v>
      </c>
      <c r="U8" s="2">
        <f t="shared" si="55"/>
        <v>21.6630479</v>
      </c>
      <c r="V8" s="2">
        <f t="shared" si="4"/>
        <v>7.846431600000001</v>
      </c>
      <c r="W8" s="2">
        <f t="shared" si="5"/>
        <v>23.040271985616247</v>
      </c>
      <c r="X8" s="2">
        <f t="shared" si="6"/>
        <v>19.910563716151632</v>
      </c>
      <c r="Y8" s="12">
        <f t="shared" si="56"/>
        <v>0.35582799663175974</v>
      </c>
      <c r="Z8" s="2">
        <f t="shared" si="7"/>
        <v>-19.910563716151632</v>
      </c>
      <c r="AA8" s="7">
        <f t="shared" si="8"/>
        <v>0.3622034921503359</v>
      </c>
      <c r="AB8" s="2">
        <f>Y8*1.44</f>
        <v>0.512392315149734</v>
      </c>
      <c r="AC8" s="2">
        <f t="shared" si="9"/>
        <v>23.3260958</v>
      </c>
      <c r="AD8" s="2">
        <f t="shared" si="9"/>
        <v>15.692863200000001</v>
      </c>
      <c r="AE8" s="2">
        <f t="shared" si="10"/>
        <v>28.113567910969465</v>
      </c>
      <c r="AF8" s="2">
        <f t="shared" si="11"/>
        <v>33.931086609315265</v>
      </c>
      <c r="AG8" s="17">
        <f t="shared" si="12"/>
        <v>0.29161627042342825</v>
      </c>
      <c r="AH8" s="2">
        <f t="shared" si="13"/>
        <v>-33.931086609315265</v>
      </c>
      <c r="AI8" s="23">
        <f t="shared" si="14"/>
        <v>291.61627042342826</v>
      </c>
      <c r="AJ8" s="2">
        <f t="shared" si="15"/>
        <v>0.6727599566833641</v>
      </c>
      <c r="AK8" s="2">
        <f>AG8*1.44</f>
        <v>0.41992742940973665</v>
      </c>
      <c r="AL8" s="2">
        <f t="shared" si="16"/>
        <v>65.09605260000001</v>
      </c>
      <c r="AM8" s="2">
        <f t="shared" si="16"/>
        <v>25.2358524</v>
      </c>
      <c r="AN8" s="2">
        <f t="shared" si="17"/>
        <v>69.81650457059959</v>
      </c>
      <c r="AO8" s="2">
        <f t="shared" si="18"/>
        <v>21.18986793873809</v>
      </c>
      <c r="AP8" s="14">
        <f t="shared" si="19"/>
        <v>0.35228233809108944</v>
      </c>
      <c r="AQ8" s="2">
        <f t="shared" si="20"/>
        <v>-21.18986793873809</v>
      </c>
      <c r="AR8" s="2">
        <f t="shared" si="21"/>
        <v>0.3876710091020173</v>
      </c>
      <c r="AS8" s="2">
        <f>AP8*1.44</f>
        <v>0.5072865668511688</v>
      </c>
      <c r="AT8">
        <v>1</v>
      </c>
      <c r="AU8">
        <v>120</v>
      </c>
      <c r="AV8" s="2">
        <f t="shared" si="22"/>
        <v>8.020736697534272</v>
      </c>
      <c r="AW8" s="2">
        <f t="shared" si="23"/>
        <v>78.03327813122841</v>
      </c>
      <c r="AX8" s="2">
        <f t="shared" si="24"/>
        <v>8.020736697534272</v>
      </c>
      <c r="AY8" s="2">
        <f t="shared" si="25"/>
        <v>198.03327813122843</v>
      </c>
      <c r="AZ8" s="2">
        <f t="shared" si="26"/>
        <v>-7.62673304465698</v>
      </c>
      <c r="BA8" s="2">
        <f t="shared" si="27"/>
        <v>-2.482974070889637</v>
      </c>
      <c r="BB8" s="2">
        <f>Q8+(3*S8)-AZ8</f>
        <v>69.39668984465698</v>
      </c>
      <c r="BC8" s="2">
        <f>R8+(3*T8)-BA8</f>
        <v>12.025963270889637</v>
      </c>
      <c r="BD8" s="2">
        <f t="shared" si="28"/>
        <v>70.43099001141687</v>
      </c>
      <c r="BE8" s="2">
        <f t="shared" si="29"/>
        <v>9.83132258695817</v>
      </c>
      <c r="BF8" s="2">
        <f t="shared" si="30"/>
        <v>64.33221717117297</v>
      </c>
      <c r="BG8" s="2">
        <f t="shared" si="31"/>
        <v>156.06655626245683</v>
      </c>
      <c r="BH8" s="2">
        <f t="shared" si="32"/>
        <v>-58.800760535784136</v>
      </c>
      <c r="BI8" s="2">
        <f t="shared" si="33"/>
        <v>26.09798318974731</v>
      </c>
      <c r="BJ8" s="2">
        <f t="shared" si="34"/>
        <v>3.3260958</v>
      </c>
      <c r="BK8" s="2">
        <f t="shared" si="34"/>
        <v>15.692863200000001</v>
      </c>
      <c r="BL8" s="2">
        <f t="shared" si="35"/>
        <v>16.041473395068543</v>
      </c>
      <c r="BM8" s="2">
        <f t="shared" si="36"/>
        <v>78.03327813122841</v>
      </c>
      <c r="BN8" s="2">
        <f t="shared" si="37"/>
        <v>61.7699568</v>
      </c>
      <c r="BO8" s="2">
        <f t="shared" si="37"/>
        <v>9.5429892</v>
      </c>
      <c r="BP8" s="2">
        <f t="shared" si="38"/>
        <v>62.50276958619661</v>
      </c>
      <c r="BQ8" s="2">
        <f t="shared" si="39"/>
        <v>8.782330097867566</v>
      </c>
      <c r="BR8" s="2">
        <f t="shared" si="40"/>
        <v>1002.6365154350722</v>
      </c>
      <c r="BS8" s="2">
        <f t="shared" si="41"/>
        <v>86.81560822909599</v>
      </c>
      <c r="BT8" s="2">
        <f aca="true" t="shared" si="59" ref="BT8:BT71">BR8*COS(BS8*PI()/180)</f>
        <v>55.695969843984095</v>
      </c>
      <c r="BU8" s="2">
        <f t="shared" si="42"/>
        <v>1001.0883782298752</v>
      </c>
      <c r="BV8" s="2">
        <f t="shared" si="43"/>
        <v>-3.1047906918000407</v>
      </c>
      <c r="BW8" s="2">
        <f t="shared" si="43"/>
        <v>1027.1863614196225</v>
      </c>
      <c r="BX8" s="2">
        <f t="shared" si="44"/>
        <v>1027.1910537050658</v>
      </c>
      <c r="BY8" s="2">
        <f t="shared" si="45"/>
        <v>-89.8268173450847</v>
      </c>
      <c r="BZ8" s="2">
        <f t="shared" si="46"/>
        <v>0.06856659212263691</v>
      </c>
      <c r="CA8" s="2">
        <f t="shared" si="47"/>
        <v>99.65813993204287</v>
      </c>
      <c r="CB8" s="2">
        <f t="shared" si="48"/>
        <v>0.9667889489291804</v>
      </c>
      <c r="CC8" s="2">
        <f t="shared" si="49"/>
        <v>99.65813993204287</v>
      </c>
      <c r="CD8" s="23">
        <f t="shared" si="50"/>
        <v>966.7889489291805</v>
      </c>
      <c r="CE8" s="2">
        <f t="shared" si="51"/>
        <v>8.42028532141408</v>
      </c>
      <c r="CF8" s="2">
        <f t="shared" si="52"/>
        <v>99.65813993204287</v>
      </c>
      <c r="CG8" s="2">
        <f t="shared" si="53"/>
        <v>-1.4126643943830441</v>
      </c>
      <c r="CH8" s="2">
        <f t="shared" si="54"/>
        <v>8.300938754313501</v>
      </c>
      <c r="CI8" s="2">
        <f t="shared" si="57"/>
        <v>5.876086908765608</v>
      </c>
      <c r="CJ8" s="2">
        <f>1.28*CB8</f>
        <v>1.237489854629351</v>
      </c>
    </row>
    <row r="9" spans="1:88" ht="12.75">
      <c r="A9" s="1" t="s">
        <v>7</v>
      </c>
      <c r="B9" s="1">
        <v>3</v>
      </c>
      <c r="C9" s="1">
        <v>0.09718</v>
      </c>
      <c r="D9">
        <v>0.2381</v>
      </c>
      <c r="E9" s="1">
        <v>0.4004</v>
      </c>
      <c r="F9" s="1">
        <v>0.1692</v>
      </c>
      <c r="G9" s="1">
        <v>2.5058</v>
      </c>
      <c r="H9" s="10">
        <f t="shared" si="0"/>
        <v>0.023138558</v>
      </c>
      <c r="I9" s="2">
        <f t="shared" si="1"/>
        <v>0.038910872</v>
      </c>
      <c r="J9" s="2">
        <f t="shared" si="2"/>
        <v>0.016442856</v>
      </c>
      <c r="K9" s="2">
        <f t="shared" si="3"/>
        <v>0.24351364399999997</v>
      </c>
      <c r="L9" s="3">
        <v>7</v>
      </c>
      <c r="M9" s="3">
        <f t="shared" si="58"/>
        <v>2.4387600000000003</v>
      </c>
      <c r="N9" s="8">
        <v>3</v>
      </c>
      <c r="O9" s="2">
        <f>O8+H8</f>
        <v>1.701086756</v>
      </c>
      <c r="P9" s="2">
        <f>P8+I8</f>
        <v>7.910399504000001</v>
      </c>
      <c r="Q9" s="2">
        <f>Q8+J8</f>
        <v>1.7969881920000002</v>
      </c>
      <c r="R9" s="2">
        <f>R8+K8</f>
        <v>9.943315808</v>
      </c>
      <c r="S9">
        <v>20</v>
      </c>
      <c r="T9">
        <v>0</v>
      </c>
      <c r="U9" s="2">
        <f t="shared" si="55"/>
        <v>21.701086756</v>
      </c>
      <c r="V9" s="2">
        <f t="shared" si="4"/>
        <v>7.910399504000001</v>
      </c>
      <c r="W9" s="2">
        <f t="shared" si="5"/>
        <v>23.097869743859974</v>
      </c>
      <c r="X9" s="2">
        <f t="shared" si="6"/>
        <v>20.027621690529546</v>
      </c>
      <c r="Y9" s="12">
        <f t="shared" si="56"/>
        <v>0.3549406899167414</v>
      </c>
      <c r="Z9" s="2">
        <f t="shared" si="7"/>
        <v>-20.027621690529546</v>
      </c>
      <c r="AA9" s="7">
        <f t="shared" si="8"/>
        <v>0.36451628404337416</v>
      </c>
      <c r="AB9" s="2">
        <f>Y9*1.44</f>
        <v>0.5111145934801076</v>
      </c>
      <c r="AC9" s="2">
        <f t="shared" si="9"/>
        <v>23.402173512</v>
      </c>
      <c r="AD9" s="2">
        <f t="shared" si="9"/>
        <v>15.820799008000002</v>
      </c>
      <c r="AE9" s="2">
        <f t="shared" si="10"/>
        <v>28.248175274471947</v>
      </c>
      <c r="AF9" s="2">
        <f t="shared" si="11"/>
        <v>34.060255641429606</v>
      </c>
      <c r="AG9" s="17">
        <f t="shared" si="12"/>
        <v>0.2902266692568142</v>
      </c>
      <c r="AH9" s="2">
        <f t="shared" si="13"/>
        <v>-34.060255641429606</v>
      </c>
      <c r="AI9" s="23">
        <f t="shared" si="14"/>
        <v>290.22666925681415</v>
      </c>
      <c r="AJ9" s="2">
        <f t="shared" si="15"/>
        <v>0.6760397276726251</v>
      </c>
      <c r="AK9" s="2">
        <f>AG9*1.44</f>
        <v>0.4179264037298124</v>
      </c>
      <c r="AL9" s="2">
        <f t="shared" si="16"/>
        <v>65.199161704</v>
      </c>
      <c r="AM9" s="2">
        <f t="shared" si="16"/>
        <v>25.764114816000003</v>
      </c>
      <c r="AN9" s="2">
        <f t="shared" si="17"/>
        <v>70.10506614472574</v>
      </c>
      <c r="AO9" s="2">
        <f t="shared" si="18"/>
        <v>21.56196022695963</v>
      </c>
      <c r="AP9" s="14">
        <f t="shared" si="19"/>
        <v>0.35083229814951733</v>
      </c>
      <c r="AQ9" s="2">
        <f t="shared" si="20"/>
        <v>-21.56196022695963</v>
      </c>
      <c r="AR9" s="2">
        <f t="shared" si="21"/>
        <v>0.3951602159084104</v>
      </c>
      <c r="AS9" s="2">
        <f>AP9*1.43</f>
        <v>0.5016901863538098</v>
      </c>
      <c r="AT9">
        <v>1</v>
      </c>
      <c r="AU9">
        <v>120</v>
      </c>
      <c r="AV9" s="2">
        <f t="shared" si="22"/>
        <v>8.091237016941356</v>
      </c>
      <c r="AW9" s="2">
        <f t="shared" si="23"/>
        <v>77.86369080266196</v>
      </c>
      <c r="AX9" s="2">
        <f t="shared" si="24"/>
        <v>8.091237016941356</v>
      </c>
      <c r="AY9" s="2">
        <f t="shared" si="25"/>
        <v>197.86369080266195</v>
      </c>
      <c r="AZ9" s="2">
        <f t="shared" si="26"/>
        <v>-7.701150302547825</v>
      </c>
      <c r="BA9" s="2">
        <f t="shared" si="27"/>
        <v>-2.482015407262736</v>
      </c>
      <c r="BB9" s="2">
        <f>Q9+(3*S9)-AZ9</f>
        <v>69.49813849454783</v>
      </c>
      <c r="BC9" s="2">
        <f>R9+(3*T9)-BA9</f>
        <v>12.425331215262736</v>
      </c>
      <c r="BD9" s="2">
        <f t="shared" si="28"/>
        <v>70.60014242206834</v>
      </c>
      <c r="BE9" s="2">
        <f t="shared" si="29"/>
        <v>10.136614915326213</v>
      </c>
      <c r="BF9" s="2">
        <f t="shared" si="30"/>
        <v>65.46811646432207</v>
      </c>
      <c r="BG9" s="2">
        <f t="shared" si="31"/>
        <v>155.72738160532393</v>
      </c>
      <c r="BH9" s="2">
        <f t="shared" si="32"/>
        <v>-59.68072416144485</v>
      </c>
      <c r="BI9" s="2">
        <f t="shared" si="33"/>
        <v>26.91255166184677</v>
      </c>
      <c r="BJ9" s="2">
        <f t="shared" si="34"/>
        <v>3.402173512</v>
      </c>
      <c r="BK9" s="2">
        <f t="shared" si="34"/>
        <v>15.820799008000002</v>
      </c>
      <c r="BL9" s="2">
        <f t="shared" si="35"/>
        <v>16.182474033882713</v>
      </c>
      <c r="BM9" s="2">
        <f t="shared" si="36"/>
        <v>77.86369080266196</v>
      </c>
      <c r="BN9" s="2">
        <f t="shared" si="37"/>
        <v>61.796988192</v>
      </c>
      <c r="BO9" s="2">
        <f t="shared" si="37"/>
        <v>9.943315808</v>
      </c>
      <c r="BP9" s="2">
        <f t="shared" si="38"/>
        <v>62.59183076775922</v>
      </c>
      <c r="BQ9" s="2">
        <f t="shared" si="39"/>
        <v>9.140711953230024</v>
      </c>
      <c r="BR9" s="2">
        <f t="shared" si="40"/>
        <v>1012.8906761324446</v>
      </c>
      <c r="BS9" s="2">
        <f t="shared" si="41"/>
        <v>87.00440275589199</v>
      </c>
      <c r="BT9" s="2">
        <f t="shared" si="59"/>
        <v>52.93287547676221</v>
      </c>
      <c r="BU9" s="2">
        <f t="shared" si="42"/>
        <v>1011.5066151488098</v>
      </c>
      <c r="BV9" s="2">
        <f t="shared" si="43"/>
        <v>-6.747848684682637</v>
      </c>
      <c r="BW9" s="2">
        <f t="shared" si="43"/>
        <v>1038.4191668106566</v>
      </c>
      <c r="BX9" s="2">
        <f t="shared" si="44"/>
        <v>1038.4410909924595</v>
      </c>
      <c r="BY9" s="2">
        <f t="shared" si="45"/>
        <v>-89.62768617818126</v>
      </c>
      <c r="BZ9" s="2">
        <f t="shared" si="46"/>
        <v>0.06798666100028297</v>
      </c>
      <c r="CA9" s="2">
        <f t="shared" si="47"/>
        <v>99.76430109350747</v>
      </c>
      <c r="CB9" s="2">
        <f t="shared" si="48"/>
        <v>0.9586119201039899</v>
      </c>
      <c r="CC9" s="2">
        <f t="shared" si="49"/>
        <v>99.76430109350747</v>
      </c>
      <c r="CD9" s="23">
        <f t="shared" si="50"/>
        <v>958.6119201039899</v>
      </c>
      <c r="CE9" s="2">
        <f t="shared" si="51"/>
        <v>8.492110962578716</v>
      </c>
      <c r="CF9" s="2">
        <f t="shared" si="52"/>
        <v>99.76430109350747</v>
      </c>
      <c r="CG9" s="2">
        <f t="shared" si="53"/>
        <v>-1.4402237581745936</v>
      </c>
      <c r="CH9" s="2">
        <f t="shared" si="54"/>
        <v>8.369092192534328</v>
      </c>
      <c r="CI9" s="2">
        <f t="shared" si="57"/>
        <v>5.810966625867708</v>
      </c>
      <c r="CJ9" s="2">
        <f>1.29*CB9</f>
        <v>1.236609376934147</v>
      </c>
    </row>
    <row r="10" spans="1:88" ht="12.75">
      <c r="A10" s="1" t="s">
        <v>8</v>
      </c>
      <c r="B10" s="1">
        <v>3</v>
      </c>
      <c r="C10" s="1">
        <v>0.25115</v>
      </c>
      <c r="D10">
        <v>0.2381</v>
      </c>
      <c r="E10" s="1">
        <v>0.4004</v>
      </c>
      <c r="F10" s="1">
        <v>0.1692</v>
      </c>
      <c r="G10" s="1">
        <v>2.5058</v>
      </c>
      <c r="H10" s="10">
        <f t="shared" si="0"/>
        <v>0.059798815</v>
      </c>
      <c r="I10" s="2">
        <f t="shared" si="1"/>
        <v>0.10056045999999999</v>
      </c>
      <c r="J10" s="2">
        <f t="shared" si="2"/>
        <v>0.04249458</v>
      </c>
      <c r="K10" s="2">
        <f t="shared" si="3"/>
        <v>0.6293316699999999</v>
      </c>
      <c r="L10" s="3">
        <v>8</v>
      </c>
      <c r="M10" s="3">
        <f t="shared" si="58"/>
        <v>2.53594</v>
      </c>
      <c r="N10" s="8">
        <v>3</v>
      </c>
      <c r="O10" s="2">
        <f>O9+H9</f>
        <v>1.7242253140000001</v>
      </c>
      <c r="P10" s="2">
        <f>P9+I9</f>
        <v>7.949310376000001</v>
      </c>
      <c r="Q10" s="2">
        <f>Q9+J9</f>
        <v>1.8134310480000002</v>
      </c>
      <c r="R10" s="2">
        <f>R9+K9</f>
        <v>10.186829452</v>
      </c>
      <c r="S10">
        <v>20</v>
      </c>
      <c r="T10">
        <v>0</v>
      </c>
      <c r="U10" s="2">
        <f t="shared" si="55"/>
        <v>21.724225314</v>
      </c>
      <c r="V10" s="2">
        <f t="shared" si="4"/>
        <v>7.949310376000001</v>
      </c>
      <c r="W10" s="2">
        <f t="shared" si="5"/>
        <v>23.13295270706746</v>
      </c>
      <c r="X10" s="2">
        <f t="shared" si="6"/>
        <v>20.098541275895805</v>
      </c>
      <c r="Y10" s="12">
        <f t="shared" si="56"/>
        <v>0.3544023941218693</v>
      </c>
      <c r="Z10" s="2">
        <f t="shared" si="7"/>
        <v>-20.098541275895805</v>
      </c>
      <c r="AA10" s="7">
        <f t="shared" si="8"/>
        <v>0.36591916448579326</v>
      </c>
      <c r="AB10" s="2">
        <f>Y10*1.43</f>
        <v>0.5067954235942731</v>
      </c>
      <c r="AC10" s="2">
        <f t="shared" si="9"/>
        <v>23.448450628</v>
      </c>
      <c r="AD10" s="2">
        <f t="shared" si="9"/>
        <v>15.898620752000001</v>
      </c>
      <c r="AE10" s="2">
        <f t="shared" si="10"/>
        <v>28.330124932122676</v>
      </c>
      <c r="AF10" s="2">
        <f t="shared" si="11"/>
        <v>34.13822689029494</v>
      </c>
      <c r="AG10" s="17">
        <f t="shared" si="12"/>
        <v>0.2893871397367824</v>
      </c>
      <c r="AH10" s="2">
        <f t="shared" si="13"/>
        <v>-34.13822689029494</v>
      </c>
      <c r="AI10" s="23">
        <f t="shared" si="14"/>
        <v>289.3871397367824</v>
      </c>
      <c r="AJ10" s="2">
        <f t="shared" si="15"/>
        <v>0.6780243609364671</v>
      </c>
      <c r="AK10" s="2">
        <f>AG10*1.43</f>
        <v>0.4138236098235988</v>
      </c>
      <c r="AL10" s="2">
        <f t="shared" si="16"/>
        <v>65.261881676</v>
      </c>
      <c r="AM10" s="2">
        <f t="shared" si="16"/>
        <v>26.085450204</v>
      </c>
      <c r="AN10" s="2">
        <f t="shared" si="17"/>
        <v>70.28203121878016</v>
      </c>
      <c r="AO10" s="2">
        <f t="shared" si="18"/>
        <v>21.786799085106853</v>
      </c>
      <c r="AP10" s="14">
        <f t="shared" si="19"/>
        <v>0.34994892778377695</v>
      </c>
      <c r="AQ10" s="2">
        <f t="shared" si="20"/>
        <v>-21.786799085106853</v>
      </c>
      <c r="AR10" s="2">
        <f t="shared" si="21"/>
        <v>0.3997042306181757</v>
      </c>
      <c r="AS10" s="2">
        <f aca="true" t="shared" si="60" ref="AS10:AS28">AP10*1.43</f>
        <v>0.500426966730801</v>
      </c>
      <c r="AT10">
        <v>1</v>
      </c>
      <c r="AU10">
        <v>120</v>
      </c>
      <c r="AV10" s="2">
        <f t="shared" si="22"/>
        <v>8.134155665305384</v>
      </c>
      <c r="AW10" s="2">
        <f t="shared" si="23"/>
        <v>77.76197144332129</v>
      </c>
      <c r="AX10" s="2">
        <f t="shared" si="24"/>
        <v>8.134155665305384</v>
      </c>
      <c r="AY10" s="2">
        <f t="shared" si="25"/>
        <v>197.76197144332127</v>
      </c>
      <c r="AZ10" s="2">
        <f t="shared" si="26"/>
        <v>-7.746417385183229</v>
      </c>
      <c r="BA10" s="2">
        <f t="shared" si="27"/>
        <v>-2.4814322642277973</v>
      </c>
      <c r="BB10" s="2">
        <f>Q10+(3*S10)-AZ10</f>
        <v>69.55984843318323</v>
      </c>
      <c r="BC10" s="2">
        <f>R10+(3*T10)-BA10</f>
        <v>12.668261716227796</v>
      </c>
      <c r="BD10" s="2">
        <f t="shared" si="28"/>
        <v>70.70401239645645</v>
      </c>
      <c r="BE10" s="2">
        <f t="shared" si="29"/>
        <v>10.321602748852422</v>
      </c>
      <c r="BF10" s="2">
        <f t="shared" si="30"/>
        <v>66.16448838741967</v>
      </c>
      <c r="BG10" s="2">
        <f t="shared" si="31"/>
        <v>155.52394288664257</v>
      </c>
      <c r="BH10" s="2">
        <f t="shared" si="32"/>
        <v>-60.21858252054286</v>
      </c>
      <c r="BI10" s="2">
        <f t="shared" si="33"/>
        <v>27.412804358284127</v>
      </c>
      <c r="BJ10" s="2">
        <f t="shared" si="34"/>
        <v>3.4484506280000002</v>
      </c>
      <c r="BK10" s="2">
        <f t="shared" si="34"/>
        <v>15.898620752000001</v>
      </c>
      <c r="BL10" s="2">
        <f t="shared" si="35"/>
        <v>16.268311330610768</v>
      </c>
      <c r="BM10" s="2">
        <f t="shared" si="36"/>
        <v>77.76197144332129</v>
      </c>
      <c r="BN10" s="2">
        <f t="shared" si="37"/>
        <v>61.813431048</v>
      </c>
      <c r="BO10" s="2">
        <f t="shared" si="37"/>
        <v>10.186829452</v>
      </c>
      <c r="BP10" s="2">
        <f t="shared" si="38"/>
        <v>62.647200673373945</v>
      </c>
      <c r="BQ10" s="2">
        <f t="shared" si="39"/>
        <v>9.35820764548139</v>
      </c>
      <c r="BR10" s="2">
        <f t="shared" si="40"/>
        <v>1019.1641645456958</v>
      </c>
      <c r="BS10" s="2">
        <f t="shared" si="41"/>
        <v>87.12017908880267</v>
      </c>
      <c r="BT10" s="2">
        <f t="shared" si="59"/>
        <v>51.204026993658715</v>
      </c>
      <c r="BU10" s="2">
        <f t="shared" si="42"/>
        <v>1017.8770760331322</v>
      </c>
      <c r="BV10" s="2">
        <f t="shared" si="43"/>
        <v>-9.014555526884145</v>
      </c>
      <c r="BW10" s="2">
        <f t="shared" si="43"/>
        <v>1045.2898803914163</v>
      </c>
      <c r="BX10" s="2">
        <f t="shared" si="44"/>
        <v>1045.3287503269241</v>
      </c>
      <c r="BY10" s="2">
        <f t="shared" si="45"/>
        <v>-89.50589478412692</v>
      </c>
      <c r="BZ10" s="2">
        <f t="shared" si="46"/>
        <v>0.06763806350331791</v>
      </c>
      <c r="CA10" s="2">
        <f t="shared" si="47"/>
        <v>99.82749753297935</v>
      </c>
      <c r="CB10" s="2">
        <f t="shared" si="48"/>
        <v>0.9536966953967826</v>
      </c>
      <c r="CC10" s="2">
        <f t="shared" si="49"/>
        <v>99.82749753297935</v>
      </c>
      <c r="CD10" s="23">
        <f t="shared" si="50"/>
        <v>953.6966953967826</v>
      </c>
      <c r="CE10" s="2">
        <f t="shared" si="51"/>
        <v>8.53587816217276</v>
      </c>
      <c r="CF10" s="2">
        <f t="shared" si="52"/>
        <v>99.82749753297935</v>
      </c>
      <c r="CG10" s="2">
        <f t="shared" si="53"/>
        <v>-1.4569241619080682</v>
      </c>
      <c r="CH10" s="2">
        <f t="shared" si="54"/>
        <v>8.410623519448858</v>
      </c>
      <c r="CI10" s="2">
        <f t="shared" si="57"/>
        <v>5.772862952889629</v>
      </c>
      <c r="CJ10" s="2">
        <f>1.23*CB10</f>
        <v>1.1730469353380426</v>
      </c>
    </row>
    <row r="11" spans="1:88" ht="12.75">
      <c r="A11" s="1" t="s">
        <v>18</v>
      </c>
      <c r="B11" s="1">
        <v>3</v>
      </c>
      <c r="C11" s="1">
        <v>0.03859</v>
      </c>
      <c r="D11">
        <v>0.2381</v>
      </c>
      <c r="E11" s="1">
        <v>0.4004</v>
      </c>
      <c r="F11" s="1">
        <v>0.1692</v>
      </c>
      <c r="G11" s="1">
        <v>2.5058</v>
      </c>
      <c r="H11" s="10">
        <f t="shared" si="0"/>
        <v>0.009188279</v>
      </c>
      <c r="I11" s="2">
        <f t="shared" si="1"/>
        <v>0.015451435999999999</v>
      </c>
      <c r="J11" s="2">
        <f t="shared" si="2"/>
        <v>0.0065294279999999994</v>
      </c>
      <c r="K11" s="2">
        <f t="shared" si="3"/>
        <v>0.09669882199999999</v>
      </c>
      <c r="L11" s="3">
        <v>9</v>
      </c>
      <c r="M11" s="3">
        <f t="shared" si="58"/>
        <v>2.78709</v>
      </c>
      <c r="N11" s="8">
        <v>3</v>
      </c>
      <c r="O11" s="2">
        <f>O10+H10</f>
        <v>1.784024129</v>
      </c>
      <c r="P11" s="2">
        <f>P10+I10</f>
        <v>8.049870836</v>
      </c>
      <c r="Q11" s="2">
        <f>Q10+J10</f>
        <v>1.8559256280000003</v>
      </c>
      <c r="R11" s="2">
        <f>R10+K10</f>
        <v>10.816161121999999</v>
      </c>
      <c r="S11">
        <v>20</v>
      </c>
      <c r="T11">
        <v>0</v>
      </c>
      <c r="U11" s="2">
        <f t="shared" si="55"/>
        <v>21.784024129</v>
      </c>
      <c r="V11" s="2">
        <f t="shared" si="4"/>
        <v>8.049870836</v>
      </c>
      <c r="W11" s="2">
        <f t="shared" si="5"/>
        <v>23.223783665224268</v>
      </c>
      <c r="X11" s="2">
        <f t="shared" si="6"/>
        <v>20.280830941378724</v>
      </c>
      <c r="Y11" s="12">
        <f t="shared" si="56"/>
        <v>0.3530162845414843</v>
      </c>
      <c r="Z11" s="2">
        <f t="shared" si="7"/>
        <v>-20.280830941378724</v>
      </c>
      <c r="AA11" s="7">
        <f t="shared" si="8"/>
        <v>0.3695309364482205</v>
      </c>
      <c r="AB11" s="2">
        <f>Y11*1.43</f>
        <v>0.5048132868943226</v>
      </c>
      <c r="AC11" s="2">
        <f>O11+O11+S11</f>
        <v>23.568048258</v>
      </c>
      <c r="AD11" s="2">
        <f t="shared" si="9"/>
        <v>16.099741672</v>
      </c>
      <c r="AE11" s="2">
        <f t="shared" si="10"/>
        <v>28.542154449104753</v>
      </c>
      <c r="AF11" s="2">
        <f t="shared" si="11"/>
        <v>34.3376590390074</v>
      </c>
      <c r="AG11" s="17">
        <f t="shared" si="12"/>
        <v>0.28723738556988415</v>
      </c>
      <c r="AH11" s="2">
        <f t="shared" si="13"/>
        <v>-34.3376590390074</v>
      </c>
      <c r="AI11" s="23">
        <f t="shared" si="14"/>
        <v>287.23738556988417</v>
      </c>
      <c r="AJ11" s="2">
        <f t="shared" si="15"/>
        <v>0.6831173076258048</v>
      </c>
      <c r="AK11" s="2">
        <f>AG11*1.43</f>
        <v>0.41074946136493434</v>
      </c>
      <c r="AL11" s="2">
        <f t="shared" si="16"/>
        <v>65.423973886</v>
      </c>
      <c r="AM11" s="2">
        <f t="shared" si="16"/>
        <v>26.915902793999997</v>
      </c>
      <c r="AN11" s="2">
        <f t="shared" si="17"/>
        <v>70.74434381808956</v>
      </c>
      <c r="AO11" s="2">
        <f t="shared" si="18"/>
        <v>22.36262543692826</v>
      </c>
      <c r="AP11" s="14">
        <f t="shared" si="19"/>
        <v>0.34766201988842255</v>
      </c>
      <c r="AQ11" s="2">
        <f t="shared" si="20"/>
        <v>-22.36262543692826</v>
      </c>
      <c r="AR11" s="2">
        <f t="shared" si="21"/>
        <v>0.41140733580171135</v>
      </c>
      <c r="AS11" s="2">
        <f t="shared" si="60"/>
        <v>0.4971566884404442</v>
      </c>
      <c r="AT11">
        <v>1</v>
      </c>
      <c r="AU11">
        <v>120</v>
      </c>
      <c r="AV11" s="2">
        <f t="shared" si="22"/>
        <v>8.245190268825672</v>
      </c>
      <c r="AW11" s="2">
        <f t="shared" si="23"/>
        <v>77.50399777199267</v>
      </c>
      <c r="AX11" s="2">
        <f t="shared" si="24"/>
        <v>8.245190268825672</v>
      </c>
      <c r="AY11" s="2">
        <f t="shared" si="25"/>
        <v>197.50399777199266</v>
      </c>
      <c r="AZ11" s="2">
        <f t="shared" si="26"/>
        <v>-7.863404705659478</v>
      </c>
      <c r="BA11" s="2">
        <f t="shared" si="27"/>
        <v>-2.4799252013215924</v>
      </c>
      <c r="BB11" s="2">
        <f>Q11+(3*S11)-AZ11</f>
        <v>69.71933033365949</v>
      </c>
      <c r="BC11" s="2">
        <f>R11+(3*T11)-BA11</f>
        <v>13.29608632332159</v>
      </c>
      <c r="BD11" s="2">
        <f t="shared" si="28"/>
        <v>70.97584753767404</v>
      </c>
      <c r="BE11" s="2">
        <f t="shared" si="29"/>
        <v>10.797155475126877</v>
      </c>
      <c r="BF11" s="2">
        <f t="shared" si="30"/>
        <v>67.98316256913756</v>
      </c>
      <c r="BG11" s="2">
        <f t="shared" si="31"/>
        <v>155.00799554398534</v>
      </c>
      <c r="BH11" s="2">
        <f t="shared" si="32"/>
        <v>-61.617678383429144</v>
      </c>
      <c r="BI11" s="2">
        <f t="shared" si="33"/>
        <v>28.722327613514807</v>
      </c>
      <c r="BJ11" s="2">
        <f t="shared" si="34"/>
        <v>3.568048258</v>
      </c>
      <c r="BK11" s="2">
        <f t="shared" si="34"/>
        <v>16.099741672</v>
      </c>
      <c r="BL11" s="2">
        <f t="shared" si="35"/>
        <v>16.490380537651344</v>
      </c>
      <c r="BM11" s="2">
        <f t="shared" si="36"/>
        <v>77.50399777199267</v>
      </c>
      <c r="BN11" s="2">
        <f t="shared" si="37"/>
        <v>61.855925628</v>
      </c>
      <c r="BO11" s="2">
        <f t="shared" si="37"/>
        <v>10.816161121999999</v>
      </c>
      <c r="BP11" s="2">
        <f t="shared" si="38"/>
        <v>62.79446533504152</v>
      </c>
      <c r="BQ11" s="2">
        <f t="shared" si="39"/>
        <v>9.918492797678379</v>
      </c>
      <c r="BR11" s="2">
        <f t="shared" si="40"/>
        <v>1035.5046290331907</v>
      </c>
      <c r="BS11" s="2">
        <f t="shared" si="41"/>
        <v>87.42249056967106</v>
      </c>
      <c r="BT11" s="2">
        <f t="shared" si="59"/>
        <v>46.56752773703305</v>
      </c>
      <c r="BU11" s="2">
        <f t="shared" si="42"/>
        <v>1034.457008342844</v>
      </c>
      <c r="BV11" s="2">
        <f t="shared" si="43"/>
        <v>-15.05015064639609</v>
      </c>
      <c r="BW11" s="2">
        <f t="shared" si="43"/>
        <v>1063.1793359563587</v>
      </c>
      <c r="BX11" s="2">
        <f t="shared" si="44"/>
        <v>1063.2858540576392</v>
      </c>
      <c r="BY11" s="2">
        <f t="shared" si="45"/>
        <v>-89.18898675662834</v>
      </c>
      <c r="BZ11" s="2">
        <f t="shared" si="46"/>
        <v>0.06675142650193346</v>
      </c>
      <c r="CA11" s="2">
        <f t="shared" si="47"/>
        <v>99.98614223175521</v>
      </c>
      <c r="CB11" s="2">
        <f t="shared" si="48"/>
        <v>0.9411951136772617</v>
      </c>
      <c r="CC11" s="2">
        <f t="shared" si="49"/>
        <v>99.98614223175521</v>
      </c>
      <c r="CD11" s="23">
        <f t="shared" si="50"/>
        <v>941.1951136772617</v>
      </c>
      <c r="CE11" s="2">
        <f t="shared" si="51"/>
        <v>8.64925739336676</v>
      </c>
      <c r="CF11" s="2">
        <f t="shared" si="52"/>
        <v>99.98614223175521</v>
      </c>
      <c r="CG11" s="2">
        <f t="shared" si="53"/>
        <v>-1.499867580661565</v>
      </c>
      <c r="CH11" s="2">
        <f t="shared" si="54"/>
        <v>8.51821875142861</v>
      </c>
      <c r="CI11" s="2">
        <f t="shared" si="57"/>
        <v>5.679313868275875</v>
      </c>
      <c r="CJ11" s="2">
        <f>1.31*CB11</f>
        <v>1.2329655989172128</v>
      </c>
    </row>
    <row r="12" spans="1:88" ht="12.75">
      <c r="A12" s="1" t="s">
        <v>19</v>
      </c>
      <c r="B12" s="1">
        <v>3</v>
      </c>
      <c r="C12" s="1">
        <v>0.1313</v>
      </c>
      <c r="D12">
        <v>0.2381</v>
      </c>
      <c r="E12" s="1">
        <v>0.4004</v>
      </c>
      <c r="F12" s="1">
        <v>0.1692</v>
      </c>
      <c r="G12" s="1">
        <v>2.5058</v>
      </c>
      <c r="H12" s="10">
        <f t="shared" si="0"/>
        <v>0.031262530000000004</v>
      </c>
      <c r="I12" s="2">
        <f t="shared" si="1"/>
        <v>0.05257252</v>
      </c>
      <c r="J12" s="2">
        <f t="shared" si="2"/>
        <v>0.02221596</v>
      </c>
      <c r="K12" s="2">
        <f t="shared" si="3"/>
        <v>0.32901154</v>
      </c>
      <c r="L12" s="3">
        <v>10</v>
      </c>
      <c r="M12" s="3">
        <f t="shared" si="58"/>
        <v>2.82568</v>
      </c>
      <c r="N12" s="8">
        <v>3</v>
      </c>
      <c r="O12" s="2">
        <f>O11+H11</f>
        <v>1.793212408</v>
      </c>
      <c r="P12" s="2">
        <f>P11+I11</f>
        <v>8.065322272</v>
      </c>
      <c r="Q12" s="2">
        <f>Q11+J11</f>
        <v>1.8624550560000002</v>
      </c>
      <c r="R12" s="2">
        <f>R11+K11</f>
        <v>10.912859944</v>
      </c>
      <c r="S12">
        <v>20</v>
      </c>
      <c r="T12">
        <v>0</v>
      </c>
      <c r="U12" s="2">
        <f t="shared" si="55"/>
        <v>21.793212408</v>
      </c>
      <c r="V12" s="2">
        <f t="shared" si="4"/>
        <v>8.065322272</v>
      </c>
      <c r="W12" s="2">
        <f t="shared" si="5"/>
        <v>23.23776087344528</v>
      </c>
      <c r="X12" s="2">
        <f t="shared" si="6"/>
        <v>20.308713955595074</v>
      </c>
      <c r="Y12" s="12">
        <f t="shared" si="56"/>
        <v>0.35280394987889285</v>
      </c>
      <c r="Z12" s="2">
        <f t="shared" si="7"/>
        <v>-20.308713955595074</v>
      </c>
      <c r="AA12" s="7">
        <f t="shared" si="8"/>
        <v>0.3700841400067907</v>
      </c>
      <c r="AB12" s="2">
        <f>Y12*1.43</f>
        <v>0.5045096483268168</v>
      </c>
      <c r="AC12" s="2">
        <f t="shared" si="9"/>
        <v>23.586424816</v>
      </c>
      <c r="AD12" s="2">
        <f t="shared" si="9"/>
        <v>16.130644544</v>
      </c>
      <c r="AE12" s="2">
        <f t="shared" si="10"/>
        <v>28.574763848642696</v>
      </c>
      <c r="AF12" s="2">
        <f t="shared" si="11"/>
        <v>34.36804001683055</v>
      </c>
      <c r="AG12" s="17">
        <f t="shared" si="12"/>
        <v>0.28690959148143963</v>
      </c>
      <c r="AH12" s="2">
        <f t="shared" si="13"/>
        <v>-34.36804001683055</v>
      </c>
      <c r="AI12" s="23">
        <f t="shared" si="14"/>
        <v>286.90959148143963</v>
      </c>
      <c r="AJ12" s="2">
        <f t="shared" si="15"/>
        <v>0.6838952774673028</v>
      </c>
      <c r="AK12" s="2">
        <f>AG12*1.43</f>
        <v>0.41028071581845865</v>
      </c>
      <c r="AL12" s="2">
        <f t="shared" si="16"/>
        <v>65.448879872</v>
      </c>
      <c r="AM12" s="2">
        <f t="shared" si="16"/>
        <v>27.043504487999996</v>
      </c>
      <c r="AN12" s="2">
        <f t="shared" si="17"/>
        <v>70.8160081584098</v>
      </c>
      <c r="AO12" s="2">
        <f t="shared" si="18"/>
        <v>22.450434400930163</v>
      </c>
      <c r="AP12" s="14">
        <f t="shared" si="19"/>
        <v>0.3473101930916625</v>
      </c>
      <c r="AQ12" s="2">
        <f t="shared" si="20"/>
        <v>-22.450434400930163</v>
      </c>
      <c r="AR12" s="2">
        <f t="shared" si="21"/>
        <v>0.41320041749972874</v>
      </c>
      <c r="AS12" s="2">
        <f t="shared" si="60"/>
        <v>0.49665357612107736</v>
      </c>
      <c r="AT12">
        <v>1</v>
      </c>
      <c r="AU12">
        <v>120</v>
      </c>
      <c r="AV12" s="2">
        <f t="shared" si="22"/>
        <v>8.262265675432158</v>
      </c>
      <c r="AW12" s="2">
        <f t="shared" si="23"/>
        <v>77.46497403371798</v>
      </c>
      <c r="AX12" s="2">
        <f t="shared" si="24"/>
        <v>8.262265675432158</v>
      </c>
      <c r="AY12" s="2">
        <f t="shared" si="25"/>
        <v>197.46497403371797</v>
      </c>
      <c r="AZ12" s="2">
        <f t="shared" si="26"/>
        <v>-7.881380181260427</v>
      </c>
      <c r="BA12" s="2">
        <f t="shared" si="27"/>
        <v>-2.479693636290534</v>
      </c>
      <c r="BB12" s="2">
        <f>Q12+(3*S12)-AZ12</f>
        <v>69.74383523726043</v>
      </c>
      <c r="BC12" s="2">
        <f>R12+(3*T12)-BA12</f>
        <v>13.392553580290533</v>
      </c>
      <c r="BD12" s="2">
        <f t="shared" si="28"/>
        <v>71.01804731899549</v>
      </c>
      <c r="BE12" s="2">
        <f t="shared" si="29"/>
        <v>10.869901746026503</v>
      </c>
      <c r="BF12" s="2">
        <f t="shared" si="30"/>
        <v>68.26503409142441</v>
      </c>
      <c r="BG12" s="2">
        <f t="shared" si="31"/>
        <v>154.92994806743596</v>
      </c>
      <c r="BH12" s="2">
        <f t="shared" si="32"/>
        <v>-61.83381261101409</v>
      </c>
      <c r="BI12" s="2">
        <f t="shared" si="33"/>
        <v>28.925671945338316</v>
      </c>
      <c r="BJ12" s="2">
        <f t="shared" si="34"/>
        <v>3.586424816</v>
      </c>
      <c r="BK12" s="2">
        <f t="shared" si="34"/>
        <v>16.130644544</v>
      </c>
      <c r="BL12" s="2">
        <f t="shared" si="35"/>
        <v>16.524531350864315</v>
      </c>
      <c r="BM12" s="2">
        <f t="shared" si="36"/>
        <v>77.46497403371798</v>
      </c>
      <c r="BN12" s="2">
        <f t="shared" si="37"/>
        <v>61.862455056</v>
      </c>
      <c r="BO12" s="2">
        <f t="shared" si="37"/>
        <v>10.912859944</v>
      </c>
      <c r="BP12" s="2">
        <f t="shared" si="38"/>
        <v>62.81762378276481</v>
      </c>
      <c r="BQ12" s="2">
        <f t="shared" si="39"/>
        <v>10.004347505810939</v>
      </c>
      <c r="BR12" s="2">
        <f t="shared" si="40"/>
        <v>1038.031793585097</v>
      </c>
      <c r="BS12" s="2">
        <f t="shared" si="41"/>
        <v>87.46932153952892</v>
      </c>
      <c r="BT12" s="2">
        <f t="shared" si="59"/>
        <v>45.83357927640316</v>
      </c>
      <c r="BU12" s="2">
        <f t="shared" si="42"/>
        <v>1037.0194248442056</v>
      </c>
      <c r="BV12" s="2">
        <f t="shared" si="43"/>
        <v>-16.000233334610932</v>
      </c>
      <c r="BW12" s="2">
        <f t="shared" si="43"/>
        <v>1065.9450967895439</v>
      </c>
      <c r="BX12" s="2">
        <f t="shared" si="44"/>
        <v>1066.0651747601703</v>
      </c>
      <c r="BY12" s="2">
        <f t="shared" si="45"/>
        <v>-89.14003356992656</v>
      </c>
      <c r="BZ12" s="2">
        <f t="shared" si="46"/>
        <v>0.06661698459005774</v>
      </c>
      <c r="CA12" s="2">
        <f t="shared" si="47"/>
        <v>100.00993531595306</v>
      </c>
      <c r="CB12" s="2">
        <f t="shared" si="48"/>
        <v>0.9392994827198141</v>
      </c>
      <c r="CC12" s="2">
        <f t="shared" si="49"/>
        <v>100.00993531595306</v>
      </c>
      <c r="CD12" s="23">
        <f t="shared" si="50"/>
        <v>939.2994827198141</v>
      </c>
      <c r="CE12" s="2">
        <f t="shared" si="51"/>
        <v>8.666712742140424</v>
      </c>
      <c r="CF12" s="2">
        <f t="shared" si="52"/>
        <v>100.00993531595306</v>
      </c>
      <c r="CG12" s="2">
        <f t="shared" si="53"/>
        <v>-1.5064388622930973</v>
      </c>
      <c r="CH12" s="2">
        <f t="shared" si="54"/>
        <v>8.534784807419122</v>
      </c>
      <c r="CI12" s="2">
        <f t="shared" si="57"/>
        <v>5.665536797442609</v>
      </c>
      <c r="CJ12" s="2">
        <f>1.32*CB12</f>
        <v>1.2398753171901546</v>
      </c>
    </row>
    <row r="13" spans="1:88" ht="12.75">
      <c r="A13" s="1" t="s">
        <v>20</v>
      </c>
      <c r="B13" s="1">
        <v>3</v>
      </c>
      <c r="C13" s="1">
        <v>0.15527</v>
      </c>
      <c r="D13">
        <v>0.2381</v>
      </c>
      <c r="E13" s="1">
        <v>0.4004</v>
      </c>
      <c r="F13" s="1">
        <v>0.1692</v>
      </c>
      <c r="G13" s="1">
        <v>2.5058</v>
      </c>
      <c r="H13" s="10">
        <f t="shared" si="0"/>
        <v>0.036969787</v>
      </c>
      <c r="I13" s="2">
        <f t="shared" si="1"/>
        <v>0.062170107999999995</v>
      </c>
      <c r="J13" s="2">
        <f t="shared" si="2"/>
        <v>0.026271683999999997</v>
      </c>
      <c r="K13" s="2">
        <f t="shared" si="3"/>
        <v>0.38907556599999993</v>
      </c>
      <c r="L13" s="3">
        <v>11</v>
      </c>
      <c r="M13" s="3">
        <f t="shared" si="58"/>
        <v>2.95698</v>
      </c>
      <c r="N13" s="8">
        <v>3</v>
      </c>
      <c r="O13" s="2">
        <f>O12+H12</f>
        <v>1.824474938</v>
      </c>
      <c r="P13" s="2">
        <f>P12+I12</f>
        <v>8.117894792</v>
      </c>
      <c r="Q13" s="2">
        <f>Q12+J12</f>
        <v>1.8846710160000002</v>
      </c>
      <c r="R13" s="2">
        <f>R12+K12</f>
        <v>11.241871483999999</v>
      </c>
      <c r="S13">
        <v>20</v>
      </c>
      <c r="T13">
        <v>0</v>
      </c>
      <c r="U13" s="2">
        <f t="shared" si="55"/>
        <v>21.824474938</v>
      </c>
      <c r="V13" s="2">
        <f t="shared" si="4"/>
        <v>8.117894792</v>
      </c>
      <c r="W13" s="2">
        <f t="shared" si="5"/>
        <v>23.285358536500375</v>
      </c>
      <c r="X13" s="2">
        <f t="shared" si="6"/>
        <v>20.40333329156113</v>
      </c>
      <c r="Y13" s="12">
        <f t="shared" si="56"/>
        <v>0.3520827823905538</v>
      </c>
      <c r="Z13" s="2">
        <f t="shared" si="7"/>
        <v>-20.40333329156113</v>
      </c>
      <c r="AA13" s="7">
        <f t="shared" si="8"/>
        <v>0.3719628909772949</v>
      </c>
      <c r="AB13" s="2">
        <f>Y13*1.43</f>
        <v>0.5034783788184919</v>
      </c>
      <c r="AC13" s="2">
        <f t="shared" si="9"/>
        <v>23.648949876</v>
      </c>
      <c r="AD13" s="2">
        <f t="shared" si="9"/>
        <v>16.235789584</v>
      </c>
      <c r="AE13" s="2">
        <f t="shared" si="10"/>
        <v>28.685775109860344</v>
      </c>
      <c r="AF13" s="2">
        <f t="shared" si="11"/>
        <v>34.47089185804287</v>
      </c>
      <c r="AG13" s="17">
        <f t="shared" si="12"/>
        <v>0.28579927825184015</v>
      </c>
      <c r="AH13" s="2">
        <f t="shared" si="13"/>
        <v>-34.47089185804287</v>
      </c>
      <c r="AI13" s="23">
        <f t="shared" si="14"/>
        <v>285.7992782518402</v>
      </c>
      <c r="AJ13" s="2">
        <f t="shared" si="15"/>
        <v>0.6865332147571084</v>
      </c>
      <c r="AK13" s="2">
        <f>AG13*1.43</f>
        <v>0.4086929679001314</v>
      </c>
      <c r="AL13" s="2">
        <f t="shared" si="16"/>
        <v>65.533620892</v>
      </c>
      <c r="AM13" s="2">
        <f t="shared" si="16"/>
        <v>27.477661067999996</v>
      </c>
      <c r="AN13" s="2">
        <f t="shared" si="17"/>
        <v>71.06108164800379</v>
      </c>
      <c r="AO13" s="2">
        <f t="shared" si="18"/>
        <v>22.747868317775694</v>
      </c>
      <c r="AP13" s="14">
        <f t="shared" si="19"/>
        <v>0.34611239932018356</v>
      </c>
      <c r="AQ13" s="2">
        <f t="shared" si="20"/>
        <v>-22.747868317775694</v>
      </c>
      <c r="AR13" s="2">
        <f t="shared" si="21"/>
        <v>0.41929105540014994</v>
      </c>
      <c r="AS13" s="2">
        <f t="shared" si="60"/>
        <v>0.49494073102786246</v>
      </c>
      <c r="AT13">
        <v>1</v>
      </c>
      <c r="AU13">
        <v>120</v>
      </c>
      <c r="AV13" s="2">
        <f t="shared" si="22"/>
        <v>8.320392097333563</v>
      </c>
      <c r="AW13" s="2">
        <f t="shared" si="23"/>
        <v>77.33339822286825</v>
      </c>
      <c r="AX13" s="2">
        <f t="shared" si="24"/>
        <v>8.320392097333563</v>
      </c>
      <c r="AY13" s="2">
        <f t="shared" si="25"/>
        <v>197.33339822286825</v>
      </c>
      <c r="AZ13" s="2">
        <f t="shared" si="26"/>
        <v>-7.942540584121391</v>
      </c>
      <c r="BA13" s="2">
        <f t="shared" si="27"/>
        <v>-2.4789057511239583</v>
      </c>
      <c r="BB13" s="2">
        <f>Q13+(3*S13)-AZ13</f>
        <v>69.82721160012139</v>
      </c>
      <c r="BC13" s="2">
        <f>R13+(3*T13)-BA13</f>
        <v>13.720777235123958</v>
      </c>
      <c r="BD13" s="2">
        <f t="shared" si="28"/>
        <v>71.16248455319715</v>
      </c>
      <c r="BE13" s="2">
        <f t="shared" si="29"/>
        <v>11.116767811172203</v>
      </c>
      <c r="BF13" s="2">
        <f t="shared" si="30"/>
        <v>69.22892465337081</v>
      </c>
      <c r="BG13" s="2">
        <f t="shared" si="31"/>
        <v>154.6667964457365</v>
      </c>
      <c r="BH13" s="2">
        <f t="shared" si="32"/>
        <v>-62.5715070545906</v>
      </c>
      <c r="BI13" s="2">
        <f t="shared" si="33"/>
        <v>29.621791194649454</v>
      </c>
      <c r="BJ13" s="2">
        <f t="shared" si="34"/>
        <v>3.648949876</v>
      </c>
      <c r="BK13" s="2">
        <f t="shared" si="34"/>
        <v>16.235789584</v>
      </c>
      <c r="BL13" s="2">
        <f t="shared" si="35"/>
        <v>16.640784194667127</v>
      </c>
      <c r="BM13" s="2">
        <f t="shared" si="36"/>
        <v>77.33339822286825</v>
      </c>
      <c r="BN13" s="2">
        <f t="shared" si="37"/>
        <v>61.884671016</v>
      </c>
      <c r="BO13" s="2">
        <f t="shared" si="37"/>
        <v>11.241871483999999</v>
      </c>
      <c r="BP13" s="2">
        <f t="shared" si="38"/>
        <v>62.89747356787332</v>
      </c>
      <c r="BQ13" s="2">
        <f t="shared" si="39"/>
        <v>10.295985392257954</v>
      </c>
      <c r="BR13" s="2">
        <f t="shared" si="40"/>
        <v>1046.6632840327597</v>
      </c>
      <c r="BS13" s="2">
        <f t="shared" si="41"/>
        <v>87.62938361512622</v>
      </c>
      <c r="BT13" s="2">
        <f t="shared" si="59"/>
        <v>43.293402685540215</v>
      </c>
      <c r="BU13" s="2">
        <f t="shared" si="42"/>
        <v>1045.767522648389</v>
      </c>
      <c r="BV13" s="2">
        <f t="shared" si="43"/>
        <v>-19.278104369050382</v>
      </c>
      <c r="BW13" s="2">
        <f t="shared" si="43"/>
        <v>1075.3893138430385</v>
      </c>
      <c r="BX13" s="2">
        <f t="shared" si="44"/>
        <v>1075.5620956671285</v>
      </c>
      <c r="BY13" s="2">
        <f t="shared" si="45"/>
        <v>-88.97298987013033</v>
      </c>
      <c r="BZ13" s="2">
        <f t="shared" si="46"/>
        <v>0.06616306472668869</v>
      </c>
      <c r="CA13" s="2">
        <f t="shared" si="47"/>
        <v>100.08975768130253</v>
      </c>
      <c r="CB13" s="2">
        <f t="shared" si="48"/>
        <v>0.9328992126463105</v>
      </c>
      <c r="CC13" s="2">
        <f t="shared" si="49"/>
        <v>100.08975768130253</v>
      </c>
      <c r="CD13" s="23">
        <f t="shared" si="50"/>
        <v>932.8992126463105</v>
      </c>
      <c r="CE13" s="2">
        <f t="shared" si="51"/>
        <v>8.726171793501212</v>
      </c>
      <c r="CF13" s="2">
        <f t="shared" si="52"/>
        <v>100.08975768130253</v>
      </c>
      <c r="CG13" s="2">
        <f t="shared" si="53"/>
        <v>-1.5287444184067605</v>
      </c>
      <c r="CH13" s="2">
        <f t="shared" si="54"/>
        <v>8.591217298665326</v>
      </c>
      <c r="CI13" s="2">
        <f t="shared" si="57"/>
        <v>5.619786535422966</v>
      </c>
      <c r="CJ13" s="2">
        <f>1.34*CB13</f>
        <v>1.250084944946056</v>
      </c>
    </row>
    <row r="14" spans="1:88" ht="12.75">
      <c r="A14" s="1" t="s">
        <v>21</v>
      </c>
      <c r="B14" s="1">
        <v>3</v>
      </c>
      <c r="C14" s="1">
        <v>0.21383</v>
      </c>
      <c r="D14">
        <v>0.2381</v>
      </c>
      <c r="E14" s="1">
        <v>0.4004</v>
      </c>
      <c r="F14" s="1">
        <v>0.1692</v>
      </c>
      <c r="G14" s="1">
        <v>2.5058</v>
      </c>
      <c r="H14" s="10">
        <f t="shared" si="0"/>
        <v>0.050912923</v>
      </c>
      <c r="I14" s="2">
        <f t="shared" si="1"/>
        <v>0.085617532</v>
      </c>
      <c r="J14" s="2">
        <f t="shared" si="2"/>
        <v>0.036180036</v>
      </c>
      <c r="K14" s="2">
        <f t="shared" si="3"/>
        <v>0.535815214</v>
      </c>
      <c r="L14" s="3">
        <v>12</v>
      </c>
      <c r="M14" s="3">
        <f t="shared" si="58"/>
        <v>3.11225</v>
      </c>
      <c r="N14" s="8">
        <v>3</v>
      </c>
      <c r="O14" s="2">
        <f>O13+H13</f>
        <v>1.8614447250000001</v>
      </c>
      <c r="P14" s="2">
        <f>P13+I13</f>
        <v>8.1800649</v>
      </c>
      <c r="Q14" s="2">
        <f>Q13+J13</f>
        <v>1.9109427</v>
      </c>
      <c r="R14" s="2">
        <f>R13+K13</f>
        <v>11.63094705</v>
      </c>
      <c r="S14">
        <v>20</v>
      </c>
      <c r="T14">
        <v>0</v>
      </c>
      <c r="U14" s="2">
        <f t="shared" si="55"/>
        <v>21.861444725</v>
      </c>
      <c r="V14" s="2">
        <f t="shared" si="4"/>
        <v>8.1800649</v>
      </c>
      <c r="W14" s="2">
        <f t="shared" si="5"/>
        <v>23.341727169008774</v>
      </c>
      <c r="X14" s="2">
        <f t="shared" si="6"/>
        <v>20.51472787885578</v>
      </c>
      <c r="Y14" s="12">
        <f t="shared" si="56"/>
        <v>0.3512325271875259</v>
      </c>
      <c r="Z14" s="2">
        <f t="shared" si="7"/>
        <v>-20.51472787885578</v>
      </c>
      <c r="AA14" s="7">
        <f t="shared" si="8"/>
        <v>0.3741776905826154</v>
      </c>
      <c r="AB14" s="2">
        <f>Y14*1.42</f>
        <v>0.4987501886062867</v>
      </c>
      <c r="AC14" s="2">
        <f t="shared" si="9"/>
        <v>23.72288945</v>
      </c>
      <c r="AD14" s="2">
        <f t="shared" si="9"/>
        <v>16.3601298</v>
      </c>
      <c r="AE14" s="2">
        <f t="shared" si="10"/>
        <v>28.81717076553091</v>
      </c>
      <c r="AF14" s="2">
        <f t="shared" si="11"/>
        <v>34.59149713072049</v>
      </c>
      <c r="AG14" s="17">
        <f t="shared" si="12"/>
        <v>0.284496139097007</v>
      </c>
      <c r="AH14" s="2">
        <f t="shared" si="13"/>
        <v>-34.59149713072049</v>
      </c>
      <c r="AI14" s="23">
        <f t="shared" si="14"/>
        <v>284.496139097007</v>
      </c>
      <c r="AJ14" s="2">
        <f t="shared" si="15"/>
        <v>0.6896347864572626</v>
      </c>
      <c r="AK14" s="2">
        <f>AG14*1.42</f>
        <v>0.4039845175177499</v>
      </c>
      <c r="AL14" s="2">
        <f t="shared" si="16"/>
        <v>65.63383215</v>
      </c>
      <c r="AM14" s="2">
        <f t="shared" si="16"/>
        <v>27.99107685</v>
      </c>
      <c r="AN14" s="2">
        <f t="shared" si="17"/>
        <v>71.3533482460142</v>
      </c>
      <c r="AO14" s="2">
        <f t="shared" si="18"/>
        <v>23.096953278241212</v>
      </c>
      <c r="AP14" s="14">
        <f t="shared" si="19"/>
        <v>0.3446947070048943</v>
      </c>
      <c r="AQ14" s="2">
        <f t="shared" si="20"/>
        <v>-23.096953278241212</v>
      </c>
      <c r="AR14" s="2">
        <f t="shared" si="21"/>
        <v>0.4264732978874219</v>
      </c>
      <c r="AS14" s="2">
        <f t="shared" si="60"/>
        <v>0.4929134310169988</v>
      </c>
      <c r="AT14">
        <v>1</v>
      </c>
      <c r="AU14">
        <v>120</v>
      </c>
      <c r="AV14" s="2">
        <f t="shared" si="22"/>
        <v>8.38918579079295</v>
      </c>
      <c r="AW14" s="2">
        <f t="shared" si="23"/>
        <v>77.18015602888354</v>
      </c>
      <c r="AX14" s="2">
        <f t="shared" si="24"/>
        <v>8.38918579079295</v>
      </c>
      <c r="AY14" s="2">
        <f t="shared" si="25"/>
        <v>197.18015602888354</v>
      </c>
      <c r="AZ14" s="2">
        <f t="shared" si="26"/>
        <v>-8.014866370505414</v>
      </c>
      <c r="BA14" s="2">
        <f t="shared" si="27"/>
        <v>-2.47797403040946</v>
      </c>
      <c r="BB14" s="2">
        <f>Q14+(3*S14)-AZ14</f>
        <v>69.92580907050541</v>
      </c>
      <c r="BC14" s="2">
        <f>R14+(3*T14)-BA14</f>
        <v>14.10892108040946</v>
      </c>
      <c r="BD14" s="2">
        <f t="shared" si="28"/>
        <v>71.33498740602678</v>
      </c>
      <c r="BE14" s="2">
        <f t="shared" si="29"/>
        <v>11.407404795427937</v>
      </c>
      <c r="BF14" s="2">
        <f t="shared" si="30"/>
        <v>70.37843823244235</v>
      </c>
      <c r="BG14" s="2">
        <f t="shared" si="31"/>
        <v>154.3603120577671</v>
      </c>
      <c r="BH14" s="2">
        <f t="shared" si="32"/>
        <v>-63.44848530398169</v>
      </c>
      <c r="BI14" s="2">
        <f t="shared" si="33"/>
        <v>30.45347731652531</v>
      </c>
      <c r="BJ14" s="2">
        <f t="shared" si="34"/>
        <v>3.7228894500000003</v>
      </c>
      <c r="BK14" s="2">
        <f t="shared" si="34"/>
        <v>16.3601298</v>
      </c>
      <c r="BL14" s="2">
        <f t="shared" si="35"/>
        <v>16.7783715815859</v>
      </c>
      <c r="BM14" s="2">
        <f t="shared" si="36"/>
        <v>77.18015602888354</v>
      </c>
      <c r="BN14" s="2">
        <f t="shared" si="37"/>
        <v>61.9109427</v>
      </c>
      <c r="BO14" s="2">
        <f t="shared" si="37"/>
        <v>11.63094705</v>
      </c>
      <c r="BP14" s="2">
        <f t="shared" si="38"/>
        <v>62.99399777187178</v>
      </c>
      <c r="BQ14" s="2">
        <f t="shared" si="39"/>
        <v>10.639899376205975</v>
      </c>
      <c r="BR14" s="2">
        <f t="shared" si="40"/>
        <v>1056.936702026059</v>
      </c>
      <c r="BS14" s="2">
        <f t="shared" si="41"/>
        <v>87.82005540508952</v>
      </c>
      <c r="BT14" s="2">
        <f t="shared" si="59"/>
        <v>40.20379198245762</v>
      </c>
      <c r="BU14" s="2">
        <f t="shared" si="42"/>
        <v>1056.171788678316</v>
      </c>
      <c r="BV14" s="2">
        <f t="shared" si="43"/>
        <v>-23.244693321524068</v>
      </c>
      <c r="BW14" s="2">
        <f t="shared" si="43"/>
        <v>1086.6252659948414</v>
      </c>
      <c r="BX14" s="2">
        <f t="shared" si="44"/>
        <v>1086.8738585806411</v>
      </c>
      <c r="BY14" s="2">
        <f t="shared" si="45"/>
        <v>-88.77453638111811</v>
      </c>
      <c r="BZ14" s="2">
        <f t="shared" si="46"/>
        <v>0.0656331798238149</v>
      </c>
      <c r="CA14" s="2">
        <f t="shared" si="47"/>
        <v>100.18194117654605</v>
      </c>
      <c r="CB14" s="2">
        <f t="shared" si="48"/>
        <v>0.9254278355157901</v>
      </c>
      <c r="CC14" s="2">
        <f t="shared" si="49"/>
        <v>100.18194117654605</v>
      </c>
      <c r="CD14" s="23">
        <f t="shared" si="50"/>
        <v>925.4278355157901</v>
      </c>
      <c r="CE14" s="2">
        <f t="shared" si="51"/>
        <v>8.796621933288309</v>
      </c>
      <c r="CF14" s="2">
        <f t="shared" si="52"/>
        <v>100.18194117654605</v>
      </c>
      <c r="CG14" s="2">
        <f t="shared" si="53"/>
        <v>-1.5550186807721949</v>
      </c>
      <c r="CH14" s="2">
        <f t="shared" si="54"/>
        <v>8.658087221763155</v>
      </c>
      <c r="CI14" s="2">
        <f t="shared" si="57"/>
        <v>5.567834861934714</v>
      </c>
      <c r="CJ14" s="2">
        <f>1.37*CB14</f>
        <v>1.2678361346566325</v>
      </c>
    </row>
    <row r="15" spans="1:88" ht="12.75">
      <c r="A15" s="1" t="s">
        <v>22</v>
      </c>
      <c r="B15" s="1">
        <v>3</v>
      </c>
      <c r="C15" s="1">
        <v>0.08152</v>
      </c>
      <c r="D15">
        <v>0.2381</v>
      </c>
      <c r="E15" s="1">
        <v>0.4004</v>
      </c>
      <c r="F15" s="1">
        <v>0.1692</v>
      </c>
      <c r="G15" s="1">
        <v>2.5058</v>
      </c>
      <c r="H15" s="10">
        <f t="shared" si="0"/>
        <v>0.019409911999999998</v>
      </c>
      <c r="I15" s="2">
        <f t="shared" si="1"/>
        <v>0.032640607999999995</v>
      </c>
      <c r="J15" s="2">
        <f t="shared" si="2"/>
        <v>0.013793183999999998</v>
      </c>
      <c r="K15" s="2">
        <f t="shared" si="3"/>
        <v>0.20427281599999997</v>
      </c>
      <c r="L15" s="3">
        <v>13</v>
      </c>
      <c r="M15" s="3">
        <f t="shared" si="58"/>
        <v>3.32608</v>
      </c>
      <c r="N15" s="8">
        <v>3</v>
      </c>
      <c r="O15" s="2">
        <f>O14+H14</f>
        <v>1.9123576480000002</v>
      </c>
      <c r="P15" s="2">
        <f>P14+I14</f>
        <v>8.265682432</v>
      </c>
      <c r="Q15" s="2">
        <f>Q14+J14</f>
        <v>1.947122736</v>
      </c>
      <c r="R15" s="2">
        <f>R14+K14</f>
        <v>12.166762263999999</v>
      </c>
      <c r="S15">
        <v>20</v>
      </c>
      <c r="T15">
        <v>0</v>
      </c>
      <c r="U15" s="2">
        <f t="shared" si="55"/>
        <v>21.912357648</v>
      </c>
      <c r="V15" s="2">
        <f t="shared" si="4"/>
        <v>8.265682432</v>
      </c>
      <c r="W15" s="2">
        <f t="shared" si="5"/>
        <v>23.419498793965204</v>
      </c>
      <c r="X15" s="2">
        <f t="shared" si="6"/>
        <v>20.667256289218308</v>
      </c>
      <c r="Y15" s="12">
        <f t="shared" si="56"/>
        <v>0.3500661519112127</v>
      </c>
      <c r="Z15" s="2">
        <f t="shared" si="7"/>
        <v>-20.667256289218308</v>
      </c>
      <c r="AA15" s="7">
        <f t="shared" si="8"/>
        <v>0.37721556779876814</v>
      </c>
      <c r="AB15" s="2">
        <f>Y15*1.42</f>
        <v>0.497093935713922</v>
      </c>
      <c r="AC15" s="2">
        <f t="shared" si="9"/>
        <v>23.824715296</v>
      </c>
      <c r="AD15" s="2">
        <f t="shared" si="9"/>
        <v>16.531364864</v>
      </c>
      <c r="AE15" s="2">
        <f t="shared" si="10"/>
        <v>28.99832897258306</v>
      </c>
      <c r="AF15" s="2">
        <f t="shared" si="11"/>
        <v>34.75579853269185</v>
      </c>
      <c r="AG15" s="17">
        <f t="shared" si="12"/>
        <v>0.2827188363248093</v>
      </c>
      <c r="AH15" s="2">
        <f t="shared" si="13"/>
        <v>-34.75579853269185</v>
      </c>
      <c r="AI15" s="23">
        <f t="shared" si="14"/>
        <v>282.71883632480933</v>
      </c>
      <c r="AJ15" s="2">
        <f t="shared" si="15"/>
        <v>0.6938746028488952</v>
      </c>
      <c r="AK15" s="2">
        <f>AG15*1.42</f>
        <v>0.40146074758122924</v>
      </c>
      <c r="AL15" s="2">
        <f t="shared" si="16"/>
        <v>65.771838032</v>
      </c>
      <c r="AM15" s="2">
        <f t="shared" si="16"/>
        <v>28.698127128</v>
      </c>
      <c r="AN15" s="2">
        <f t="shared" si="17"/>
        <v>71.7601364182266</v>
      </c>
      <c r="AO15" s="2">
        <f t="shared" si="18"/>
        <v>23.573014810242235</v>
      </c>
      <c r="AP15" s="14">
        <f t="shared" si="19"/>
        <v>0.3427407289770851</v>
      </c>
      <c r="AQ15" s="2">
        <f t="shared" si="20"/>
        <v>-23.573014810242235</v>
      </c>
      <c r="AR15" s="2">
        <f t="shared" si="21"/>
        <v>0.4363284953970343</v>
      </c>
      <c r="AS15" s="2">
        <f t="shared" si="60"/>
        <v>0.49011924243723165</v>
      </c>
      <c r="AT15">
        <v>1</v>
      </c>
      <c r="AU15">
        <v>120</v>
      </c>
      <c r="AV15" s="2">
        <f t="shared" si="22"/>
        <v>8.484021324851648</v>
      </c>
      <c r="AW15" s="2">
        <f t="shared" si="23"/>
        <v>76.97318864399455</v>
      </c>
      <c r="AX15" s="2">
        <f t="shared" si="24"/>
        <v>8.484021324851648</v>
      </c>
      <c r="AY15" s="2">
        <f t="shared" si="25"/>
        <v>196.97318864399455</v>
      </c>
      <c r="AZ15" s="2">
        <f t="shared" si="26"/>
        <v>-8.11446978972674</v>
      </c>
      <c r="BA15" s="2">
        <f t="shared" si="27"/>
        <v>-2.476690911710539</v>
      </c>
      <c r="BB15" s="2">
        <f>Q15+(3*S15)-AZ15</f>
        <v>70.06159252572674</v>
      </c>
      <c r="BC15" s="2">
        <f>R15+(3*T15)-BA15</f>
        <v>14.643453175710539</v>
      </c>
      <c r="BD15" s="2">
        <f t="shared" si="28"/>
        <v>71.57553679959513</v>
      </c>
      <c r="BE15" s="2">
        <f t="shared" si="29"/>
        <v>11.805347071259865</v>
      </c>
      <c r="BF15" s="2">
        <f t="shared" si="30"/>
        <v>71.97861784053751</v>
      </c>
      <c r="BG15" s="2">
        <f t="shared" si="31"/>
        <v>153.9463772879891</v>
      </c>
      <c r="BH15" s="2">
        <f t="shared" si="32"/>
        <v>-64.66439429280933</v>
      </c>
      <c r="BI15" s="2">
        <f t="shared" si="33"/>
        <v>31.61388202954886</v>
      </c>
      <c r="BJ15" s="2">
        <f t="shared" si="34"/>
        <v>3.8247152960000004</v>
      </c>
      <c r="BK15" s="2">
        <f t="shared" si="34"/>
        <v>16.531364864</v>
      </c>
      <c r="BL15" s="2">
        <f t="shared" si="35"/>
        <v>16.968042649703296</v>
      </c>
      <c r="BM15" s="2">
        <f t="shared" si="36"/>
        <v>76.97318864399455</v>
      </c>
      <c r="BN15" s="2">
        <f t="shared" si="37"/>
        <v>61.947122736</v>
      </c>
      <c r="BO15" s="2">
        <f t="shared" si="37"/>
        <v>12.166762263999999</v>
      </c>
      <c r="BP15" s="2">
        <f t="shared" si="38"/>
        <v>63.13062742645397</v>
      </c>
      <c r="BQ15" s="2">
        <f t="shared" si="39"/>
        <v>11.111773666083089</v>
      </c>
      <c r="BR15" s="2">
        <f t="shared" si="40"/>
        <v>1071.2031786745995</v>
      </c>
      <c r="BS15" s="2">
        <f t="shared" si="41"/>
        <v>88.08496231007763</v>
      </c>
      <c r="BT15" s="2">
        <f t="shared" si="59"/>
        <v>35.79692167183794</v>
      </c>
      <c r="BU15" s="2">
        <f t="shared" si="42"/>
        <v>1070.6048899577222</v>
      </c>
      <c r="BV15" s="2">
        <f t="shared" si="43"/>
        <v>-28.86747262097139</v>
      </c>
      <c r="BW15" s="2">
        <f t="shared" si="43"/>
        <v>1102.218771987271</v>
      </c>
      <c r="BX15" s="2">
        <f t="shared" si="44"/>
        <v>1102.5967314919133</v>
      </c>
      <c r="BY15" s="2">
        <f t="shared" si="45"/>
        <v>-88.499747627566</v>
      </c>
      <c r="BZ15" s="2">
        <f t="shared" si="46"/>
        <v>0.06491542624359764</v>
      </c>
      <c r="CA15" s="2">
        <f t="shared" si="47"/>
        <v>100.30509469882585</v>
      </c>
      <c r="CB15" s="2">
        <f t="shared" si="48"/>
        <v>0.9153075100347267</v>
      </c>
      <c r="CC15" s="2">
        <f t="shared" si="49"/>
        <v>100.30509469882585</v>
      </c>
      <c r="CD15" s="23">
        <f t="shared" si="50"/>
        <v>915.3075100347266</v>
      </c>
      <c r="CE15" s="2">
        <f t="shared" si="51"/>
        <v>8.893883974867494</v>
      </c>
      <c r="CF15" s="2">
        <f t="shared" si="52"/>
        <v>100.30509469882585</v>
      </c>
      <c r="CG15" s="2">
        <f t="shared" si="53"/>
        <v>-1.5910242427482373</v>
      </c>
      <c r="CH15" s="2">
        <f t="shared" si="54"/>
        <v>8.750417933869914</v>
      </c>
      <c r="CI15" s="2">
        <f t="shared" si="57"/>
        <v>5.499864614730811</v>
      </c>
      <c r="CJ15" s="2">
        <f>1.41*CB15</f>
        <v>1.2905835891489645</v>
      </c>
    </row>
    <row r="16" spans="1:88" ht="12.75">
      <c r="A16" s="1" t="s">
        <v>23</v>
      </c>
      <c r="B16" s="1">
        <v>3</v>
      </c>
      <c r="C16" s="1">
        <v>0.42931</v>
      </c>
      <c r="D16">
        <v>0.2381</v>
      </c>
      <c r="E16" s="1">
        <v>0.4004</v>
      </c>
      <c r="F16" s="1">
        <v>0.1692</v>
      </c>
      <c r="G16" s="1">
        <v>2.5058</v>
      </c>
      <c r="H16" s="10">
        <f t="shared" si="0"/>
        <v>0.102218711</v>
      </c>
      <c r="I16" s="2">
        <f t="shared" si="1"/>
        <v>0.171895724</v>
      </c>
      <c r="J16" s="2">
        <f t="shared" si="2"/>
        <v>0.072639252</v>
      </c>
      <c r="K16" s="2">
        <f t="shared" si="3"/>
        <v>1.075764998</v>
      </c>
      <c r="L16" s="3">
        <v>14</v>
      </c>
      <c r="M16" s="3">
        <f t="shared" si="58"/>
        <v>3.4076</v>
      </c>
      <c r="N16" s="8">
        <v>3</v>
      </c>
      <c r="O16" s="2">
        <f>O15+H15</f>
        <v>1.9317675600000002</v>
      </c>
      <c r="P16" s="2">
        <f>P15+I15</f>
        <v>8.29832304</v>
      </c>
      <c r="Q16" s="2">
        <f>Q15+J15</f>
        <v>1.9609159200000001</v>
      </c>
      <c r="R16" s="2">
        <f>R15+K15</f>
        <v>12.371035079999999</v>
      </c>
      <c r="S16">
        <v>20</v>
      </c>
      <c r="T16">
        <v>0</v>
      </c>
      <c r="U16" s="2">
        <f t="shared" si="55"/>
        <v>21.93176756</v>
      </c>
      <c r="V16" s="2">
        <f t="shared" si="4"/>
        <v>8.29832304</v>
      </c>
      <c r="W16" s="2">
        <f t="shared" si="5"/>
        <v>23.44919174688252</v>
      </c>
      <c r="X16" s="2">
        <f t="shared" si="6"/>
        <v>20.725139278377718</v>
      </c>
      <c r="Y16" s="12">
        <f t="shared" si="56"/>
        <v>0.34962287446784296</v>
      </c>
      <c r="Z16" s="2">
        <f t="shared" si="7"/>
        <v>-20.725139278377718</v>
      </c>
      <c r="AA16" s="7">
        <f t="shared" si="8"/>
        <v>0.37837000676292043</v>
      </c>
      <c r="AB16" s="2">
        <f>Y16*1.41</f>
        <v>0.4929682529996585</v>
      </c>
      <c r="AC16" s="2">
        <f t="shared" si="9"/>
        <v>23.86353512</v>
      </c>
      <c r="AD16" s="2">
        <f t="shared" si="9"/>
        <v>16.59664608</v>
      </c>
      <c r="AE16" s="2">
        <f t="shared" si="10"/>
        <v>29.067455504881277</v>
      </c>
      <c r="AF16" s="2">
        <f t="shared" si="11"/>
        <v>34.81789696234196</v>
      </c>
      <c r="AG16" s="17">
        <f t="shared" si="12"/>
        <v>0.28204649082944117</v>
      </c>
      <c r="AH16" s="2">
        <f t="shared" si="13"/>
        <v>-34.81789696234196</v>
      </c>
      <c r="AI16" s="23">
        <f t="shared" si="14"/>
        <v>282.04649082944115</v>
      </c>
      <c r="AJ16" s="2">
        <f t="shared" si="15"/>
        <v>0.6954814530429889</v>
      </c>
      <c r="AK16" s="2">
        <f>AG16*1.41</f>
        <v>0.397685552069512</v>
      </c>
      <c r="AL16" s="2">
        <f t="shared" si="16"/>
        <v>65.82445104</v>
      </c>
      <c r="AM16" s="2">
        <f t="shared" si="16"/>
        <v>28.967681159999998</v>
      </c>
      <c r="AN16" s="2">
        <f t="shared" si="17"/>
        <v>71.91651344791943</v>
      </c>
      <c r="AO16" s="2">
        <f t="shared" si="18"/>
        <v>23.753084275768707</v>
      </c>
      <c r="AP16" s="14">
        <f t="shared" si="19"/>
        <v>0.3419954651345741</v>
      </c>
      <c r="AQ16" s="2">
        <f t="shared" si="20"/>
        <v>-23.753084275768707</v>
      </c>
      <c r="AR16" s="2">
        <f t="shared" si="21"/>
        <v>0.4400747853164321</v>
      </c>
      <c r="AS16" s="2">
        <f t="shared" si="60"/>
        <v>0.4890535151424409</v>
      </c>
      <c r="AT16">
        <v>1</v>
      </c>
      <c r="AU16">
        <v>120</v>
      </c>
      <c r="AV16" s="2">
        <f t="shared" si="22"/>
        <v>8.52020487911313</v>
      </c>
      <c r="AW16" s="2">
        <f t="shared" si="23"/>
        <v>76.89549841341432</v>
      </c>
      <c r="AX16" s="2">
        <f t="shared" si="24"/>
        <v>8.52020487911313</v>
      </c>
      <c r="AY16" s="2">
        <f t="shared" si="25"/>
        <v>196.89549841341432</v>
      </c>
      <c r="AZ16" s="2">
        <f t="shared" si="26"/>
        <v>-8.152442341449712</v>
      </c>
      <c r="BA16" s="2">
        <f t="shared" si="27"/>
        <v>-2.476201738833318</v>
      </c>
      <c r="BB16" s="2">
        <f>Q16+(3*S16)-AZ16</f>
        <v>70.1133582614497</v>
      </c>
      <c r="BC16" s="2">
        <f>R16+(3*T16)-BA16</f>
        <v>14.847236818833316</v>
      </c>
      <c r="BD16" s="2">
        <f t="shared" si="28"/>
        <v>71.66814807048468</v>
      </c>
      <c r="BE16" s="2">
        <f t="shared" si="29"/>
        <v>11.956351273099736</v>
      </c>
      <c r="BF16" s="2">
        <f t="shared" si="30"/>
        <v>72.59389118206319</v>
      </c>
      <c r="BG16" s="2">
        <f t="shared" si="31"/>
        <v>153.79099682682863</v>
      </c>
      <c r="BH16" s="2">
        <f t="shared" si="32"/>
        <v>-65.13043937032649</v>
      </c>
      <c r="BI16" s="2">
        <f t="shared" si="33"/>
        <v>32.06086250214516</v>
      </c>
      <c r="BJ16" s="2">
        <f t="shared" si="34"/>
        <v>3.8635351200000003</v>
      </c>
      <c r="BK16" s="2">
        <f t="shared" si="34"/>
        <v>16.59664608</v>
      </c>
      <c r="BL16" s="2">
        <f t="shared" si="35"/>
        <v>17.04040975822626</v>
      </c>
      <c r="BM16" s="2">
        <f t="shared" si="36"/>
        <v>76.89549841341432</v>
      </c>
      <c r="BN16" s="2">
        <f t="shared" si="37"/>
        <v>61.96091592</v>
      </c>
      <c r="BO16" s="2">
        <f t="shared" si="37"/>
        <v>12.371035079999999</v>
      </c>
      <c r="BP16" s="2">
        <f t="shared" si="38"/>
        <v>63.18383978990118</v>
      </c>
      <c r="BQ16" s="2">
        <f t="shared" si="39"/>
        <v>11.291127558235399</v>
      </c>
      <c r="BR16" s="2">
        <f t="shared" si="40"/>
        <v>1076.6785201180367</v>
      </c>
      <c r="BS16" s="2">
        <f t="shared" si="41"/>
        <v>88.18662597164972</v>
      </c>
      <c r="BT16" s="2">
        <f t="shared" si="59"/>
        <v>34.070483858262406</v>
      </c>
      <c r="BU16" s="2">
        <f t="shared" si="42"/>
        <v>1076.1393208192094</v>
      </c>
      <c r="BV16" s="2">
        <f t="shared" si="43"/>
        <v>-31.05995551206408</v>
      </c>
      <c r="BW16" s="2">
        <f t="shared" si="43"/>
        <v>1108.2001833213546</v>
      </c>
      <c r="BX16" s="2">
        <f t="shared" si="44"/>
        <v>1108.6353625741403</v>
      </c>
      <c r="BY16" s="2">
        <f t="shared" si="45"/>
        <v>-88.39456929459121</v>
      </c>
      <c r="BZ16" s="2">
        <f t="shared" si="46"/>
        <v>0.0646453743853871</v>
      </c>
      <c r="CA16" s="2">
        <f t="shared" si="47"/>
        <v>100.35092056769095</v>
      </c>
      <c r="CB16" s="2">
        <f>14.1*BZ16</f>
        <v>0.9114997788339582</v>
      </c>
      <c r="CC16" s="2">
        <f t="shared" si="49"/>
        <v>100.35092056769095</v>
      </c>
      <c r="CD16" s="23">
        <f t="shared" si="50"/>
        <v>911.4997788339582</v>
      </c>
      <c r="CE16" s="2">
        <f t="shared" si="51"/>
        <v>8.93103759826216</v>
      </c>
      <c r="CF16" s="2">
        <f t="shared" si="52"/>
        <v>100.35092056769095</v>
      </c>
      <c r="CG16" s="2">
        <f t="shared" si="53"/>
        <v>-1.6046980599798353</v>
      </c>
      <c r="CH16" s="2">
        <f t="shared" si="54"/>
        <v>8.785691590186243</v>
      </c>
      <c r="CI16" s="2">
        <f t="shared" si="57"/>
        <v>5.474981125294464</v>
      </c>
      <c r="CJ16" s="2">
        <f>1.42*CB16</f>
        <v>1.2943296859442206</v>
      </c>
    </row>
    <row r="17" spans="1:88" ht="12.75">
      <c r="A17" s="1" t="s">
        <v>24</v>
      </c>
      <c r="B17" s="1">
        <v>3</v>
      </c>
      <c r="C17" s="1">
        <v>0.22723</v>
      </c>
      <c r="D17">
        <v>0.2381</v>
      </c>
      <c r="E17" s="1">
        <v>0.4004</v>
      </c>
      <c r="F17" s="1">
        <v>0.1692</v>
      </c>
      <c r="G17" s="1">
        <v>2.5058</v>
      </c>
      <c r="H17" s="10">
        <f t="shared" si="0"/>
        <v>0.054103463</v>
      </c>
      <c r="I17" s="2">
        <f t="shared" si="1"/>
        <v>0.090982892</v>
      </c>
      <c r="J17" s="2">
        <f t="shared" si="2"/>
        <v>0.038447315999999995</v>
      </c>
      <c r="K17" s="2">
        <f t="shared" si="3"/>
        <v>0.5693929339999999</v>
      </c>
      <c r="L17" s="3">
        <v>15</v>
      </c>
      <c r="M17" s="3">
        <f t="shared" si="58"/>
        <v>3.83691</v>
      </c>
      <c r="N17" s="8">
        <v>3</v>
      </c>
      <c r="O17" s="2">
        <f>O16+H16</f>
        <v>2.0339862710000003</v>
      </c>
      <c r="P17" s="2">
        <f>P16+I16</f>
        <v>8.470218764</v>
      </c>
      <c r="Q17" s="2">
        <f>Q16+J16</f>
        <v>2.0335551720000002</v>
      </c>
      <c r="R17" s="2">
        <f>R16+K16</f>
        <v>13.446800077999999</v>
      </c>
      <c r="S17">
        <v>20</v>
      </c>
      <c r="T17">
        <v>0</v>
      </c>
      <c r="U17" s="2">
        <f t="shared" si="55"/>
        <v>22.033986271</v>
      </c>
      <c r="V17" s="2">
        <f t="shared" si="4"/>
        <v>8.470218764</v>
      </c>
      <c r="W17" s="2">
        <f t="shared" si="5"/>
        <v>23.605955962439527</v>
      </c>
      <c r="X17" s="2">
        <f t="shared" si="6"/>
        <v>21.02756291457248</v>
      </c>
      <c r="Y17" s="12">
        <f t="shared" si="56"/>
        <v>0.34730107247245057</v>
      </c>
      <c r="Z17" s="2">
        <f t="shared" si="7"/>
        <v>-21.02756291457248</v>
      </c>
      <c r="AA17" s="7">
        <f t="shared" si="8"/>
        <v>0.3844160861236474</v>
      </c>
      <c r="AB17" s="2">
        <f>Y17*1.39</f>
        <v>0.4827484907367063</v>
      </c>
      <c r="AC17" s="2">
        <f t="shared" si="9"/>
        <v>24.067972542</v>
      </c>
      <c r="AD17" s="2">
        <f t="shared" si="9"/>
        <v>16.940437528</v>
      </c>
      <c r="AE17" s="2">
        <f t="shared" si="10"/>
        <v>29.432052696380808</v>
      </c>
      <c r="AF17" s="2">
        <f t="shared" si="11"/>
        <v>35.14010923318401</v>
      </c>
      <c r="AG17" s="17">
        <f t="shared" si="12"/>
        <v>0.2785525667226337</v>
      </c>
      <c r="AH17" s="2">
        <f t="shared" si="13"/>
        <v>-35.14010923318401</v>
      </c>
      <c r="AI17" s="23">
        <f t="shared" si="14"/>
        <v>278.5525667226337</v>
      </c>
      <c r="AJ17" s="2">
        <f t="shared" si="15"/>
        <v>0.7038581043101142</v>
      </c>
      <c r="AK17" s="2">
        <f>AG17*1.39</f>
        <v>0.3871880677444608</v>
      </c>
      <c r="AL17" s="2">
        <f t="shared" si="16"/>
        <v>66.101527714</v>
      </c>
      <c r="AM17" s="2">
        <f t="shared" si="16"/>
        <v>30.387237606</v>
      </c>
      <c r="AN17" s="2">
        <f t="shared" si="17"/>
        <v>72.7516059990995</v>
      </c>
      <c r="AO17" s="2">
        <f t="shared" si="18"/>
        <v>24.6885032139819</v>
      </c>
      <c r="AP17" s="14">
        <f t="shared" si="19"/>
        <v>0.33806980794049396</v>
      </c>
      <c r="AQ17" s="2">
        <f t="shared" si="20"/>
        <v>-24.6885032139819</v>
      </c>
      <c r="AR17" s="2">
        <f t="shared" si="21"/>
        <v>0.4597055265874607</v>
      </c>
      <c r="AS17" s="2">
        <f t="shared" si="60"/>
        <v>0.4834398253549063</v>
      </c>
      <c r="AT17">
        <v>1</v>
      </c>
      <c r="AU17">
        <v>120</v>
      </c>
      <c r="AV17" s="2">
        <f t="shared" si="22"/>
        <v>8.711010622231738</v>
      </c>
      <c r="AW17" s="2">
        <f t="shared" si="23"/>
        <v>76.49701539326924</v>
      </c>
      <c r="AX17" s="2">
        <f t="shared" si="24"/>
        <v>8.711010622231738</v>
      </c>
      <c r="AY17" s="2">
        <f t="shared" si="25"/>
        <v>196.49701539326924</v>
      </c>
      <c r="AZ17" s="2">
        <f t="shared" si="26"/>
        <v>-8.352417760735628</v>
      </c>
      <c r="BA17" s="2">
        <f t="shared" si="27"/>
        <v>-2.4736256003652204</v>
      </c>
      <c r="BB17" s="2">
        <f>Q17+(3*S17)-AZ17</f>
        <v>70.38597293273563</v>
      </c>
      <c r="BC17" s="2">
        <f>R17+(3*T17)-BA17</f>
        <v>15.92042567836522</v>
      </c>
      <c r="BD17" s="2">
        <f t="shared" si="28"/>
        <v>72.1640155442319</v>
      </c>
      <c r="BE17" s="2">
        <f t="shared" si="29"/>
        <v>12.745126030384972</v>
      </c>
      <c r="BF17" s="2">
        <f t="shared" si="30"/>
        <v>75.88170606063417</v>
      </c>
      <c r="BG17" s="2">
        <f t="shared" si="31"/>
        <v>152.99403078653847</v>
      </c>
      <c r="BH17" s="2">
        <f t="shared" si="32"/>
        <v>-67.6075057594012</v>
      </c>
      <c r="BI17" s="2">
        <f t="shared" si="33"/>
        <v>34.45661735668517</v>
      </c>
      <c r="BJ17" s="2">
        <f t="shared" si="34"/>
        <v>4.067972542000001</v>
      </c>
      <c r="BK17" s="2">
        <f t="shared" si="34"/>
        <v>16.940437528</v>
      </c>
      <c r="BL17" s="2">
        <f t="shared" si="35"/>
        <v>17.422021244463476</v>
      </c>
      <c r="BM17" s="2">
        <f t="shared" si="36"/>
        <v>76.49701539326924</v>
      </c>
      <c r="BN17" s="2">
        <f t="shared" si="37"/>
        <v>62.033555172</v>
      </c>
      <c r="BO17" s="2">
        <f t="shared" si="37"/>
        <v>13.446800077999999</v>
      </c>
      <c r="BP17" s="2">
        <f t="shared" si="38"/>
        <v>63.47423413965125</v>
      </c>
      <c r="BQ17" s="2">
        <f t="shared" si="39"/>
        <v>12.230589143778303</v>
      </c>
      <c r="BR17" s="2">
        <f t="shared" si="40"/>
        <v>1105.8494556570529</v>
      </c>
      <c r="BS17" s="2">
        <f t="shared" si="41"/>
        <v>88.72760453704754</v>
      </c>
      <c r="BT17" s="2">
        <f t="shared" si="59"/>
        <v>24.556122449473804</v>
      </c>
      <c r="BU17" s="2">
        <f t="shared" si="42"/>
        <v>1105.5767795260747</v>
      </c>
      <c r="BV17" s="2">
        <f t="shared" si="43"/>
        <v>-43.0513833099274</v>
      </c>
      <c r="BW17" s="2">
        <f t="shared" si="43"/>
        <v>1140.03339688276</v>
      </c>
      <c r="BX17" s="2">
        <f t="shared" si="44"/>
        <v>1140.845987683238</v>
      </c>
      <c r="BY17" s="2">
        <f t="shared" si="45"/>
        <v>-87.83735192746538</v>
      </c>
      <c r="BZ17" s="2">
        <f t="shared" si="46"/>
        <v>0.0632548269646618</v>
      </c>
      <c r="CA17" s="2">
        <f t="shared" si="47"/>
        <v>100.58247795785034</v>
      </c>
      <c r="CB17" s="2">
        <f t="shared" si="48"/>
        <v>0.8918930602017313</v>
      </c>
      <c r="CC17" s="2">
        <f t="shared" si="49"/>
        <v>100.58247795785034</v>
      </c>
      <c r="CD17" s="23">
        <f t="shared" si="50"/>
        <v>891.8930602017313</v>
      </c>
      <c r="CE17" s="2">
        <f t="shared" si="51"/>
        <v>9.127370935852385</v>
      </c>
      <c r="CF17" s="2">
        <f t="shared" si="52"/>
        <v>100.58247795785034</v>
      </c>
      <c r="CG17" s="2">
        <f t="shared" si="53"/>
        <v>-1.6762484572386138</v>
      </c>
      <c r="CH17" s="2">
        <f t="shared" si="54"/>
        <v>8.972128583020197</v>
      </c>
      <c r="CI17" s="2">
        <f t="shared" si="57"/>
        <v>5.352505199498009</v>
      </c>
      <c r="CJ17" s="2">
        <f>1.43*CB17</f>
        <v>1.2754070760884757</v>
      </c>
    </row>
    <row r="18" spans="1:88" ht="12.75">
      <c r="A18" s="1" t="s">
        <v>25</v>
      </c>
      <c r="B18" s="1">
        <v>3</v>
      </c>
      <c r="C18" s="1">
        <v>0.11452</v>
      </c>
      <c r="D18">
        <v>0.2381</v>
      </c>
      <c r="E18" s="1">
        <v>0.4004</v>
      </c>
      <c r="F18" s="1">
        <v>0.1692</v>
      </c>
      <c r="G18" s="1">
        <v>2.5058</v>
      </c>
      <c r="H18" s="10">
        <f t="shared" si="0"/>
        <v>0.027267212</v>
      </c>
      <c r="I18" s="2">
        <f t="shared" si="1"/>
        <v>0.045853807999999996</v>
      </c>
      <c r="J18" s="2">
        <f t="shared" si="2"/>
        <v>0.019376783999999998</v>
      </c>
      <c r="K18" s="2">
        <f t="shared" si="3"/>
        <v>0.286964216</v>
      </c>
      <c r="L18" s="3">
        <v>16</v>
      </c>
      <c r="M18" s="3">
        <f t="shared" si="58"/>
        <v>4.06414</v>
      </c>
      <c r="N18" s="8">
        <v>3</v>
      </c>
      <c r="O18" s="2">
        <f>O17+H17</f>
        <v>2.0880897340000004</v>
      </c>
      <c r="P18" s="2">
        <f>P17+I17</f>
        <v>8.561201656</v>
      </c>
      <c r="Q18" s="2">
        <f>Q17+J17</f>
        <v>2.0720024880000003</v>
      </c>
      <c r="R18" s="2">
        <f>R17+K17</f>
        <v>14.016193011999999</v>
      </c>
      <c r="S18">
        <v>20</v>
      </c>
      <c r="T18">
        <v>0</v>
      </c>
      <c r="U18" s="2">
        <f t="shared" si="55"/>
        <v>22.088089734</v>
      </c>
      <c r="V18" s="2">
        <f t="shared" si="4"/>
        <v>8.561201656</v>
      </c>
      <c r="W18" s="2">
        <f t="shared" si="5"/>
        <v>23.68919335671718</v>
      </c>
      <c r="X18" s="2">
        <f t="shared" si="6"/>
        <v>21.186010832491718</v>
      </c>
      <c r="Y18" s="12">
        <f t="shared" si="56"/>
        <v>0.3460807507896</v>
      </c>
      <c r="Z18" s="2">
        <f t="shared" si="7"/>
        <v>-21.186010832491718</v>
      </c>
      <c r="AA18" s="7">
        <f t="shared" si="8"/>
        <v>0.3875935745960783</v>
      </c>
      <c r="AB18" s="2">
        <f>Y18*1.38</f>
        <v>0.47759143608964794</v>
      </c>
      <c r="AC18" s="2">
        <f t="shared" si="9"/>
        <v>24.176179468</v>
      </c>
      <c r="AD18" s="2">
        <f t="shared" si="9"/>
        <v>17.122403312</v>
      </c>
      <c r="AE18" s="2">
        <f t="shared" si="10"/>
        <v>29.62540039978757</v>
      </c>
      <c r="AF18" s="2">
        <f t="shared" si="11"/>
        <v>35.3074407914003</v>
      </c>
      <c r="AG18" s="17">
        <f t="shared" si="12"/>
        <v>0.2767346166417205</v>
      </c>
      <c r="AH18" s="2">
        <f t="shared" si="13"/>
        <v>-35.3074407914003</v>
      </c>
      <c r="AI18" s="23">
        <f t="shared" si="14"/>
        <v>276.7346166417205</v>
      </c>
      <c r="AJ18" s="2">
        <f t="shared" si="15"/>
        <v>0.7082344559306197</v>
      </c>
      <c r="AK18" s="2">
        <f>AG18*1.38</f>
        <v>0.38189377096557425</v>
      </c>
      <c r="AL18" s="2">
        <f t="shared" si="16"/>
        <v>66.248181956</v>
      </c>
      <c r="AM18" s="2">
        <f t="shared" si="16"/>
        <v>31.138596323999998</v>
      </c>
      <c r="AN18" s="2">
        <f t="shared" si="17"/>
        <v>73.20132371415362</v>
      </c>
      <c r="AO18" s="2">
        <f t="shared" si="18"/>
        <v>25.17490642714887</v>
      </c>
      <c r="AP18" s="14">
        <f t="shared" si="19"/>
        <v>0.33599285121564737</v>
      </c>
      <c r="AQ18" s="2">
        <f t="shared" si="20"/>
        <v>-25.17490642714887</v>
      </c>
      <c r="AR18" s="2">
        <f t="shared" si="21"/>
        <v>0.47002944691646475</v>
      </c>
      <c r="AS18" s="2">
        <f t="shared" si="60"/>
        <v>0.4804697772383757</v>
      </c>
      <c r="AT18">
        <v>1</v>
      </c>
      <c r="AU18">
        <v>120</v>
      </c>
      <c r="AV18" s="2">
        <f t="shared" si="22"/>
        <v>8.812167300496135</v>
      </c>
      <c r="AW18" s="2">
        <f t="shared" si="23"/>
        <v>76.29309098809244</v>
      </c>
      <c r="AX18" s="2">
        <f t="shared" si="24"/>
        <v>8.812167300496135</v>
      </c>
      <c r="AY18" s="2">
        <f t="shared" si="25"/>
        <v>196.29309098809244</v>
      </c>
      <c r="AZ18" s="2">
        <f t="shared" si="26"/>
        <v>-8.458262988017406</v>
      </c>
      <c r="BA18" s="2">
        <f t="shared" si="27"/>
        <v>-2.472262072974505</v>
      </c>
      <c r="BB18" s="2">
        <f>Q18+(3*S18)-AZ18</f>
        <v>70.5302654760174</v>
      </c>
      <c r="BC18" s="2">
        <f>R18+(3*T18)-BA18</f>
        <v>16.488455084974504</v>
      </c>
      <c r="BD18" s="2">
        <f t="shared" si="28"/>
        <v>72.43195081734797</v>
      </c>
      <c r="BE18" s="2">
        <f t="shared" si="29"/>
        <v>13.15820559597314</v>
      </c>
      <c r="BF18" s="2">
        <f t="shared" si="30"/>
        <v>77.65429253193334</v>
      </c>
      <c r="BG18" s="2">
        <f t="shared" si="31"/>
        <v>152.5861819761849</v>
      </c>
      <c r="BH18" s="2">
        <f t="shared" si="32"/>
        <v>-68.93405505746095</v>
      </c>
      <c r="BI18" s="2">
        <f t="shared" si="33"/>
        <v>35.7531145771948</v>
      </c>
      <c r="BJ18" s="2">
        <f t="shared" si="34"/>
        <v>4.176179468000001</v>
      </c>
      <c r="BK18" s="2">
        <f t="shared" si="34"/>
        <v>17.122403312</v>
      </c>
      <c r="BL18" s="2">
        <f t="shared" si="35"/>
        <v>17.62433460099227</v>
      </c>
      <c r="BM18" s="2">
        <f t="shared" si="36"/>
        <v>76.29309098809244</v>
      </c>
      <c r="BN18" s="2">
        <f t="shared" si="37"/>
        <v>62.072002488</v>
      </c>
      <c r="BO18" s="2">
        <f t="shared" si="37"/>
        <v>14.016193011999999</v>
      </c>
      <c r="BP18" s="2">
        <f t="shared" si="38"/>
        <v>63.63479519429536</v>
      </c>
      <c r="BQ18" s="2">
        <f t="shared" si="39"/>
        <v>12.724298058206502</v>
      </c>
      <c r="BR18" s="2">
        <f t="shared" si="40"/>
        <v>1121.5209227698763</v>
      </c>
      <c r="BS18" s="2">
        <f t="shared" si="41"/>
        <v>89.01738904629894</v>
      </c>
      <c r="BT18" s="2">
        <f t="shared" si="59"/>
        <v>19.23291267773056</v>
      </c>
      <c r="BU18" s="2">
        <f t="shared" si="42"/>
        <v>1121.355998459243</v>
      </c>
      <c r="BV18" s="2">
        <f t="shared" si="43"/>
        <v>-49.70114237973039</v>
      </c>
      <c r="BW18" s="2">
        <f t="shared" si="43"/>
        <v>1157.1091130364377</v>
      </c>
      <c r="BX18" s="2">
        <f t="shared" si="44"/>
        <v>1158.1760241974541</v>
      </c>
      <c r="BY18" s="2">
        <f t="shared" si="45"/>
        <v>-87.54049438005518</v>
      </c>
      <c r="BZ18" s="2">
        <f t="shared" si="46"/>
        <v>0.06253967385271934</v>
      </c>
      <c r="CA18" s="2">
        <f t="shared" si="47"/>
        <v>100.69869997602832</v>
      </c>
      <c r="CB18" s="2">
        <f t="shared" si="48"/>
        <v>0.8818094013233427</v>
      </c>
      <c r="CC18" s="2">
        <f t="shared" si="49"/>
        <v>100.69869997602832</v>
      </c>
      <c r="CD18" s="23">
        <f t="shared" si="50"/>
        <v>881.8094013233427</v>
      </c>
      <c r="CE18" s="2">
        <f t="shared" si="51"/>
        <v>9.231744165300304</v>
      </c>
      <c r="CF18" s="2">
        <f t="shared" si="52"/>
        <v>100.69869997602832</v>
      </c>
      <c r="CG18" s="2">
        <f t="shared" si="53"/>
        <v>-1.7138208693615902</v>
      </c>
      <c r="CH18" s="2">
        <f t="shared" si="54"/>
        <v>9.071268839655062</v>
      </c>
      <c r="CI18" s="2">
        <f t="shared" si="57"/>
        <v>5.293008739608925</v>
      </c>
      <c r="CJ18" s="2">
        <f>1.46*CB18</f>
        <v>1.2874417259320803</v>
      </c>
    </row>
    <row r="19" spans="1:88" ht="12.75">
      <c r="A19" s="1" t="s">
        <v>26</v>
      </c>
      <c r="B19" s="1">
        <v>3</v>
      </c>
      <c r="C19" s="1">
        <v>0.33377</v>
      </c>
      <c r="D19">
        <v>0.2381</v>
      </c>
      <c r="E19" s="1">
        <v>0.4004</v>
      </c>
      <c r="F19" s="1">
        <v>0.1692</v>
      </c>
      <c r="G19" s="1">
        <v>2.5058</v>
      </c>
      <c r="H19" s="10">
        <f t="shared" si="0"/>
        <v>0.07947063700000001</v>
      </c>
      <c r="I19" s="2">
        <f t="shared" si="1"/>
        <v>0.133641508</v>
      </c>
      <c r="J19" s="2">
        <f t="shared" si="2"/>
        <v>0.056473883999999995</v>
      </c>
      <c r="K19" s="2">
        <f t="shared" si="3"/>
        <v>0.8363608659999999</v>
      </c>
      <c r="L19" s="3">
        <v>17</v>
      </c>
      <c r="M19" s="3">
        <f t="shared" si="58"/>
        <v>4.17866</v>
      </c>
      <c r="N19" s="8">
        <v>3</v>
      </c>
      <c r="O19" s="2">
        <f>O18+H18</f>
        <v>2.1153569460000003</v>
      </c>
      <c r="P19" s="2">
        <f>P18+I18</f>
        <v>8.607055464</v>
      </c>
      <c r="Q19" s="2">
        <f>Q18+J18</f>
        <v>2.091379272</v>
      </c>
      <c r="R19" s="2">
        <f>R18+K18</f>
        <v>14.303157227999998</v>
      </c>
      <c r="S19">
        <v>20</v>
      </c>
      <c r="T19">
        <v>0</v>
      </c>
      <c r="U19" s="2">
        <f t="shared" si="55"/>
        <v>22.115356946</v>
      </c>
      <c r="V19" s="2">
        <f t="shared" si="4"/>
        <v>8.607055464</v>
      </c>
      <c r="W19" s="2">
        <f t="shared" si="5"/>
        <v>23.731211865586694</v>
      </c>
      <c r="X19" s="2">
        <f t="shared" si="6"/>
        <v>21.265444290480097</v>
      </c>
      <c r="Y19" s="12">
        <f t="shared" si="56"/>
        <v>0.34546797984562183</v>
      </c>
      <c r="Z19" s="2">
        <f t="shared" si="7"/>
        <v>-21.265444290480097</v>
      </c>
      <c r="AA19" s="7">
        <f t="shared" si="8"/>
        <v>0.3891890818229256</v>
      </c>
      <c r="AB19" s="2">
        <f>Y19*1.37</f>
        <v>0.47329113238850196</v>
      </c>
      <c r="AC19" s="2">
        <f t="shared" si="9"/>
        <v>24.230713892</v>
      </c>
      <c r="AD19" s="2">
        <f t="shared" si="9"/>
        <v>17.214110928</v>
      </c>
      <c r="AE19" s="2">
        <f t="shared" si="10"/>
        <v>29.722939133898766</v>
      </c>
      <c r="AF19" s="2">
        <f t="shared" si="11"/>
        <v>35.3909475954518</v>
      </c>
      <c r="AG19" s="17">
        <f t="shared" si="12"/>
        <v>0.27582648490984896</v>
      </c>
      <c r="AH19" s="2">
        <f t="shared" si="13"/>
        <v>-35.3909475954518</v>
      </c>
      <c r="AI19" s="23">
        <f t="shared" si="14"/>
        <v>275.82648490984894</v>
      </c>
      <c r="AJ19" s="2">
        <f t="shared" si="15"/>
        <v>0.7104252480849688</v>
      </c>
      <c r="AK19" s="2">
        <f>AG19*1.37</f>
        <v>0.3778822843264931</v>
      </c>
      <c r="AL19" s="2">
        <f t="shared" si="16"/>
        <v>66.322093164</v>
      </c>
      <c r="AM19" s="2">
        <f t="shared" si="16"/>
        <v>31.517268156</v>
      </c>
      <c r="AN19" s="2">
        <f t="shared" si="17"/>
        <v>73.42995460758168</v>
      </c>
      <c r="AO19" s="2">
        <f t="shared" si="18"/>
        <v>25.417778464124975</v>
      </c>
      <c r="AP19" s="14">
        <f t="shared" si="19"/>
        <v>0.33494670668009097</v>
      </c>
      <c r="AQ19" s="2">
        <f t="shared" si="20"/>
        <v>-25.417778464124975</v>
      </c>
      <c r="AR19" s="2">
        <f t="shared" si="21"/>
        <v>0.4752152209379868</v>
      </c>
      <c r="AS19" s="2">
        <f t="shared" si="60"/>
        <v>0.4789737905525301</v>
      </c>
      <c r="AT19">
        <v>1</v>
      </c>
      <c r="AU19">
        <v>120</v>
      </c>
      <c r="AV19" s="2">
        <f t="shared" si="22"/>
        <v>8.863190101163504</v>
      </c>
      <c r="AW19" s="2">
        <f t="shared" si="23"/>
        <v>76.19208138557451</v>
      </c>
      <c r="AX19" s="2">
        <f t="shared" si="24"/>
        <v>8.863190101163504</v>
      </c>
      <c r="AY19" s="2">
        <f t="shared" si="25"/>
        <v>196.1920813855745</v>
      </c>
      <c r="AZ19" s="2">
        <f t="shared" si="26"/>
        <v>-8.51160715660566</v>
      </c>
      <c r="BA19" s="2">
        <f t="shared" si="27"/>
        <v>-2.4715748786921323</v>
      </c>
      <c r="BB19" s="2">
        <f>Q19+(3*S19)-AZ19</f>
        <v>70.60298642860566</v>
      </c>
      <c r="BC19" s="2">
        <f>R19+(3*T19)-BA19</f>
        <v>16.77473210669213</v>
      </c>
      <c r="BD19" s="2">
        <f t="shared" si="28"/>
        <v>72.56840448769123</v>
      </c>
      <c r="BE19" s="2">
        <f t="shared" si="29"/>
        <v>13.365229112794271</v>
      </c>
      <c r="BF19" s="2">
        <f t="shared" si="30"/>
        <v>78.55613876936272</v>
      </c>
      <c r="BG19" s="2">
        <f t="shared" si="31"/>
        <v>152.38416277114902</v>
      </c>
      <c r="BH19" s="2">
        <f t="shared" si="32"/>
        <v>-69.60666875138182</v>
      </c>
      <c r="BI19" s="2">
        <f t="shared" si="33"/>
        <v>36.41398912075933</v>
      </c>
      <c r="BJ19" s="2">
        <f t="shared" si="34"/>
        <v>4.230713892000001</v>
      </c>
      <c r="BK19" s="2">
        <f t="shared" si="34"/>
        <v>17.214110928</v>
      </c>
      <c r="BL19" s="2">
        <f t="shared" si="35"/>
        <v>17.726380202327007</v>
      </c>
      <c r="BM19" s="2">
        <f t="shared" si="36"/>
        <v>76.19208138557451</v>
      </c>
      <c r="BN19" s="2">
        <f t="shared" si="37"/>
        <v>62.091379272</v>
      </c>
      <c r="BO19" s="2">
        <f t="shared" si="37"/>
        <v>14.303157227999998</v>
      </c>
      <c r="BP19" s="2">
        <f t="shared" si="38"/>
        <v>63.717499060997675</v>
      </c>
      <c r="BQ19" s="2">
        <f t="shared" si="39"/>
        <v>12.97216657518274</v>
      </c>
      <c r="BR19" s="2">
        <f t="shared" si="40"/>
        <v>1129.480613896659</v>
      </c>
      <c r="BS19" s="2">
        <f t="shared" si="41"/>
        <v>89.16424796075725</v>
      </c>
      <c r="BT19" s="2">
        <f t="shared" si="59"/>
        <v>16.474725716074392</v>
      </c>
      <c r="BU19" s="2">
        <f t="shared" si="42"/>
        <v>1129.360456444688</v>
      </c>
      <c r="BV19" s="2">
        <f t="shared" si="43"/>
        <v>-53.13194303530743</v>
      </c>
      <c r="BW19" s="2">
        <f t="shared" si="43"/>
        <v>1165.7744455654474</v>
      </c>
      <c r="BX19" s="2">
        <f t="shared" si="44"/>
        <v>1166.9846019995866</v>
      </c>
      <c r="BY19" s="2">
        <f t="shared" si="45"/>
        <v>-87.3904635845925</v>
      </c>
      <c r="BZ19" s="2">
        <f t="shared" si="46"/>
        <v>0.062184543277904306</v>
      </c>
      <c r="CA19" s="2">
        <f t="shared" si="47"/>
        <v>100.75569269738676</v>
      </c>
      <c r="CB19" s="2">
        <f t="shared" si="48"/>
        <v>0.8768020602184506</v>
      </c>
      <c r="CC19" s="2">
        <f t="shared" si="49"/>
        <v>100.75569269738676</v>
      </c>
      <c r="CD19" s="23">
        <f t="shared" si="50"/>
        <v>876.8020602184506</v>
      </c>
      <c r="CE19" s="2">
        <f t="shared" si="51"/>
        <v>9.284465861708314</v>
      </c>
      <c r="CF19" s="2">
        <f t="shared" si="52"/>
        <v>100.75569269738676</v>
      </c>
      <c r="CG19" s="2">
        <f t="shared" si="53"/>
        <v>-1.7326823174687114</v>
      </c>
      <c r="CH19" s="2">
        <f t="shared" si="54"/>
        <v>9.121355070599892</v>
      </c>
      <c r="CI19" s="2">
        <f t="shared" si="57"/>
        <v>5.264297429851624</v>
      </c>
      <c r="CJ19" s="2">
        <f>1.46*CB19</f>
        <v>1.2801310079189379</v>
      </c>
    </row>
    <row r="20" spans="1:88" ht="12.75">
      <c r="A20" s="1" t="s">
        <v>27</v>
      </c>
      <c r="B20" s="1">
        <v>3</v>
      </c>
      <c r="C20" s="1">
        <v>0.06911</v>
      </c>
      <c r="D20">
        <v>0.2381</v>
      </c>
      <c r="E20" s="1">
        <v>0.4004</v>
      </c>
      <c r="F20" s="1">
        <v>0.1692</v>
      </c>
      <c r="G20" s="1">
        <v>2.5058</v>
      </c>
      <c r="H20" s="10">
        <f t="shared" si="0"/>
        <v>0.016455091</v>
      </c>
      <c r="I20" s="2">
        <f t="shared" si="1"/>
        <v>0.027671644</v>
      </c>
      <c r="J20" s="2">
        <f t="shared" si="2"/>
        <v>0.011693412</v>
      </c>
      <c r="K20" s="2">
        <f t="shared" si="3"/>
        <v>0.173175838</v>
      </c>
      <c r="L20" s="3">
        <v>18</v>
      </c>
      <c r="M20" s="3">
        <f t="shared" si="58"/>
        <v>4.51243</v>
      </c>
      <c r="N20" s="8">
        <v>3</v>
      </c>
      <c r="O20" s="2">
        <f>O19+H19</f>
        <v>2.1948275830000004</v>
      </c>
      <c r="P20" s="2">
        <f>P19+I19</f>
        <v>8.740696972</v>
      </c>
      <c r="Q20" s="2">
        <f>Q19+J19</f>
        <v>2.147853156</v>
      </c>
      <c r="R20" s="2">
        <f>R19+K19</f>
        <v>15.139518093999998</v>
      </c>
      <c r="S20">
        <v>20</v>
      </c>
      <c r="T20">
        <v>0</v>
      </c>
      <c r="U20" s="2">
        <f t="shared" si="55"/>
        <v>22.194827583</v>
      </c>
      <c r="V20" s="2">
        <f t="shared" si="4"/>
        <v>8.740696972</v>
      </c>
      <c r="W20" s="2">
        <f t="shared" si="5"/>
        <v>23.853933742580647</v>
      </c>
      <c r="X20" s="2">
        <f t="shared" si="6"/>
        <v>21.495355803280244</v>
      </c>
      <c r="Y20" s="12">
        <f t="shared" si="56"/>
        <v>0.3436906428501608</v>
      </c>
      <c r="Z20" s="2">
        <f t="shared" si="7"/>
        <v>-21.495355803280244</v>
      </c>
      <c r="AA20" s="7">
        <f t="shared" si="8"/>
        <v>0.39381684490736424</v>
      </c>
      <c r="AB20" s="2">
        <f>Y20*1.36</f>
        <v>0.46741927427621877</v>
      </c>
      <c r="AC20" s="2">
        <f t="shared" si="9"/>
        <v>24.389655166</v>
      </c>
      <c r="AD20" s="2">
        <f t="shared" si="9"/>
        <v>17.481393944</v>
      </c>
      <c r="AE20" s="2">
        <f t="shared" si="10"/>
        <v>30.00757259995734</v>
      </c>
      <c r="AF20" s="2">
        <f t="shared" si="11"/>
        <v>35.631230185522824</v>
      </c>
      <c r="AG20" s="17">
        <f t="shared" si="12"/>
        <v>0.2732101637072884</v>
      </c>
      <c r="AH20" s="2">
        <f t="shared" si="13"/>
        <v>-35.631230185522824</v>
      </c>
      <c r="AI20" s="23">
        <f t="shared" si="14"/>
        <v>273.2101637072884</v>
      </c>
      <c r="AJ20" s="2">
        <f t="shared" si="15"/>
        <v>0.7167544528620335</v>
      </c>
      <c r="AK20" s="2">
        <f>AG20*1.36</f>
        <v>0.37156582264191224</v>
      </c>
      <c r="AL20" s="2">
        <f t="shared" si="16"/>
        <v>66.53750832200001</v>
      </c>
      <c r="AM20" s="2">
        <f t="shared" si="16"/>
        <v>32.620912038</v>
      </c>
      <c r="AN20" s="2">
        <f t="shared" si="17"/>
        <v>74.10373752983823</v>
      </c>
      <c r="AO20" s="2">
        <f t="shared" si="18"/>
        <v>26.117027339697696</v>
      </c>
      <c r="AP20" s="14">
        <f t="shared" si="19"/>
        <v>0.33190122775622094</v>
      </c>
      <c r="AQ20" s="2">
        <f t="shared" si="20"/>
        <v>-26.117027339697696</v>
      </c>
      <c r="AR20" s="2">
        <f t="shared" si="21"/>
        <v>0.49026350491117204</v>
      </c>
      <c r="AS20" s="2">
        <f t="shared" si="60"/>
        <v>0.47461875569139594</v>
      </c>
      <c r="AT20">
        <v>1</v>
      </c>
      <c r="AU20">
        <v>120</v>
      </c>
      <c r="AV20" s="2">
        <f t="shared" si="22"/>
        <v>9.01205035912625</v>
      </c>
      <c r="AW20" s="2">
        <f t="shared" si="23"/>
        <v>75.90421606543163</v>
      </c>
      <c r="AX20" s="2">
        <f t="shared" si="24"/>
        <v>9.01205035912625</v>
      </c>
      <c r="AY20" s="2">
        <f t="shared" si="25"/>
        <v>195.90421606543163</v>
      </c>
      <c r="AZ20" s="2">
        <f t="shared" si="26"/>
        <v>-8.667079416033719</v>
      </c>
      <c r="BA20" s="2">
        <f t="shared" si="27"/>
        <v>-2.4695720421952028</v>
      </c>
      <c r="BB20" s="2">
        <f>Q20+(3*S20)-AZ20</f>
        <v>70.81493257203371</v>
      </c>
      <c r="BC20" s="2">
        <f>R20+(3*T20)-BA20</f>
        <v>17.6090901361952</v>
      </c>
      <c r="BD20" s="2">
        <f t="shared" si="28"/>
        <v>72.97146518061925</v>
      </c>
      <c r="BE20" s="2">
        <f t="shared" si="29"/>
        <v>13.964150361283856</v>
      </c>
      <c r="BF20" s="2">
        <f t="shared" si="30"/>
        <v>81.21705167542758</v>
      </c>
      <c r="BG20" s="2">
        <f t="shared" si="31"/>
        <v>151.80843213086325</v>
      </c>
      <c r="BH20" s="2">
        <f t="shared" si="32"/>
        <v>-71.58251543723232</v>
      </c>
      <c r="BI20" s="2">
        <f t="shared" si="33"/>
        <v>38.36864561758039</v>
      </c>
      <c r="BJ20" s="2">
        <f t="shared" si="34"/>
        <v>4.389655166000001</v>
      </c>
      <c r="BK20" s="2">
        <f t="shared" si="34"/>
        <v>17.481393944</v>
      </c>
      <c r="BL20" s="2">
        <f t="shared" si="35"/>
        <v>18.0241007182525</v>
      </c>
      <c r="BM20" s="2">
        <f t="shared" si="36"/>
        <v>75.90421606543163</v>
      </c>
      <c r="BN20" s="2">
        <f t="shared" si="37"/>
        <v>62.147853156</v>
      </c>
      <c r="BO20" s="2">
        <f t="shared" si="37"/>
        <v>15.139518093999998</v>
      </c>
      <c r="BP20" s="2">
        <f t="shared" si="38"/>
        <v>63.96530825391442</v>
      </c>
      <c r="BQ20" s="2">
        <f t="shared" si="39"/>
        <v>13.69086636131324</v>
      </c>
      <c r="BR20" s="2">
        <f t="shared" si="40"/>
        <v>1152.9171584426217</v>
      </c>
      <c r="BS20" s="2">
        <f t="shared" si="41"/>
        <v>89.59508242674487</v>
      </c>
      <c r="BT20" s="2">
        <f t="shared" si="59"/>
        <v>8.147764738514855</v>
      </c>
      <c r="BU20" s="2">
        <f t="shared" si="42"/>
        <v>1152.8883676059775</v>
      </c>
      <c r="BV20" s="2">
        <f t="shared" si="43"/>
        <v>-63.434750698717465</v>
      </c>
      <c r="BW20" s="2">
        <f t="shared" si="43"/>
        <v>1191.2570132235578</v>
      </c>
      <c r="BX20" s="2">
        <f t="shared" si="44"/>
        <v>1192.9447762367377</v>
      </c>
      <c r="BY20" s="2">
        <f t="shared" si="45"/>
        <v>-86.95186351645339</v>
      </c>
      <c r="BZ20" s="2">
        <f t="shared" si="46"/>
        <v>0.06116918958379193</v>
      </c>
      <c r="CA20" s="2">
        <f t="shared" si="47"/>
        <v>100.91601387773724</v>
      </c>
      <c r="CB20" s="2">
        <f t="shared" si="48"/>
        <v>0.8624855731314662</v>
      </c>
      <c r="CC20" s="2">
        <f>0+CA20</f>
        <v>100.91601387773724</v>
      </c>
      <c r="CD20" s="23">
        <f t="shared" si="50"/>
        <v>862.4855731314663</v>
      </c>
      <c r="CE20" s="2">
        <f t="shared" si="51"/>
        <v>9.438579669242618</v>
      </c>
      <c r="CF20" s="2">
        <f t="shared" si="52"/>
        <v>100.91601387773724</v>
      </c>
      <c r="CG20" s="2">
        <f t="shared" si="53"/>
        <v>-1.7873827752717535</v>
      </c>
      <c r="CH20" s="2">
        <f t="shared" si="54"/>
        <v>9.267796339330182</v>
      </c>
      <c r="CI20" s="2">
        <f t="shared" si="57"/>
        <v>5.185121210492312</v>
      </c>
      <c r="CJ20" s="2">
        <f>1.47*CB20</f>
        <v>1.2678537925032554</v>
      </c>
    </row>
    <row r="21" spans="1:88" ht="12.75">
      <c r="A21" s="1" t="s">
        <v>28</v>
      </c>
      <c r="B21" s="1">
        <v>3</v>
      </c>
      <c r="C21" s="1">
        <v>0.18097</v>
      </c>
      <c r="D21">
        <v>0.2381</v>
      </c>
      <c r="E21" s="1">
        <v>0.4004</v>
      </c>
      <c r="F21" s="1">
        <v>0.1692</v>
      </c>
      <c r="G21" s="1">
        <v>2.5058</v>
      </c>
      <c r="H21" s="10">
        <f t="shared" si="0"/>
        <v>0.043088957</v>
      </c>
      <c r="I21" s="2">
        <f t="shared" si="1"/>
        <v>0.07246038799999999</v>
      </c>
      <c r="J21" s="2">
        <f t="shared" si="2"/>
        <v>0.030620123999999995</v>
      </c>
      <c r="K21" s="2">
        <f t="shared" si="3"/>
        <v>0.45347462599999994</v>
      </c>
      <c r="L21" s="3">
        <v>19</v>
      </c>
      <c r="M21" s="3">
        <f t="shared" si="58"/>
        <v>4.58154</v>
      </c>
      <c r="N21" s="8">
        <v>3</v>
      </c>
      <c r="O21" s="2">
        <f>O20+H20</f>
        <v>2.2112826740000004</v>
      </c>
      <c r="P21" s="2">
        <f>P20+I20</f>
        <v>8.768368616</v>
      </c>
      <c r="Q21" s="2">
        <f>Q20+J20</f>
        <v>2.159546568</v>
      </c>
      <c r="R21" s="2">
        <f>R20+K20</f>
        <v>15.312693931999998</v>
      </c>
      <c r="S21">
        <v>20</v>
      </c>
      <c r="T21">
        <v>0</v>
      </c>
      <c r="U21" s="2">
        <f t="shared" si="55"/>
        <v>22.211282674</v>
      </c>
      <c r="V21" s="2">
        <f t="shared" si="4"/>
        <v>8.768368616</v>
      </c>
      <c r="W21" s="2">
        <f t="shared" si="5"/>
        <v>23.879392082094263</v>
      </c>
      <c r="X21" s="2">
        <f t="shared" si="6"/>
        <v>21.542665465508986</v>
      </c>
      <c r="Y21" s="12">
        <f t="shared" si="56"/>
        <v>0.34332422677711966</v>
      </c>
      <c r="Z21" s="2">
        <f t="shared" si="7"/>
        <v>-21.542665465508986</v>
      </c>
      <c r="AA21" s="7">
        <f t="shared" si="8"/>
        <v>0.3947709254208918</v>
      </c>
      <c r="AB21" s="2">
        <f>Y21*1.36</f>
        <v>0.46692094841688275</v>
      </c>
      <c r="AC21" s="2">
        <f t="shared" si="9"/>
        <v>24.422565348</v>
      </c>
      <c r="AD21" s="2">
        <f t="shared" si="9"/>
        <v>17.536737232</v>
      </c>
      <c r="AE21" s="2">
        <f t="shared" si="10"/>
        <v>30.06657364784929</v>
      </c>
      <c r="AF21" s="2">
        <f t="shared" si="11"/>
        <v>35.68041403222136</v>
      </c>
      <c r="AG21" s="17">
        <f t="shared" si="12"/>
        <v>0.27267403058675854</v>
      </c>
      <c r="AH21" s="2">
        <f t="shared" si="13"/>
        <v>-35.68041403222136</v>
      </c>
      <c r="AI21" s="23">
        <f t="shared" si="14"/>
        <v>272.67403058675853</v>
      </c>
      <c r="AJ21" s="2">
        <f t="shared" si="15"/>
        <v>0.7180546753429451</v>
      </c>
      <c r="AK21" s="2">
        <f>AG21*1.36</f>
        <v>0.37083668159799166</v>
      </c>
      <c r="AL21" s="2">
        <f t="shared" si="16"/>
        <v>66.582111916</v>
      </c>
      <c r="AM21" s="2">
        <f t="shared" si="16"/>
        <v>32.849431163999995</v>
      </c>
      <c r="AN21" s="2">
        <f t="shared" si="17"/>
        <v>74.24461431641438</v>
      </c>
      <c r="AO21" s="2">
        <f t="shared" si="18"/>
        <v>26.260220853520497</v>
      </c>
      <c r="AP21" s="14">
        <f t="shared" si="19"/>
        <v>0.3312714557672696</v>
      </c>
      <c r="AQ21" s="2">
        <f t="shared" si="20"/>
        <v>-26.260220853520497</v>
      </c>
      <c r="AR21" s="2">
        <f t="shared" si="21"/>
        <v>0.4933672155885178</v>
      </c>
      <c r="AS21" s="2">
        <f t="shared" si="60"/>
        <v>0.4737181817471955</v>
      </c>
      <c r="AT21">
        <v>1</v>
      </c>
      <c r="AU21">
        <v>120</v>
      </c>
      <c r="AV21" s="2">
        <f t="shared" si="22"/>
        <v>9.042901041722526</v>
      </c>
      <c r="AW21" s="2">
        <f t="shared" si="23"/>
        <v>75.84579580672207</v>
      </c>
      <c r="AX21" s="2">
        <f t="shared" si="24"/>
        <v>9.042901041722526</v>
      </c>
      <c r="AY21" s="2">
        <f t="shared" si="25"/>
        <v>195.84579580672207</v>
      </c>
      <c r="AZ21" s="2">
        <f t="shared" si="26"/>
        <v>-8.699271308202201</v>
      </c>
      <c r="BA21" s="2">
        <f t="shared" si="27"/>
        <v>-2.4691573373676157</v>
      </c>
      <c r="BB21" s="2">
        <f>Q21+(3*S21)-AZ21</f>
        <v>70.85881787620221</v>
      </c>
      <c r="BC21" s="2">
        <f>R21+(3*T21)-BA21</f>
        <v>17.781851269367614</v>
      </c>
      <c r="BD21" s="2">
        <f t="shared" si="28"/>
        <v>73.0559121863433</v>
      </c>
      <c r="BE21" s="2">
        <f t="shared" si="29"/>
        <v>14.087332558890818</v>
      </c>
      <c r="BF21" s="2">
        <f t="shared" si="30"/>
        <v>81.77405925038636</v>
      </c>
      <c r="BG21" s="2">
        <f t="shared" si="31"/>
        <v>151.69159161344413</v>
      </c>
      <c r="BH21" s="2">
        <f t="shared" si="32"/>
        <v>-71.99451712172116</v>
      </c>
      <c r="BI21" s="2">
        <f t="shared" si="33"/>
        <v>38.778683199612345</v>
      </c>
      <c r="BJ21" s="2">
        <f t="shared" si="34"/>
        <v>4.422565348000001</v>
      </c>
      <c r="BK21" s="2">
        <f t="shared" si="34"/>
        <v>17.536737232</v>
      </c>
      <c r="BL21" s="2">
        <f t="shared" si="35"/>
        <v>18.085802083445053</v>
      </c>
      <c r="BM21" s="2">
        <f t="shared" si="36"/>
        <v>75.84579580672207</v>
      </c>
      <c r="BN21" s="2">
        <f t="shared" si="37"/>
        <v>62.159546568</v>
      </c>
      <c r="BO21" s="2">
        <f t="shared" si="37"/>
        <v>15.312693931999998</v>
      </c>
      <c r="BP21" s="2">
        <f t="shared" si="38"/>
        <v>64.01787113763211</v>
      </c>
      <c r="BQ21" s="2">
        <f t="shared" si="39"/>
        <v>13.838977492158612</v>
      </c>
      <c r="BR21" s="2">
        <f t="shared" si="40"/>
        <v>1157.8145471987038</v>
      </c>
      <c r="BS21" s="2">
        <f t="shared" si="41"/>
        <v>89.68477329888069</v>
      </c>
      <c r="BT21" s="2">
        <f t="shared" si="59"/>
        <v>6.369966899504325</v>
      </c>
      <c r="BU21" s="2">
        <f t="shared" si="42"/>
        <v>1157.7970241914768</v>
      </c>
      <c r="BV21" s="2">
        <f t="shared" si="43"/>
        <v>-65.62455022221684</v>
      </c>
      <c r="BW21" s="2">
        <f t="shared" si="43"/>
        <v>1196.575707391089</v>
      </c>
      <c r="BX21" s="2">
        <f t="shared" si="44"/>
        <v>1198.3739003793237</v>
      </c>
      <c r="BY21" s="2">
        <f t="shared" si="45"/>
        <v>-86.86083654315256</v>
      </c>
      <c r="BZ21" s="2">
        <f t="shared" si="46"/>
        <v>0.06096253611933535</v>
      </c>
      <c r="CA21" s="2">
        <f t="shared" si="47"/>
        <v>100.94816910204338</v>
      </c>
      <c r="CB21" s="2">
        <f t="shared" si="48"/>
        <v>0.8595717592826284</v>
      </c>
      <c r="CC21" s="2">
        <f t="shared" si="49"/>
        <v>100.94816910204338</v>
      </c>
      <c r="CD21" s="23">
        <f t="shared" si="50"/>
        <v>859.5717592826284</v>
      </c>
      <c r="CE21" s="2">
        <f t="shared" si="51"/>
        <v>9.470574978367885</v>
      </c>
      <c r="CF21" s="2">
        <f t="shared" si="52"/>
        <v>100.94816910204338</v>
      </c>
      <c r="CG21" s="2">
        <f t="shared" si="53"/>
        <v>-1.7986602940223853</v>
      </c>
      <c r="CH21" s="2">
        <f t="shared" si="54"/>
        <v>9.298204749713527</v>
      </c>
      <c r="CI21" s="2">
        <f t="shared" si="57"/>
        <v>5.169516879098798</v>
      </c>
      <c r="CJ21" s="2">
        <f>1.48*CB21</f>
        <v>1.27216620373829</v>
      </c>
    </row>
    <row r="22" spans="1:88" ht="12.75">
      <c r="A22" s="1" t="s">
        <v>29</v>
      </c>
      <c r="B22" s="1">
        <v>3</v>
      </c>
      <c r="C22" s="1">
        <v>0.0605</v>
      </c>
      <c r="D22">
        <v>0.2381</v>
      </c>
      <c r="E22" s="1">
        <v>0.4004</v>
      </c>
      <c r="F22" s="1">
        <v>0.1692</v>
      </c>
      <c r="G22" s="1">
        <v>2.5058</v>
      </c>
      <c r="H22" s="10">
        <f t="shared" si="0"/>
        <v>0.014405049999999999</v>
      </c>
      <c r="I22" s="2">
        <f t="shared" si="1"/>
        <v>0.024224199999999998</v>
      </c>
      <c r="J22" s="2">
        <f t="shared" si="2"/>
        <v>0.010236599999999998</v>
      </c>
      <c r="K22" s="2">
        <f t="shared" si="3"/>
        <v>0.15160089999999998</v>
      </c>
      <c r="L22" s="3">
        <v>20</v>
      </c>
      <c r="M22" s="3">
        <f t="shared" si="58"/>
        <v>4.762510000000001</v>
      </c>
      <c r="N22" s="8">
        <v>3</v>
      </c>
      <c r="O22" s="2">
        <f>O21+H21</f>
        <v>2.2543716310000006</v>
      </c>
      <c r="P22" s="2">
        <f>P21+I21</f>
        <v>8.840829004</v>
      </c>
      <c r="Q22" s="2">
        <f>Q21+J21</f>
        <v>2.190166692</v>
      </c>
      <c r="R22" s="2">
        <f>R21+K21</f>
        <v>15.766168557999999</v>
      </c>
      <c r="S22">
        <v>20</v>
      </c>
      <c r="T22">
        <v>0</v>
      </c>
      <c r="U22" s="2">
        <f t="shared" si="55"/>
        <v>22.254371631</v>
      </c>
      <c r="V22" s="2">
        <f t="shared" si="4"/>
        <v>8.840829004</v>
      </c>
      <c r="W22" s="2">
        <f t="shared" si="5"/>
        <v>23.946133595397512</v>
      </c>
      <c r="X22" s="2">
        <f t="shared" si="6"/>
        <v>21.666072647346233</v>
      </c>
      <c r="Y22" s="12">
        <f t="shared" si="56"/>
        <v>0.34236732998384456</v>
      </c>
      <c r="Z22" s="2">
        <f t="shared" si="7"/>
        <v>-21.666072647346233</v>
      </c>
      <c r="AA22" s="7">
        <f t="shared" si="8"/>
        <v>0.3972625761171733</v>
      </c>
      <c r="AB22" s="2">
        <f>Y22*1.36</f>
        <v>0.4656195687780286</v>
      </c>
      <c r="AC22" s="2">
        <f t="shared" si="9"/>
        <v>24.508743262000003</v>
      </c>
      <c r="AD22" s="2">
        <f t="shared" si="9"/>
        <v>17.681658008</v>
      </c>
      <c r="AE22" s="2">
        <f t="shared" si="10"/>
        <v>30.221176783747207</v>
      </c>
      <c r="AF22" s="2">
        <f t="shared" si="11"/>
        <v>35.80829561032763</v>
      </c>
      <c r="AG22" s="17">
        <f t="shared" si="12"/>
        <v>0.27127910607709127</v>
      </c>
      <c r="AH22" s="2">
        <f t="shared" si="13"/>
        <v>-35.80829561032763</v>
      </c>
      <c r="AI22" s="23">
        <f t="shared" si="14"/>
        <v>271.2791060770913</v>
      </c>
      <c r="AJ22" s="2">
        <f t="shared" si="15"/>
        <v>0.7214428671018325</v>
      </c>
      <c r="AK22" s="2">
        <f>AG22*1.36</f>
        <v>0.36893958426484413</v>
      </c>
      <c r="AL22" s="2">
        <f t="shared" si="16"/>
        <v>66.698909954</v>
      </c>
      <c r="AM22" s="2">
        <f t="shared" si="16"/>
        <v>33.447826565999996</v>
      </c>
      <c r="AN22" s="2">
        <f t="shared" si="17"/>
        <v>74.61569332949347</v>
      </c>
      <c r="AO22" s="2">
        <f t="shared" si="18"/>
        <v>26.632613914019647</v>
      </c>
      <c r="AP22" s="14">
        <f t="shared" si="19"/>
        <v>0.3296239754667843</v>
      </c>
      <c r="AQ22" s="2">
        <f t="shared" si="20"/>
        <v>-26.632613914019647</v>
      </c>
      <c r="AR22" s="2">
        <f t="shared" si="21"/>
        <v>0.5014748605197272</v>
      </c>
      <c r="AS22" s="2">
        <f t="shared" si="60"/>
        <v>0.47136228491750154</v>
      </c>
      <c r="AT22">
        <v>1</v>
      </c>
      <c r="AU22">
        <v>120</v>
      </c>
      <c r="AV22" s="2">
        <f t="shared" si="22"/>
        <v>9.123729989901348</v>
      </c>
      <c r="AW22" s="2">
        <f t="shared" si="23"/>
        <v>75.69469012894288</v>
      </c>
      <c r="AX22" s="2">
        <f t="shared" si="24"/>
        <v>9.123729989901348</v>
      </c>
      <c r="AY22" s="2">
        <f t="shared" si="25"/>
        <v>195.69469012894288</v>
      </c>
      <c r="AZ22" s="2">
        <f t="shared" si="26"/>
        <v>-8.783568323478278</v>
      </c>
      <c r="BA22" s="2">
        <f t="shared" si="27"/>
        <v>-2.4680713999830406</v>
      </c>
      <c r="BB22" s="2">
        <f>Q22+(3*S22)-AZ22</f>
        <v>70.97373501547827</v>
      </c>
      <c r="BC22" s="2">
        <f>R22+(3*T22)-BA22</f>
        <v>18.23423995798304</v>
      </c>
      <c r="BD22" s="2">
        <f t="shared" si="28"/>
        <v>73.27863651087289</v>
      </c>
      <c r="BE22" s="2">
        <f t="shared" si="29"/>
        <v>14.408544194013254</v>
      </c>
      <c r="BF22" s="2">
        <f t="shared" si="30"/>
        <v>83.24244892862524</v>
      </c>
      <c r="BG22" s="2">
        <f t="shared" si="31"/>
        <v>151.38938025788576</v>
      </c>
      <c r="BH22" s="2">
        <f t="shared" si="32"/>
        <v>-73.07806602731003</v>
      </c>
      <c r="BI22" s="2">
        <f t="shared" si="33"/>
        <v>39.861028202279186</v>
      </c>
      <c r="BJ22" s="2">
        <f t="shared" si="34"/>
        <v>4.508743262000001</v>
      </c>
      <c r="BK22" s="2">
        <f t="shared" si="34"/>
        <v>17.681658008</v>
      </c>
      <c r="BL22" s="2">
        <f t="shared" si="35"/>
        <v>18.247459979802695</v>
      </c>
      <c r="BM22" s="2">
        <f t="shared" si="36"/>
        <v>75.69469012894288</v>
      </c>
      <c r="BN22" s="2">
        <f t="shared" si="37"/>
        <v>62.190166692</v>
      </c>
      <c r="BO22" s="2">
        <f t="shared" si="37"/>
        <v>15.766168557999999</v>
      </c>
      <c r="BP22" s="2">
        <f t="shared" si="38"/>
        <v>64.15753193646101</v>
      </c>
      <c r="BQ22" s="2">
        <f t="shared" si="39"/>
        <v>14.225658687732487</v>
      </c>
      <c r="BR22" s="2">
        <f t="shared" si="40"/>
        <v>1170.7119964134856</v>
      </c>
      <c r="BS22" s="2">
        <f t="shared" si="41"/>
        <v>89.92034881667537</v>
      </c>
      <c r="BT22" s="2">
        <f t="shared" si="59"/>
        <v>1.6274944961732831</v>
      </c>
      <c r="BU22" s="2">
        <f t="shared" si="42"/>
        <v>1170.7108651618955</v>
      </c>
      <c r="BV22" s="2">
        <f t="shared" si="43"/>
        <v>-71.45057153113675</v>
      </c>
      <c r="BW22" s="2">
        <f t="shared" si="43"/>
        <v>1210.5718933641747</v>
      </c>
      <c r="BX22" s="2">
        <f t="shared" si="44"/>
        <v>1212.6786438193133</v>
      </c>
      <c r="BY22" s="2">
        <f t="shared" si="45"/>
        <v>-86.62219785074814</v>
      </c>
      <c r="BZ22" s="2">
        <f t="shared" si="46"/>
        <v>0.06042708584368478</v>
      </c>
      <c r="CA22" s="2">
        <f t="shared" si="47"/>
        <v>101.0307420447614</v>
      </c>
      <c r="CB22" s="2">
        <f t="shared" si="48"/>
        <v>0.8520219103959554</v>
      </c>
      <c r="CC22" s="2">
        <f t="shared" si="49"/>
        <v>101.0307420447614</v>
      </c>
      <c r="CD22" s="23">
        <f t="shared" si="50"/>
        <v>852.0219103959554</v>
      </c>
      <c r="CE22" s="2">
        <f t="shared" si="51"/>
        <v>9.554494662925475</v>
      </c>
      <c r="CF22" s="2">
        <f t="shared" si="52"/>
        <v>101.0307420447614</v>
      </c>
      <c r="CG22" s="2">
        <f t="shared" si="53"/>
        <v>-1.8281155408897036</v>
      </c>
      <c r="CH22" s="2">
        <f t="shared" si="54"/>
        <v>9.37797215996235</v>
      </c>
      <c r="CI22" s="2">
        <f t="shared" si="57"/>
        <v>5.12985746808886</v>
      </c>
      <c r="CJ22" s="2">
        <f>1.5*CB22</f>
        <v>1.278032865593933</v>
      </c>
    </row>
    <row r="23" spans="1:88" ht="12.75">
      <c r="A23" s="1" t="s">
        <v>30</v>
      </c>
      <c r="B23" s="1">
        <v>3</v>
      </c>
      <c r="C23" s="1">
        <v>0.24586</v>
      </c>
      <c r="D23">
        <v>0.2381</v>
      </c>
      <c r="E23" s="1">
        <v>0.4004</v>
      </c>
      <c r="F23" s="1">
        <v>0.1692</v>
      </c>
      <c r="G23" s="1">
        <v>2.5058</v>
      </c>
      <c r="H23" s="10">
        <f t="shared" si="0"/>
        <v>0.058539266</v>
      </c>
      <c r="I23" s="2">
        <f t="shared" si="1"/>
        <v>0.09844234399999999</v>
      </c>
      <c r="J23" s="2">
        <f t="shared" si="2"/>
        <v>0.041599512</v>
      </c>
      <c r="K23" s="2">
        <f t="shared" si="3"/>
        <v>0.616075988</v>
      </c>
      <c r="L23" s="3">
        <v>21</v>
      </c>
      <c r="M23" s="3">
        <f t="shared" si="58"/>
        <v>4.823010000000001</v>
      </c>
      <c r="N23" s="8">
        <v>3</v>
      </c>
      <c r="O23" s="2">
        <f>O22+H22</f>
        <v>2.2687766810000007</v>
      </c>
      <c r="P23" s="2">
        <f>P22+I22</f>
        <v>8.865053204</v>
      </c>
      <c r="Q23" s="2">
        <f>Q22+J22</f>
        <v>2.200403292</v>
      </c>
      <c r="R23" s="2">
        <f>R22+K22</f>
        <v>15.917769457999999</v>
      </c>
      <c r="S23">
        <v>20</v>
      </c>
      <c r="T23">
        <v>0</v>
      </c>
      <c r="U23" s="2">
        <f>O23+S23</f>
        <v>22.268776681000002</v>
      </c>
      <c r="V23" s="2">
        <f t="shared" si="4"/>
        <v>8.865053204</v>
      </c>
      <c r="W23" s="2">
        <f t="shared" si="5"/>
        <v>23.968470605735362</v>
      </c>
      <c r="X23" s="2">
        <f t="shared" si="6"/>
        <v>21.707175490865353</v>
      </c>
      <c r="Y23" s="12">
        <f t="shared" si="56"/>
        <v>0.3420482665477586</v>
      </c>
      <c r="Z23" s="2">
        <f t="shared" si="7"/>
        <v>-21.707175490865353</v>
      </c>
      <c r="AA23" s="7">
        <f t="shared" si="8"/>
        <v>0.3980934081378513</v>
      </c>
      <c r="AB23" s="2">
        <f>Y23*1.36</f>
        <v>0.46518564250495176</v>
      </c>
      <c r="AC23" s="2">
        <f t="shared" si="9"/>
        <v>24.537553362</v>
      </c>
      <c r="AD23" s="2">
        <f t="shared" si="9"/>
        <v>17.730106408</v>
      </c>
      <c r="AE23" s="2">
        <f t="shared" si="10"/>
        <v>30.272895438527186</v>
      </c>
      <c r="AF23" s="2">
        <f t="shared" si="11"/>
        <v>35.8507562402452</v>
      </c>
      <c r="AG23" s="17">
        <f t="shared" si="12"/>
        <v>0.27081564890746856</v>
      </c>
      <c r="AH23" s="2">
        <f t="shared" si="13"/>
        <v>-35.8507562402452</v>
      </c>
      <c r="AI23" s="23">
        <f t="shared" si="14"/>
        <v>270.8156489074686</v>
      </c>
      <c r="AJ23" s="2">
        <f t="shared" si="15"/>
        <v>0.7225702638901917</v>
      </c>
      <c r="AK23" s="2">
        <f>AG23*1.36</f>
        <v>0.3683092825141573</v>
      </c>
      <c r="AL23" s="2">
        <f t="shared" si="16"/>
        <v>66.737956654</v>
      </c>
      <c r="AM23" s="2">
        <f t="shared" si="16"/>
        <v>33.647875866</v>
      </c>
      <c r="AN23" s="2">
        <f t="shared" si="17"/>
        <v>74.7404469390231</v>
      </c>
      <c r="AO23" s="2">
        <f t="shared" si="18"/>
        <v>26.756281792953537</v>
      </c>
      <c r="AP23" s="14">
        <f t="shared" si="19"/>
        <v>0.3290737809949672</v>
      </c>
      <c r="AQ23" s="2">
        <f t="shared" si="20"/>
        <v>-26.756281792953537</v>
      </c>
      <c r="AR23" s="2">
        <f t="shared" si="21"/>
        <v>0.5041789942782625</v>
      </c>
      <c r="AS23" s="2">
        <f t="shared" si="60"/>
        <v>0.4705755068228031</v>
      </c>
      <c r="AT23">
        <v>1</v>
      </c>
      <c r="AU23">
        <v>120</v>
      </c>
      <c r="AV23" s="2">
        <f t="shared" si="22"/>
        <v>9.1507658661994</v>
      </c>
      <c r="AW23" s="2">
        <f t="shared" si="23"/>
        <v>75.64476956788434</v>
      </c>
      <c r="AX23" s="2">
        <f t="shared" si="24"/>
        <v>9.1507658661994</v>
      </c>
      <c r="AY23" s="2">
        <f t="shared" si="25"/>
        <v>195.64476956788434</v>
      </c>
      <c r="AZ23" s="2">
        <f t="shared" si="26"/>
        <v>-8.811749621064632</v>
      </c>
      <c r="BA23" s="2">
        <f t="shared" si="27"/>
        <v>-2.467708360740255</v>
      </c>
      <c r="BB23" s="2">
        <f>Q23+(3*S23)-AZ23</f>
        <v>71.01215291306463</v>
      </c>
      <c r="BC23" s="2">
        <f>R23+(3*T23)-BA23</f>
        <v>18.385477818740252</v>
      </c>
      <c r="BD23" s="2">
        <f t="shared" si="28"/>
        <v>73.35360697315342</v>
      </c>
      <c r="BE23" s="2">
        <f t="shared" si="29"/>
        <v>14.515492011801218</v>
      </c>
      <c r="BF23" s="2">
        <f t="shared" si="30"/>
        <v>83.73651593800005</v>
      </c>
      <c r="BG23" s="2">
        <f t="shared" si="31"/>
        <v>151.28953913576868</v>
      </c>
      <c r="BH23" s="2">
        <f t="shared" si="32"/>
        <v>-73.44182068150128</v>
      </c>
      <c r="BI23" s="2">
        <f t="shared" si="33"/>
        <v>40.2256519701191</v>
      </c>
      <c r="BJ23" s="2">
        <f t="shared" si="34"/>
        <v>4.5375533620000015</v>
      </c>
      <c r="BK23" s="2">
        <f t="shared" si="34"/>
        <v>17.730106408</v>
      </c>
      <c r="BL23" s="2">
        <f t="shared" si="35"/>
        <v>18.3015317323988</v>
      </c>
      <c r="BM23" s="2">
        <f t="shared" si="36"/>
        <v>75.64476956788434</v>
      </c>
      <c r="BN23" s="2">
        <f t="shared" si="37"/>
        <v>62.200403292</v>
      </c>
      <c r="BO23" s="2">
        <f t="shared" si="37"/>
        <v>15.917769457999999</v>
      </c>
      <c r="BP23" s="2">
        <f t="shared" si="38"/>
        <v>64.20487173264566</v>
      </c>
      <c r="BQ23" s="2">
        <f t="shared" si="39"/>
        <v>14.354552525760969</v>
      </c>
      <c r="BR23" s="2">
        <f t="shared" si="40"/>
        <v>1175.0474973896091</v>
      </c>
      <c r="BS23" s="2">
        <f t="shared" si="41"/>
        <v>89.9993220936453</v>
      </c>
      <c r="BT23" s="2">
        <f t="shared" si="59"/>
        <v>0.01390280701833605</v>
      </c>
      <c r="BU23" s="2">
        <f t="shared" si="42"/>
        <v>1175.0474973073622</v>
      </c>
      <c r="BV23" s="2">
        <f t="shared" si="43"/>
        <v>-73.42791787448294</v>
      </c>
      <c r="BW23" s="2">
        <f t="shared" si="43"/>
        <v>1215.2731492774813</v>
      </c>
      <c r="BX23" s="2">
        <f t="shared" si="44"/>
        <v>1217.489419452255</v>
      </c>
      <c r="BY23" s="2">
        <f t="shared" si="45"/>
        <v>-86.54233999483758</v>
      </c>
      <c r="BZ23" s="2">
        <f t="shared" si="46"/>
        <v>0.06024989277209077</v>
      </c>
      <c r="CA23" s="2">
        <f t="shared" si="47"/>
        <v>101.05783200663879</v>
      </c>
      <c r="CB23" s="2">
        <f t="shared" si="48"/>
        <v>0.8495234880864799</v>
      </c>
      <c r="CC23" s="2">
        <f t="shared" si="49"/>
        <v>101.05783200663879</v>
      </c>
      <c r="CD23" s="23">
        <f>1000*CB23</f>
        <v>849.5234880864799</v>
      </c>
      <c r="CE23" s="2">
        <f t="shared" si="51"/>
        <v>9.582594136284813</v>
      </c>
      <c r="CF23" s="2">
        <f t="shared" si="52"/>
        <v>101.05783200663879</v>
      </c>
      <c r="CG23" s="2">
        <f t="shared" si="53"/>
        <v>-1.8379387972018288</v>
      </c>
      <c r="CH23" s="2">
        <f t="shared" si="54"/>
        <v>9.404684543274186</v>
      </c>
      <c r="CI23" s="2">
        <f t="shared" si="57"/>
        <v>5.116973730350735</v>
      </c>
      <c r="CJ23" s="2">
        <f>1.51*CB23</f>
        <v>1.2827804670105847</v>
      </c>
    </row>
    <row r="24" spans="1:88" ht="12.75">
      <c r="A24" s="1" t="s">
        <v>31</v>
      </c>
      <c r="B24" s="1">
        <v>3</v>
      </c>
      <c r="C24" s="1">
        <v>0.05635</v>
      </c>
      <c r="D24">
        <v>0.2381</v>
      </c>
      <c r="E24" s="1">
        <v>0.4004</v>
      </c>
      <c r="F24" s="1">
        <v>0.1692</v>
      </c>
      <c r="G24" s="1">
        <v>2.5058</v>
      </c>
      <c r="H24" s="10">
        <f t="shared" si="0"/>
        <v>0.013416935</v>
      </c>
      <c r="I24" s="2">
        <f t="shared" si="1"/>
        <v>0.02256254</v>
      </c>
      <c r="J24" s="2">
        <f t="shared" si="2"/>
        <v>0.009534419999999998</v>
      </c>
      <c r="K24" s="2">
        <f t="shared" si="3"/>
        <v>0.14120182999999997</v>
      </c>
      <c r="L24" s="3">
        <v>22</v>
      </c>
      <c r="M24" s="3">
        <f t="shared" si="58"/>
        <v>5.068870000000001</v>
      </c>
      <c r="N24" s="8">
        <v>3</v>
      </c>
      <c r="O24" s="2">
        <f>O23+H23</f>
        <v>2.3273159470000007</v>
      </c>
      <c r="P24" s="2">
        <f>P23+I23</f>
        <v>8.963495548000001</v>
      </c>
      <c r="Q24" s="2">
        <f>Q23+J23</f>
        <v>2.2420028039999997</v>
      </c>
      <c r="R24" s="2">
        <f>R23+K23</f>
        <v>16.533845445999997</v>
      </c>
      <c r="S24">
        <v>20</v>
      </c>
      <c r="T24">
        <v>0</v>
      </c>
      <c r="U24" s="2">
        <f>O24+S24</f>
        <v>22.327315947000002</v>
      </c>
      <c r="V24" s="2">
        <f t="shared" si="4"/>
        <v>8.963495548000001</v>
      </c>
      <c r="W24" s="2">
        <f t="shared" si="5"/>
        <v>24.05937010472586</v>
      </c>
      <c r="X24" s="2">
        <f t="shared" si="6"/>
        <v>21.87342336119321</v>
      </c>
      <c r="Y24" s="12">
        <f t="shared" si="56"/>
        <v>0.34075596272083286</v>
      </c>
      <c r="Z24" s="2">
        <f t="shared" si="7"/>
        <v>-21.87342336119321</v>
      </c>
      <c r="AA24" s="7">
        <f t="shared" si="8"/>
        <v>0.4014587140378768</v>
      </c>
      <c r="AB24" s="2">
        <f>Y24*1.36</f>
        <v>0.46342810930033274</v>
      </c>
      <c r="AC24" s="2">
        <f t="shared" si="9"/>
        <v>24.654631894</v>
      </c>
      <c r="AD24" s="2">
        <f t="shared" si="9"/>
        <v>17.926991096000002</v>
      </c>
      <c r="AE24" s="2">
        <f t="shared" si="10"/>
        <v>30.483239387976887</v>
      </c>
      <c r="AF24" s="2">
        <f t="shared" si="11"/>
        <v>36.02182464109155</v>
      </c>
      <c r="AG24" s="17">
        <f t="shared" si="12"/>
        <v>0.2689469356634802</v>
      </c>
      <c r="AH24" s="2">
        <f t="shared" si="13"/>
        <v>-36.02182464109155</v>
      </c>
      <c r="AI24" s="23">
        <f t="shared" si="14"/>
        <v>268.9469356634802</v>
      </c>
      <c r="AJ24" s="2">
        <f t="shared" si="15"/>
        <v>0.7271246706531744</v>
      </c>
      <c r="AK24" s="2">
        <f>AG24*1.36</f>
        <v>0.36576783250233313</v>
      </c>
      <c r="AL24" s="2">
        <f t="shared" si="16"/>
        <v>66.896634698</v>
      </c>
      <c r="AM24" s="2">
        <f t="shared" si="16"/>
        <v>34.460836541999996</v>
      </c>
      <c r="AN24" s="2">
        <f t="shared" si="17"/>
        <v>75.25097334315417</v>
      </c>
      <c r="AO24" s="2">
        <f t="shared" si="18"/>
        <v>27.25460671787917</v>
      </c>
      <c r="AP24" s="14">
        <f t="shared" si="19"/>
        <v>0.32684124038264756</v>
      </c>
      <c r="AQ24" s="2">
        <f t="shared" si="20"/>
        <v>-27.25460671787917</v>
      </c>
      <c r="AR24" s="2">
        <f t="shared" si="21"/>
        <v>0.5151355774108958</v>
      </c>
      <c r="AS24" s="2">
        <f t="shared" si="60"/>
        <v>0.467382973747186</v>
      </c>
      <c r="AT24">
        <v>1</v>
      </c>
      <c r="AU24">
        <v>120</v>
      </c>
      <c r="AV24" s="2">
        <f t="shared" si="22"/>
        <v>9.260704722437508</v>
      </c>
      <c r="AW24" s="2">
        <f t="shared" si="23"/>
        <v>75.44490253121363</v>
      </c>
      <c r="AX24" s="2">
        <f t="shared" si="24"/>
        <v>9.260704722437508</v>
      </c>
      <c r="AY24" s="2">
        <f t="shared" si="25"/>
        <v>195.44490253121364</v>
      </c>
      <c r="AZ24" s="2">
        <f t="shared" si="26"/>
        <v>-8.926272824776719</v>
      </c>
      <c r="BA24" s="2">
        <f t="shared" si="27"/>
        <v>-2.466233041265361</v>
      </c>
      <c r="BB24" s="2">
        <f>Q24+(3*S24)-AZ24</f>
        <v>71.16827562877673</v>
      </c>
      <c r="BC24" s="2">
        <f>R24+(3*T24)-BA24</f>
        <v>19.00007848726536</v>
      </c>
      <c r="BD24" s="2">
        <f t="shared" si="28"/>
        <v>73.66088811910822</v>
      </c>
      <c r="BE24" s="2">
        <f t="shared" si="29"/>
        <v>14.947855218062674</v>
      </c>
      <c r="BF24" s="2">
        <f t="shared" si="30"/>
        <v>85.76065195617636</v>
      </c>
      <c r="BG24" s="2">
        <f t="shared" si="31"/>
        <v>150.88980506242726</v>
      </c>
      <c r="BH24" s="2">
        <f t="shared" si="32"/>
        <v>-74.92785292185535</v>
      </c>
      <c r="BI24" s="2">
        <f t="shared" si="33"/>
        <v>41.72177225944781</v>
      </c>
      <c r="BJ24" s="2">
        <f t="shared" si="34"/>
        <v>4.654631894000001</v>
      </c>
      <c r="BK24" s="2">
        <f t="shared" si="34"/>
        <v>17.926991096000002</v>
      </c>
      <c r="BL24" s="2">
        <f t="shared" si="35"/>
        <v>18.521409444875015</v>
      </c>
      <c r="BM24" s="2">
        <f t="shared" si="36"/>
        <v>75.44490253121363</v>
      </c>
      <c r="BN24" s="2">
        <f t="shared" si="37"/>
        <v>62.242002804</v>
      </c>
      <c r="BO24" s="2">
        <f t="shared" si="37"/>
        <v>16.533845445999997</v>
      </c>
      <c r="BP24" s="2">
        <f t="shared" si="38"/>
        <v>64.40058197163562</v>
      </c>
      <c r="BQ24" s="2">
        <f t="shared" si="39"/>
        <v>14.876381456210408</v>
      </c>
      <c r="BR24" s="2">
        <f t="shared" si="40"/>
        <v>1192.7895471848994</v>
      </c>
      <c r="BS24" s="2">
        <f t="shared" si="41"/>
        <v>90.32128398742404</v>
      </c>
      <c r="BT24" s="2">
        <f t="shared" si="59"/>
        <v>-6.688488695146163</v>
      </c>
      <c r="BU24" s="2">
        <f t="shared" si="42"/>
        <v>1192.7707944079334</v>
      </c>
      <c r="BV24" s="2">
        <f t="shared" si="43"/>
        <v>-81.61634161700151</v>
      </c>
      <c r="BW24" s="2">
        <f t="shared" si="43"/>
        <v>1234.4925666673812</v>
      </c>
      <c r="BX24" s="2">
        <f t="shared" si="44"/>
        <v>1237.1875865752784</v>
      </c>
      <c r="BY24" s="2">
        <f t="shared" si="45"/>
        <v>-86.21749326016523</v>
      </c>
      <c r="BZ24" s="2">
        <f t="shared" si="46"/>
        <v>0.05953898092609598</v>
      </c>
      <c r="CA24" s="2">
        <f t="shared" si="47"/>
        <v>101.1653484782279</v>
      </c>
      <c r="CB24" s="2">
        <f t="shared" si="48"/>
        <v>0.8394996310579533</v>
      </c>
      <c r="CC24" s="2">
        <f t="shared" si="49"/>
        <v>101.1653484782279</v>
      </c>
      <c r="CD24" s="23">
        <f t="shared" si="50"/>
        <v>839.4996310579534</v>
      </c>
      <c r="CE24" s="2">
        <f t="shared" si="51"/>
        <v>9.697012952006586</v>
      </c>
      <c r="CF24" s="2">
        <f t="shared" si="52"/>
        <v>101.1653484782279</v>
      </c>
      <c r="CG24" s="2">
        <f t="shared" si="53"/>
        <v>-1.8777397756076233</v>
      </c>
      <c r="CH24" s="2">
        <f t="shared" si="54"/>
        <v>9.513472211894273</v>
      </c>
      <c r="CI24" s="2">
        <f t="shared" si="57"/>
        <v>5.066448682334474</v>
      </c>
      <c r="CJ24" s="2">
        <f>1.52*CB24</f>
        <v>1.2760394392080892</v>
      </c>
    </row>
    <row r="25" spans="1:88" ht="12.75">
      <c r="A25" s="1" t="s">
        <v>32</v>
      </c>
      <c r="B25" s="1">
        <v>3</v>
      </c>
      <c r="C25" s="1">
        <v>0.19955</v>
      </c>
      <c r="D25">
        <v>0.2381</v>
      </c>
      <c r="E25" s="1">
        <v>0.4004</v>
      </c>
      <c r="F25" s="1">
        <v>0.1692</v>
      </c>
      <c r="G25" s="1">
        <v>2.5058</v>
      </c>
      <c r="H25" s="10">
        <f t="shared" si="0"/>
        <v>0.047512855</v>
      </c>
      <c r="I25" s="2">
        <f t="shared" si="1"/>
        <v>0.07989982</v>
      </c>
      <c r="J25" s="2">
        <f t="shared" si="2"/>
        <v>0.03376386</v>
      </c>
      <c r="K25" s="2">
        <f t="shared" si="3"/>
        <v>0.50003239</v>
      </c>
      <c r="L25" s="3">
        <v>23</v>
      </c>
      <c r="M25" s="3">
        <f t="shared" si="58"/>
        <v>5.125220000000001</v>
      </c>
      <c r="N25" s="8">
        <v>3</v>
      </c>
      <c r="O25" s="2">
        <f>O24+H24</f>
        <v>2.3407328820000006</v>
      </c>
      <c r="P25" s="2">
        <f>P24+I24</f>
        <v>8.986058088</v>
      </c>
      <c r="Q25" s="2">
        <f>Q24+J24</f>
        <v>2.251537224</v>
      </c>
      <c r="R25" s="2">
        <f>R24+K24</f>
        <v>16.675047275999997</v>
      </c>
      <c r="S25">
        <v>20</v>
      </c>
      <c r="T25">
        <v>0</v>
      </c>
      <c r="U25" s="2">
        <f aca="true" t="shared" si="61" ref="U25:U39">O25+S25</f>
        <v>22.340732882</v>
      </c>
      <c r="V25" s="2">
        <f t="shared" si="4"/>
        <v>8.986058088</v>
      </c>
      <c r="W25" s="2">
        <f t="shared" si="5"/>
        <v>24.080232259382097</v>
      </c>
      <c r="X25" s="2">
        <f t="shared" si="6"/>
        <v>21.91134972509268</v>
      </c>
      <c r="Y25" s="12">
        <f t="shared" si="56"/>
        <v>0.3404607453193667</v>
      </c>
      <c r="Z25" s="2">
        <f t="shared" si="7"/>
        <v>-21.91134972509268</v>
      </c>
      <c r="AA25" s="7">
        <f t="shared" si="8"/>
        <v>0.4022275426443192</v>
      </c>
      <c r="AB25" s="2">
        <f>Y25*1.35</f>
        <v>0.45962200618114507</v>
      </c>
      <c r="AC25" s="2">
        <f t="shared" si="9"/>
        <v>24.681465764000002</v>
      </c>
      <c r="AD25" s="2">
        <f t="shared" si="9"/>
        <v>17.972116176</v>
      </c>
      <c r="AE25" s="2">
        <f t="shared" si="10"/>
        <v>30.53148722389961</v>
      </c>
      <c r="AF25" s="2">
        <f t="shared" si="11"/>
        <v>36.06070061015302</v>
      </c>
      <c r="AG25" s="17">
        <f t="shared" si="12"/>
        <v>0.26852192827590515</v>
      </c>
      <c r="AH25" s="2">
        <f t="shared" si="13"/>
        <v>-36.06070061015302</v>
      </c>
      <c r="AI25" s="23">
        <f t="shared" si="14"/>
        <v>268.52192827590517</v>
      </c>
      <c r="AJ25" s="2">
        <f t="shared" si="15"/>
        <v>0.72816243361907</v>
      </c>
      <c r="AK25" s="2">
        <f>AG25*1.35</f>
        <v>0.36250460317247196</v>
      </c>
      <c r="AL25" s="2">
        <f t="shared" si="16"/>
        <v>66.933002988</v>
      </c>
      <c r="AM25" s="2">
        <f t="shared" si="16"/>
        <v>34.647163452</v>
      </c>
      <c r="AN25" s="2">
        <f t="shared" si="17"/>
        <v>75.36877884284196</v>
      </c>
      <c r="AO25" s="2">
        <f t="shared" si="18"/>
        <v>27.36786700869234</v>
      </c>
      <c r="AP25" s="14">
        <f t="shared" si="19"/>
        <v>0.3263303697511604</v>
      </c>
      <c r="AQ25" s="2">
        <f t="shared" si="20"/>
        <v>-27.36786700869234</v>
      </c>
      <c r="AR25" s="2">
        <f t="shared" si="21"/>
        <v>0.5176394589409304</v>
      </c>
      <c r="AS25" s="2">
        <f t="shared" si="60"/>
        <v>0.4666524287441594</v>
      </c>
      <c r="AT25">
        <v>1</v>
      </c>
      <c r="AU25">
        <v>120</v>
      </c>
      <c r="AV25" s="2">
        <f t="shared" si="22"/>
        <v>9.28591785370656</v>
      </c>
      <c r="AW25" s="2">
        <f t="shared" si="23"/>
        <v>75.3997607193143</v>
      </c>
      <c r="AX25" s="2">
        <f t="shared" si="24"/>
        <v>9.28591785370656</v>
      </c>
      <c r="AY25" s="2">
        <f t="shared" si="25"/>
        <v>195.39976071931432</v>
      </c>
      <c r="AZ25" s="2">
        <f t="shared" si="26"/>
        <v>-8.95252102509062</v>
      </c>
      <c r="BA25" s="2">
        <f t="shared" si="27"/>
        <v>-2.4658949047144385</v>
      </c>
      <c r="BB25" s="2">
        <f>Q25+(3*S25)-AZ25</f>
        <v>71.20405824909062</v>
      </c>
      <c r="BC25" s="2">
        <f>R25+(3*T25)-BA25</f>
        <v>19.140942180714436</v>
      </c>
      <c r="BD25" s="2">
        <f t="shared" si="28"/>
        <v>73.73190339809045</v>
      </c>
      <c r="BE25" s="2">
        <f t="shared" si="29"/>
        <v>15.046441591921417</v>
      </c>
      <c r="BF25" s="2">
        <f t="shared" si="30"/>
        <v>86.22827038578623</v>
      </c>
      <c r="BG25" s="2">
        <f t="shared" si="31"/>
        <v>150.7995214386286</v>
      </c>
      <c r="BH25" s="2">
        <f t="shared" si="32"/>
        <v>-75.27020953603419</v>
      </c>
      <c r="BI25" s="2">
        <f t="shared" si="33"/>
        <v>42.0679232922873</v>
      </c>
      <c r="BJ25" s="2">
        <f t="shared" si="34"/>
        <v>4.681465764000001</v>
      </c>
      <c r="BK25" s="2">
        <f t="shared" si="34"/>
        <v>17.972116176</v>
      </c>
      <c r="BL25" s="2">
        <f t="shared" si="35"/>
        <v>18.57183570741312</v>
      </c>
      <c r="BM25" s="2">
        <f t="shared" si="36"/>
        <v>75.3997607193143</v>
      </c>
      <c r="BN25" s="2">
        <f t="shared" si="37"/>
        <v>62.251537224</v>
      </c>
      <c r="BO25" s="2">
        <f t="shared" si="37"/>
        <v>16.675047275999997</v>
      </c>
      <c r="BP25" s="2">
        <f t="shared" si="38"/>
        <v>64.4461875397443</v>
      </c>
      <c r="BQ25" s="2">
        <f t="shared" si="39"/>
        <v>14.995532885658214</v>
      </c>
      <c r="BR25" s="2">
        <f t="shared" si="40"/>
        <v>1196.8840069572657</v>
      </c>
      <c r="BS25" s="2">
        <f t="shared" si="41"/>
        <v>90.39529360497252</v>
      </c>
      <c r="BT25" s="2">
        <f t="shared" si="59"/>
        <v>-8.257446614036846</v>
      </c>
      <c r="BU25" s="2">
        <f t="shared" si="42"/>
        <v>1196.8555220599922</v>
      </c>
      <c r="BV25" s="2">
        <f t="shared" si="43"/>
        <v>-83.52765615007104</v>
      </c>
      <c r="BW25" s="2">
        <f t="shared" si="43"/>
        <v>1238.9234453522795</v>
      </c>
      <c r="BX25" s="2">
        <f t="shared" si="44"/>
        <v>1241.7359513139206</v>
      </c>
      <c r="BY25" s="2">
        <f t="shared" si="45"/>
        <v>-86.14298138515896</v>
      </c>
      <c r="BZ25" s="2">
        <f t="shared" si="46"/>
        <v>0.0593780854295733</v>
      </c>
      <c r="CA25" s="2">
        <f t="shared" si="47"/>
        <v>101.18942297708038</v>
      </c>
      <c r="CB25" s="2">
        <f t="shared" si="48"/>
        <v>0.8372310045569835</v>
      </c>
      <c r="CC25" s="2">
        <f t="shared" si="49"/>
        <v>101.18942297708038</v>
      </c>
      <c r="CD25" s="23">
        <f t="shared" si="50"/>
        <v>837.2310045569835</v>
      </c>
      <c r="CE25" s="2">
        <f t="shared" si="51"/>
        <v>9.723288735444408</v>
      </c>
      <c r="CF25" s="2">
        <f t="shared" si="52"/>
        <v>101.18942297708038</v>
      </c>
      <c r="CG25" s="2">
        <f t="shared" si="53"/>
        <v>-1.8868358749777823</v>
      </c>
      <c r="CH25" s="2">
        <f t="shared" si="54"/>
        <v>9.538458691723571</v>
      </c>
      <c r="CI25" s="2">
        <f t="shared" si="57"/>
        <v>5.055266766027484</v>
      </c>
      <c r="CJ25" s="2">
        <f>1.54*CB25</f>
        <v>1.2893357470177547</v>
      </c>
    </row>
    <row r="26" spans="1:88" ht="12.75">
      <c r="A26" s="1" t="s">
        <v>33</v>
      </c>
      <c r="B26" s="1">
        <v>3</v>
      </c>
      <c r="C26" s="1">
        <v>0.56675</v>
      </c>
      <c r="D26">
        <v>0.2381</v>
      </c>
      <c r="E26" s="1">
        <v>0.4004</v>
      </c>
      <c r="F26" s="1">
        <v>0.1692</v>
      </c>
      <c r="G26" s="1">
        <v>2.5058</v>
      </c>
      <c r="H26" s="10">
        <f t="shared" si="0"/>
        <v>0.134943175</v>
      </c>
      <c r="I26" s="2">
        <f t="shared" si="1"/>
        <v>0.22692669999999998</v>
      </c>
      <c r="J26" s="2">
        <f t="shared" si="2"/>
        <v>0.0958941</v>
      </c>
      <c r="K26" s="2">
        <f t="shared" si="3"/>
        <v>1.42016215</v>
      </c>
      <c r="L26" s="3">
        <v>24</v>
      </c>
      <c r="M26" s="3">
        <f t="shared" si="58"/>
        <v>5.324770000000002</v>
      </c>
      <c r="N26" s="8">
        <v>3</v>
      </c>
      <c r="O26" s="2">
        <f>O25+H25</f>
        <v>2.3882457370000005</v>
      </c>
      <c r="P26" s="2">
        <f>P25+I25</f>
        <v>9.065957908</v>
      </c>
      <c r="Q26" s="2">
        <f>Q25+J25</f>
        <v>2.285301084</v>
      </c>
      <c r="R26" s="2">
        <f>R25+K25</f>
        <v>17.175079666</v>
      </c>
      <c r="S26">
        <v>20</v>
      </c>
      <c r="T26">
        <v>0</v>
      </c>
      <c r="U26" s="2">
        <f t="shared" si="61"/>
        <v>22.388245737000002</v>
      </c>
      <c r="V26" s="2">
        <f t="shared" si="4"/>
        <v>9.065957908</v>
      </c>
      <c r="W26" s="2">
        <f t="shared" si="5"/>
        <v>24.15419508014967</v>
      </c>
      <c r="X26" s="2">
        <f t="shared" si="6"/>
        <v>22.045129686331176</v>
      </c>
      <c r="Y26" s="12">
        <f t="shared" si="56"/>
        <v>0.3394182168061667</v>
      </c>
      <c r="Z26" s="2">
        <f t="shared" si="7"/>
        <v>-22.045129686331176</v>
      </c>
      <c r="AA26" s="7">
        <f t="shared" si="8"/>
        <v>0.404942754984019</v>
      </c>
      <c r="AB26" s="2">
        <f>Y26*1.34</f>
        <v>0.4548204105202634</v>
      </c>
      <c r="AC26" s="2">
        <f t="shared" si="9"/>
        <v>24.776491474</v>
      </c>
      <c r="AD26" s="2">
        <f t="shared" si="9"/>
        <v>18.131915816</v>
      </c>
      <c r="AE26" s="2">
        <f t="shared" si="10"/>
        <v>30.7024575713363</v>
      </c>
      <c r="AF26" s="2">
        <f t="shared" si="11"/>
        <v>36.197387667824025</v>
      </c>
      <c r="AG26" s="17">
        <f t="shared" si="12"/>
        <v>0.2670266314494204</v>
      </c>
      <c r="AH26" s="2">
        <f t="shared" si="13"/>
        <v>-36.197387667824025</v>
      </c>
      <c r="AI26" s="23">
        <f t="shared" si="14"/>
        <v>267.0266314494204</v>
      </c>
      <c r="AJ26" s="2">
        <f t="shared" si="15"/>
        <v>0.7318193471834905</v>
      </c>
      <c r="AK26" s="2">
        <f>AG26*1.34</f>
        <v>0.35781568614222337</v>
      </c>
      <c r="AL26" s="2">
        <f t="shared" si="16"/>
        <v>67.06179255800001</v>
      </c>
      <c r="AM26" s="2">
        <f t="shared" si="16"/>
        <v>35.306995482</v>
      </c>
      <c r="AN26" s="2">
        <f t="shared" si="17"/>
        <v>75.78831012140456</v>
      </c>
      <c r="AO26" s="2">
        <f t="shared" si="18"/>
        <v>27.766110417258233</v>
      </c>
      <c r="AP26" s="14">
        <f t="shared" si="19"/>
        <v>0.32452394608191376</v>
      </c>
      <c r="AQ26" s="2">
        <f t="shared" si="20"/>
        <v>-27.766110417258233</v>
      </c>
      <c r="AR26" s="2">
        <f t="shared" si="21"/>
        <v>0.5264845172676214</v>
      </c>
      <c r="AS26" s="2">
        <f t="shared" si="60"/>
        <v>0.46406924289713664</v>
      </c>
      <c r="AT26">
        <v>1</v>
      </c>
      <c r="AU26">
        <v>120</v>
      </c>
      <c r="AV26" s="2">
        <f t="shared" si="22"/>
        <v>9.375249889465689</v>
      </c>
      <c r="AW26" s="2">
        <f t="shared" si="23"/>
        <v>75.24185477179654</v>
      </c>
      <c r="AX26" s="2">
        <f t="shared" si="24"/>
        <v>9.375249889465689</v>
      </c>
      <c r="AY26" s="2">
        <f t="shared" si="25"/>
        <v>195.24185477179654</v>
      </c>
      <c r="AZ26" s="2">
        <f t="shared" si="26"/>
        <v>-9.045472726468425</v>
      </c>
      <c r="BA26" s="2">
        <f t="shared" si="27"/>
        <v>-2.4646974752781103</v>
      </c>
      <c r="BB26" s="2">
        <f>Q26+(3*S26)-AZ26</f>
        <v>71.33077381046843</v>
      </c>
      <c r="BC26" s="2">
        <f>R26+(3*T26)-BA26</f>
        <v>19.63977714127811</v>
      </c>
      <c r="BD26" s="2">
        <f t="shared" si="28"/>
        <v>73.9851345782332</v>
      </c>
      <c r="BE26" s="2">
        <f t="shared" si="29"/>
        <v>15.394033483575774</v>
      </c>
      <c r="BF26" s="2">
        <f t="shared" si="30"/>
        <v>87.89531048992642</v>
      </c>
      <c r="BG26" s="2">
        <f t="shared" si="31"/>
        <v>150.48370954359308</v>
      </c>
      <c r="BH26" s="2">
        <f t="shared" si="32"/>
        <v>-76.48787508932905</v>
      </c>
      <c r="BI26" s="2">
        <f t="shared" si="33"/>
        <v>43.30347065120492</v>
      </c>
      <c r="BJ26" s="2">
        <f t="shared" si="34"/>
        <v>4.776491474000001</v>
      </c>
      <c r="BK26" s="2">
        <f t="shared" si="34"/>
        <v>18.131915816</v>
      </c>
      <c r="BL26" s="2">
        <f t="shared" si="35"/>
        <v>18.750499778931378</v>
      </c>
      <c r="BM26" s="2">
        <f t="shared" si="36"/>
        <v>75.24185477179654</v>
      </c>
      <c r="BN26" s="2">
        <f t="shared" si="37"/>
        <v>62.285301084</v>
      </c>
      <c r="BO26" s="2">
        <f t="shared" si="37"/>
        <v>17.175079666</v>
      </c>
      <c r="BP26" s="2">
        <f t="shared" si="38"/>
        <v>64.60992255573426</v>
      </c>
      <c r="BQ26" s="2">
        <f t="shared" si="39"/>
        <v>15.416115413908267</v>
      </c>
      <c r="BR26" s="2">
        <f t="shared" si="40"/>
        <v>1211.4683385980686</v>
      </c>
      <c r="BS26" s="2">
        <f t="shared" si="41"/>
        <v>90.65797018570481</v>
      </c>
      <c r="BT26" s="2">
        <f t="shared" si="59"/>
        <v>-13.911889053756171</v>
      </c>
      <c r="BU26" s="2">
        <f t="shared" si="42"/>
        <v>1211.3884574192214</v>
      </c>
      <c r="BV26" s="2">
        <f t="shared" si="43"/>
        <v>-90.39976414308522</v>
      </c>
      <c r="BW26" s="2">
        <f t="shared" si="43"/>
        <v>1254.6919280704262</v>
      </c>
      <c r="BX26" s="2">
        <f t="shared" si="44"/>
        <v>1257.9443357009916</v>
      </c>
      <c r="BY26" s="2">
        <f t="shared" si="45"/>
        <v>-85.87899614797122</v>
      </c>
      <c r="BZ26" s="2">
        <f t="shared" si="46"/>
        <v>0.05881431513184155</v>
      </c>
      <c r="CA26" s="2">
        <f t="shared" si="47"/>
        <v>101.27302963154699</v>
      </c>
      <c r="CB26" s="2">
        <f t="shared" si="48"/>
        <v>0.8292818433589658</v>
      </c>
      <c r="CC26" s="2">
        <f t="shared" si="49"/>
        <v>101.27302963154699</v>
      </c>
      <c r="CD26" s="23">
        <f t="shared" si="50"/>
        <v>829.2818433589658</v>
      </c>
      <c r="CE26" s="2">
        <f t="shared" si="51"/>
        <v>9.81649225865173</v>
      </c>
      <c r="CF26" s="2">
        <f t="shared" si="52"/>
        <v>101.27302963154699</v>
      </c>
      <c r="CG26" s="2">
        <f t="shared" si="53"/>
        <v>-1.9189723354022534</v>
      </c>
      <c r="CH26" s="2">
        <f t="shared" si="54"/>
        <v>9.627100572868768</v>
      </c>
      <c r="CI26" s="2">
        <f t="shared" si="57"/>
        <v>5.0168000837024795</v>
      </c>
      <c r="CJ26" s="2">
        <f>1.54*CB26</f>
        <v>1.2770940387728074</v>
      </c>
    </row>
    <row r="27" spans="1:88" ht="12.75">
      <c r="A27" s="1" t="s">
        <v>34</v>
      </c>
      <c r="B27" s="1">
        <v>3</v>
      </c>
      <c r="C27" s="1">
        <v>0.07793</v>
      </c>
      <c r="D27">
        <v>0.2381</v>
      </c>
      <c r="E27" s="1">
        <v>0.4004</v>
      </c>
      <c r="F27" s="1">
        <v>0.1692</v>
      </c>
      <c r="G27" s="1">
        <v>2.5058</v>
      </c>
      <c r="H27" s="10">
        <f t="shared" si="0"/>
        <v>0.018555133</v>
      </c>
      <c r="I27" s="2">
        <f t="shared" si="1"/>
        <v>0.031203171999999998</v>
      </c>
      <c r="J27" s="2">
        <f t="shared" si="2"/>
        <v>0.013185756</v>
      </c>
      <c r="K27" s="2">
        <f t="shared" si="3"/>
        <v>0.19527699399999998</v>
      </c>
      <c r="L27" s="3">
        <v>25</v>
      </c>
      <c r="M27" s="3">
        <f t="shared" si="58"/>
        <v>5.891520000000002</v>
      </c>
      <c r="N27" s="8">
        <v>3</v>
      </c>
      <c r="O27" s="2">
        <f>O26+H26</f>
        <v>2.5231889120000006</v>
      </c>
      <c r="P27" s="2">
        <f>P26+I26</f>
        <v>9.292884608</v>
      </c>
      <c r="Q27" s="2">
        <f>Q26+J26</f>
        <v>2.381195184</v>
      </c>
      <c r="R27" s="2">
        <f>R26+K26</f>
        <v>18.595241815999998</v>
      </c>
      <c r="S27">
        <v>20</v>
      </c>
      <c r="T27">
        <v>0</v>
      </c>
      <c r="U27" s="2">
        <f t="shared" si="61"/>
        <v>22.523188912000002</v>
      </c>
      <c r="V27" s="2">
        <f t="shared" si="4"/>
        <v>9.292884608</v>
      </c>
      <c r="W27" s="2">
        <f t="shared" si="5"/>
        <v>24.364969589622785</v>
      </c>
      <c r="X27" s="2">
        <f t="shared" si="6"/>
        <v>22.420645624650916</v>
      </c>
      <c r="Y27" s="12">
        <f t="shared" si="56"/>
        <v>0.3364820051318444</v>
      </c>
      <c r="Z27" s="2">
        <f t="shared" si="7"/>
        <v>-22.420645624650916</v>
      </c>
      <c r="AA27" s="7">
        <f t="shared" si="8"/>
        <v>0.41259186895372957</v>
      </c>
      <c r="AB27" s="2">
        <f>Y27*1.33</f>
        <v>0.4475210668253531</v>
      </c>
      <c r="AC27" s="2">
        <f t="shared" si="9"/>
        <v>25.046377824</v>
      </c>
      <c r="AD27" s="2">
        <f t="shared" si="9"/>
        <v>18.585769216</v>
      </c>
      <c r="AE27" s="2">
        <f t="shared" si="10"/>
        <v>31.18897015697973</v>
      </c>
      <c r="AF27" s="2">
        <f t="shared" si="11"/>
        <v>36.57741679922408</v>
      </c>
      <c r="AG27" s="17">
        <f t="shared" si="12"/>
        <v>0.2628613186401727</v>
      </c>
      <c r="AH27" s="2">
        <f t="shared" si="13"/>
        <v>-36.57741679922408</v>
      </c>
      <c r="AI27" s="23">
        <f t="shared" si="14"/>
        <v>262.8613186401727</v>
      </c>
      <c r="AJ27" s="2">
        <f t="shared" si="15"/>
        <v>0.7420541743241891</v>
      </c>
      <c r="AK27" s="2">
        <f>AG27*1.33</f>
        <v>0.3496055537914297</v>
      </c>
      <c r="AL27" s="2">
        <f t="shared" si="16"/>
        <v>67.427573008</v>
      </c>
      <c r="AM27" s="2">
        <f t="shared" si="16"/>
        <v>37.181011032</v>
      </c>
      <c r="AN27" s="2">
        <f t="shared" si="17"/>
        <v>76.9993843034532</v>
      </c>
      <c r="AO27" s="2">
        <f t="shared" si="18"/>
        <v>28.873285111892567</v>
      </c>
      <c r="AP27" s="14">
        <f t="shared" si="19"/>
        <v>0.3194197160142102</v>
      </c>
      <c r="AQ27" s="2">
        <f t="shared" si="20"/>
        <v>-28.873285111892567</v>
      </c>
      <c r="AR27" s="2">
        <f t="shared" si="21"/>
        <v>0.5514214641477402</v>
      </c>
      <c r="AS27" s="2">
        <f t="shared" si="60"/>
        <v>0.4567701939003206</v>
      </c>
      <c r="AT27">
        <v>1</v>
      </c>
      <c r="AU27">
        <v>120</v>
      </c>
      <c r="AV27" s="2">
        <f t="shared" si="22"/>
        <v>9.629339885124164</v>
      </c>
      <c r="AW27" s="2">
        <f t="shared" si="23"/>
        <v>74.80937063724288</v>
      </c>
      <c r="AX27" s="2">
        <f t="shared" si="24"/>
        <v>9.629339885124164</v>
      </c>
      <c r="AY27" s="2">
        <f t="shared" si="25"/>
        <v>194.80937063724286</v>
      </c>
      <c r="AZ27" s="2">
        <f t="shared" si="26"/>
        <v>-9.309468600965396</v>
      </c>
      <c r="BA27" s="2">
        <f t="shared" si="27"/>
        <v>-2.4612966076607767</v>
      </c>
      <c r="BB27" s="2">
        <f>Q27+(3*S27)-AZ27</f>
        <v>71.6906637849654</v>
      </c>
      <c r="BC27" s="2">
        <f>R27+(3*T27)-BA27</f>
        <v>21.056538423660776</v>
      </c>
      <c r="BD27" s="2">
        <f t="shared" si="28"/>
        <v>74.71900082519875</v>
      </c>
      <c r="BE27" s="2">
        <f t="shared" si="29"/>
        <v>16.368242368191172</v>
      </c>
      <c r="BF27" s="2">
        <f t="shared" si="30"/>
        <v>92.72418662324304</v>
      </c>
      <c r="BG27" s="2">
        <f t="shared" si="31"/>
        <v>149.61874127448576</v>
      </c>
      <c r="BH27" s="2">
        <f t="shared" si="32"/>
        <v>-79.99122205196356</v>
      </c>
      <c r="BI27" s="2">
        <f t="shared" si="33"/>
        <v>46.89540680680212</v>
      </c>
      <c r="BJ27" s="2">
        <f t="shared" si="34"/>
        <v>5.046377824000001</v>
      </c>
      <c r="BK27" s="2">
        <f t="shared" si="34"/>
        <v>18.585769216</v>
      </c>
      <c r="BL27" s="2">
        <f t="shared" si="35"/>
        <v>19.258679770248328</v>
      </c>
      <c r="BM27" s="2">
        <f t="shared" si="36"/>
        <v>74.80937063724288</v>
      </c>
      <c r="BN27" s="2">
        <f t="shared" si="37"/>
        <v>62.381195184</v>
      </c>
      <c r="BO27" s="2">
        <f t="shared" si="37"/>
        <v>18.595241815999998</v>
      </c>
      <c r="BP27" s="2">
        <f t="shared" si="38"/>
        <v>65.09375185668605</v>
      </c>
      <c r="BQ27" s="2">
        <f>DEGREES(ATAN(BO27/BN27))</f>
        <v>16.59881894319873</v>
      </c>
      <c r="BR27" s="2">
        <f t="shared" si="40"/>
        <v>1253.6197220519243</v>
      </c>
      <c r="BS27" s="2">
        <f t="shared" si="41"/>
        <v>91.40818958044161</v>
      </c>
      <c r="BT27" s="2">
        <f t="shared" si="59"/>
        <v>-30.807792896735695</v>
      </c>
      <c r="BU27" s="2">
        <f t="shared" si="42"/>
        <v>1253.2411130402545</v>
      </c>
      <c r="BV27" s="2">
        <f t="shared" si="43"/>
        <v>-110.79901494869925</v>
      </c>
      <c r="BW27" s="2">
        <f t="shared" si="43"/>
        <v>1300.1365198470567</v>
      </c>
      <c r="BX27" s="2">
        <f t="shared" si="44"/>
        <v>1304.8491836046103</v>
      </c>
      <c r="BY27" s="2">
        <f t="shared" si="45"/>
        <v>-85.12896225176165</v>
      </c>
      <c r="BZ27" s="2">
        <f t="shared" si="46"/>
        <v>0.05726255705566642</v>
      </c>
      <c r="CA27" s="2">
        <f t="shared" si="47"/>
        <v>101.49720461995283</v>
      </c>
      <c r="CB27" s="2">
        <f t="shared" si="48"/>
        <v>0.8074020544848965</v>
      </c>
      <c r="CC27" s="2">
        <f t="shared" si="49"/>
        <v>101.49720461995283</v>
      </c>
      <c r="CD27" s="23">
        <f t="shared" si="50"/>
        <v>807.4020544848966</v>
      </c>
      <c r="CE27" s="2">
        <f t="shared" si="51"/>
        <v>10.082509389658735</v>
      </c>
      <c r="CF27" s="2">
        <f t="shared" si="52"/>
        <v>101.49720461995283</v>
      </c>
      <c r="CG27" s="2">
        <f t="shared" si="53"/>
        <v>-2.0096470322590787</v>
      </c>
      <c r="CH27" s="2">
        <f t="shared" si="54"/>
        <v>9.880198095093482</v>
      </c>
      <c r="CI27" s="2">
        <f t="shared" si="57"/>
        <v>4.916384786231332</v>
      </c>
      <c r="CJ27" s="2">
        <f>1.57*CB27</f>
        <v>1.2676212255412875</v>
      </c>
    </row>
    <row r="28" spans="1:88" ht="12.75">
      <c r="A28" s="1" t="s">
        <v>35</v>
      </c>
      <c r="B28" s="1">
        <v>3</v>
      </c>
      <c r="C28" s="1">
        <v>0.01621</v>
      </c>
      <c r="D28">
        <v>0.2381</v>
      </c>
      <c r="E28" s="1">
        <v>0.4004</v>
      </c>
      <c r="F28" s="1">
        <v>0.1692</v>
      </c>
      <c r="G28" s="1">
        <v>2.5058</v>
      </c>
      <c r="H28" s="10">
        <f t="shared" si="0"/>
        <v>0.003859601</v>
      </c>
      <c r="I28" s="2">
        <f t="shared" si="1"/>
        <v>0.0064904839999999995</v>
      </c>
      <c r="J28" s="2">
        <f t="shared" si="2"/>
        <v>0.0027427319999999995</v>
      </c>
      <c r="K28" s="2">
        <f t="shared" si="3"/>
        <v>0.04061901799999999</v>
      </c>
      <c r="L28" s="3">
        <v>26</v>
      </c>
      <c r="M28" s="3"/>
      <c r="N28" s="11">
        <v>3</v>
      </c>
      <c r="O28" s="2">
        <f>O4+H27</f>
        <v>1.4302218150000001</v>
      </c>
      <c r="P28" s="2">
        <f>P4+I27</f>
        <v>7.45490046</v>
      </c>
      <c r="Q28" s="2">
        <f>Q4+J27</f>
        <v>1.6045045800000002</v>
      </c>
      <c r="R28" s="2">
        <f>R4+K27</f>
        <v>7.09269267</v>
      </c>
      <c r="S28">
        <v>20</v>
      </c>
      <c r="T28">
        <v>0</v>
      </c>
      <c r="U28" s="2">
        <f t="shared" si="61"/>
        <v>21.430221815</v>
      </c>
      <c r="V28" s="2">
        <f t="shared" si="4"/>
        <v>7.45490046</v>
      </c>
      <c r="W28" s="2">
        <f t="shared" si="5"/>
        <v>22.68986443125234</v>
      </c>
      <c r="X28" s="2">
        <f t="shared" si="6"/>
        <v>19.181179018390335</v>
      </c>
      <c r="Y28" s="2">
        <f t="shared" si="56"/>
        <v>0.36132317349593734</v>
      </c>
      <c r="Z28" s="2">
        <f t="shared" si="7"/>
        <v>-19.181179018390335</v>
      </c>
      <c r="AA28" s="7">
        <f t="shared" si="8"/>
        <v>0.3478685626474464</v>
      </c>
      <c r="AB28" s="2">
        <f>Y28*1.5</f>
        <v>0.5419847602439061</v>
      </c>
      <c r="AC28" s="2">
        <f t="shared" si="9"/>
        <v>22.86044363</v>
      </c>
      <c r="AD28" s="2">
        <f t="shared" si="9"/>
        <v>14.90980092</v>
      </c>
      <c r="AE28" s="2">
        <f t="shared" si="10"/>
        <v>27.29289369844173</v>
      </c>
      <c r="AF28" s="2">
        <f t="shared" si="11"/>
        <v>33.112776708011076</v>
      </c>
      <c r="AG28" s="17">
        <f t="shared" si="12"/>
        <v>0.30038492484806645</v>
      </c>
      <c r="AH28" s="2">
        <f t="shared" si="13"/>
        <v>-33.112776708011076</v>
      </c>
      <c r="AI28" s="2"/>
      <c r="AJ28" s="2">
        <f t="shared" si="15"/>
        <v>0.652209605435378</v>
      </c>
      <c r="AK28" s="2">
        <f>AG28*1.5</f>
        <v>0.45057738727209967</v>
      </c>
      <c r="AL28" s="2">
        <f t="shared" si="16"/>
        <v>64.46494821</v>
      </c>
      <c r="AM28" s="2">
        <f t="shared" si="16"/>
        <v>22.00249359</v>
      </c>
      <c r="AN28" s="2">
        <f t="shared" si="17"/>
        <v>68.11636566858198</v>
      </c>
      <c r="AO28" s="2">
        <f t="shared" si="18"/>
        <v>18.845256096763237</v>
      </c>
      <c r="AP28" s="14">
        <f t="shared" si="19"/>
        <v>0.3610750694942364</v>
      </c>
      <c r="AQ28" s="2">
        <f t="shared" si="20"/>
        <v>-18.845256096763237</v>
      </c>
      <c r="AR28" s="2">
        <f t="shared" si="21"/>
        <v>0.3413094123387026</v>
      </c>
      <c r="AS28" s="2">
        <f t="shared" si="60"/>
        <v>0.516337349376758</v>
      </c>
      <c r="AT28">
        <v>1</v>
      </c>
      <c r="AU28">
        <v>120</v>
      </c>
      <c r="AV28" s="2">
        <f t="shared" si="22"/>
        <v>7.590854715288003</v>
      </c>
      <c r="AW28" s="2">
        <f t="shared" si="23"/>
        <v>79.1397699121071</v>
      </c>
      <c r="AX28" s="2">
        <f t="shared" si="24"/>
        <v>7.590854715288003</v>
      </c>
      <c r="AY28" s="2">
        <f t="shared" si="25"/>
        <v>199.1397699121071</v>
      </c>
      <c r="AZ28" s="2">
        <f t="shared" si="26"/>
        <v>-7.171244088544296</v>
      </c>
      <c r="BA28" s="2">
        <f t="shared" si="27"/>
        <v>-2.488841805163317</v>
      </c>
      <c r="BB28" s="2">
        <f>Q28+(3*S28)-AZ28</f>
        <v>68.7757486685443</v>
      </c>
      <c r="BC28" s="2">
        <f>R28+(3*T28)-BA28</f>
        <v>9.581534475163316</v>
      </c>
      <c r="BD28" s="2">
        <f t="shared" si="28"/>
        <v>69.43996981434768</v>
      </c>
      <c r="BE28" s="2">
        <f t="shared" si="29"/>
        <v>7.931147182278899</v>
      </c>
      <c r="BF28" s="2">
        <f t="shared" si="30"/>
        <v>57.621075308610116</v>
      </c>
      <c r="BG28" s="2">
        <f t="shared" si="31"/>
        <v>158.2795398242142</v>
      </c>
      <c r="BH28" s="2">
        <f t="shared" si="32"/>
        <v>-53.530006428406324</v>
      </c>
      <c r="BI28" s="2">
        <f t="shared" si="33"/>
        <v>21.324322533091074</v>
      </c>
      <c r="BJ28" s="2">
        <f t="shared" si="34"/>
        <v>2.8604436300000002</v>
      </c>
      <c r="BK28" s="2">
        <f t="shared" si="34"/>
        <v>14.90980092</v>
      </c>
      <c r="BL28" s="2">
        <f t="shared" si="35"/>
        <v>15.181709430576007</v>
      </c>
      <c r="BM28" s="2">
        <f t="shared" si="36"/>
        <v>79.1397699121071</v>
      </c>
      <c r="BN28" s="2">
        <f t="shared" si="37"/>
        <v>61.60450458</v>
      </c>
      <c r="BO28" s="2">
        <f t="shared" si="37"/>
        <v>7.09269267</v>
      </c>
      <c r="BP28" s="2">
        <f t="shared" si="38"/>
        <v>62.01146082667552</v>
      </c>
      <c r="BQ28" s="2">
        <f aca="true" t="shared" si="62" ref="BQ28:BQ77">DEGREES(ATAN(BO28/BN28))</f>
        <v>6.5676999463110874</v>
      </c>
      <c r="BR28" s="2">
        <f t="shared" si="40"/>
        <v>941.4399796361344</v>
      </c>
      <c r="BS28" s="2">
        <f t="shared" si="41"/>
        <v>85.7074698584182</v>
      </c>
      <c r="BT28" s="2">
        <f t="shared" si="59"/>
        <v>70.46557700872349</v>
      </c>
      <c r="BU28" s="2">
        <f t="shared" si="42"/>
        <v>938.7991466304775</v>
      </c>
      <c r="BV28" s="2">
        <f aca="true" t="shared" si="63" ref="BV28:BW77">BH28+BT28</f>
        <v>16.93557058031716</v>
      </c>
      <c r="BW28" s="2">
        <f t="shared" si="63"/>
        <v>960.1234691635685</v>
      </c>
      <c r="BX28" s="2">
        <f t="shared" si="44"/>
        <v>960.2728203951036</v>
      </c>
      <c r="BY28" s="2">
        <f t="shared" si="45"/>
        <v>88.98946736187068</v>
      </c>
      <c r="BZ28" s="2">
        <f t="shared" si="46"/>
        <v>0.07231275148012276</v>
      </c>
      <c r="CA28" s="2">
        <f t="shared" si="47"/>
        <v>-81.05832017959179</v>
      </c>
      <c r="CB28" s="2">
        <f>14.1*BZ28</f>
        <v>1.0196097958697308</v>
      </c>
      <c r="CC28" s="2">
        <f t="shared" si="49"/>
        <v>-81.05832017959179</v>
      </c>
      <c r="CD28" s="2"/>
      <c r="CE28" s="2">
        <f t="shared" si="51"/>
        <v>7.984072758569106</v>
      </c>
      <c r="CF28" s="2">
        <f t="shared" si="52"/>
        <v>-81.05832017959179</v>
      </c>
      <c r="CG28" s="2">
        <f t="shared" si="53"/>
        <v>1.240956738620848</v>
      </c>
      <c r="CH28" s="2">
        <f t="shared" si="54"/>
        <v>-7.887042803674695</v>
      </c>
      <c r="CI28" s="2">
        <f t="shared" si="57"/>
        <v>6.355614630402067</v>
      </c>
      <c r="CJ28" s="2">
        <f aca="true" t="shared" si="64" ref="CJ28:CJ77">1.57*CB28</f>
        <v>1.6007873795154774</v>
      </c>
    </row>
    <row r="29" spans="1:88" ht="12.75">
      <c r="A29" s="1" t="s">
        <v>36</v>
      </c>
      <c r="B29" s="1">
        <v>3</v>
      </c>
      <c r="C29" s="1">
        <v>0.07037</v>
      </c>
      <c r="D29">
        <v>0.2381</v>
      </c>
      <c r="E29" s="1">
        <v>0.4004</v>
      </c>
      <c r="F29" s="1">
        <v>0.1692</v>
      </c>
      <c r="G29" s="1">
        <v>2.5058</v>
      </c>
      <c r="H29" s="10">
        <f t="shared" si="0"/>
        <v>0.016755097</v>
      </c>
      <c r="I29" s="2">
        <f t="shared" si="1"/>
        <v>0.028176147999999998</v>
      </c>
      <c r="J29" s="2">
        <f t="shared" si="2"/>
        <v>0.011906604</v>
      </c>
      <c r="K29" s="2">
        <f t="shared" si="3"/>
        <v>0.176333146</v>
      </c>
      <c r="L29" s="3">
        <v>27</v>
      </c>
      <c r="M29" s="3"/>
      <c r="N29" s="11">
        <v>3</v>
      </c>
      <c r="O29" s="2">
        <f>O5+H28</f>
        <v>1.599815683</v>
      </c>
      <c r="P29" s="2">
        <f>P5+I28</f>
        <v>7.740097372000001</v>
      </c>
      <c r="Q29" s="2">
        <f>Q5+J28</f>
        <v>1.7250223560000002</v>
      </c>
      <c r="R29" s="2">
        <f>R5+K28</f>
        <v>8.877523894</v>
      </c>
      <c r="S29">
        <v>20</v>
      </c>
      <c r="T29">
        <v>0</v>
      </c>
      <c r="U29" s="2">
        <f t="shared" si="61"/>
        <v>21.599815683</v>
      </c>
      <c r="V29" s="2">
        <f t="shared" si="4"/>
        <v>7.740097372000001</v>
      </c>
      <c r="W29" s="2">
        <f t="shared" si="5"/>
        <v>22.944741115724405</v>
      </c>
      <c r="X29" s="2">
        <f t="shared" si="6"/>
        <v>19.71467867317846</v>
      </c>
      <c r="Y29" s="2">
        <f t="shared" si="56"/>
        <v>0.35730949332325246</v>
      </c>
      <c r="Z29" s="2">
        <f t="shared" si="7"/>
        <v>-19.71467867317846</v>
      </c>
      <c r="AA29" s="7">
        <f t="shared" si="8"/>
        <v>0.3583408990888657</v>
      </c>
      <c r="AB29" s="2">
        <f>Y29*1.47</f>
        <v>0.5252449551851811</v>
      </c>
      <c r="AC29" s="2">
        <f t="shared" si="9"/>
        <v>23.199631366</v>
      </c>
      <c r="AD29" s="2">
        <f t="shared" si="9"/>
        <v>15.480194744000002</v>
      </c>
      <c r="AE29" s="2">
        <f t="shared" si="10"/>
        <v>27.890129523371815</v>
      </c>
      <c r="AF29" s="2">
        <f>DEGREES(ATAN(AD29/AC29))</f>
        <v>33.71361132358322</v>
      </c>
      <c r="AG29" s="17">
        <f t="shared" si="12"/>
        <v>0.29395251877989603</v>
      </c>
      <c r="AH29" s="2">
        <f>0-AF29</f>
        <v>-33.71361132358322</v>
      </c>
      <c r="AI29" s="2"/>
      <c r="AJ29" s="2">
        <f>AD29/AC29</f>
        <v>0.6672603758129906</v>
      </c>
      <c r="AK29" s="2">
        <f>AG29*1.47</f>
        <v>0.43211020260644717</v>
      </c>
      <c r="AL29" s="2">
        <f t="shared" si="16"/>
        <v>64.924653722</v>
      </c>
      <c r="AM29" s="2">
        <f t="shared" si="16"/>
        <v>24.357718638</v>
      </c>
      <c r="AN29" s="2">
        <f t="shared" si="17"/>
        <v>69.34341438211405</v>
      </c>
      <c r="AO29" s="2">
        <f t="shared" si="18"/>
        <v>20.564534889994395</v>
      </c>
      <c r="AP29" s="14">
        <f t="shared" si="19"/>
        <v>0.3546857576401941</v>
      </c>
      <c r="AQ29" s="2">
        <f t="shared" si="20"/>
        <v>-20.564534889994395</v>
      </c>
      <c r="AR29" s="2">
        <f t="shared" si="21"/>
        <v>0.3751690188799002</v>
      </c>
      <c r="AS29" s="2">
        <f>AP29*1.47</f>
        <v>0.5213880637310854</v>
      </c>
      <c r="AT29">
        <v>1</v>
      </c>
      <c r="AU29">
        <v>120</v>
      </c>
      <c r="AV29" s="2">
        <f t="shared" si="22"/>
        <v>7.903702774498424</v>
      </c>
      <c r="AW29" s="2">
        <f t="shared" si="23"/>
        <v>78.32187385139132</v>
      </c>
      <c r="AX29" s="2">
        <f t="shared" si="24"/>
        <v>7.903702774498424</v>
      </c>
      <c r="AY29" s="2">
        <f t="shared" si="25"/>
        <v>198.32187385139133</v>
      </c>
      <c r="AZ29" s="2">
        <f t="shared" si="26"/>
        <v>-7.503028793417172</v>
      </c>
      <c r="BA29" s="2">
        <f t="shared" si="27"/>
        <v>-2.4845676631492504</v>
      </c>
      <c r="BB29" s="2">
        <f>Q29+(3*S29)-AZ29</f>
        <v>69.22805114941717</v>
      </c>
      <c r="BC29" s="2">
        <f>R29+(3*T29)-BA29</f>
        <v>11.362091557149249</v>
      </c>
      <c r="BD29" s="2">
        <f t="shared" si="28"/>
        <v>70.15425995974415</v>
      </c>
      <c r="BE29" s="2">
        <f t="shared" si="29"/>
        <v>9.320603512401785</v>
      </c>
      <c r="BF29" s="2">
        <f t="shared" si="30"/>
        <v>62.46851754761408</v>
      </c>
      <c r="BG29" s="2">
        <f t="shared" si="31"/>
        <v>156.64374770278263</v>
      </c>
      <c r="BH29" s="2">
        <f t="shared" si="32"/>
        <v>-57.34969710846856</v>
      </c>
      <c r="BI29" s="2">
        <f t="shared" si="33"/>
        <v>24.76545832734538</v>
      </c>
      <c r="BJ29" s="2">
        <f t="shared" si="34"/>
        <v>3.199631366</v>
      </c>
      <c r="BK29" s="2">
        <f t="shared" si="34"/>
        <v>15.480194744000002</v>
      </c>
      <c r="BL29" s="2">
        <f t="shared" si="35"/>
        <v>15.807405548996847</v>
      </c>
      <c r="BM29" s="2">
        <f t="shared" si="36"/>
        <v>78.32187385139132</v>
      </c>
      <c r="BN29" s="2">
        <f aca="true" t="shared" si="65" ref="BN29:BO78">Q29+(3*S29)</f>
        <v>61.725022356</v>
      </c>
      <c r="BO29" s="2">
        <f t="shared" si="65"/>
        <v>8.877523894</v>
      </c>
      <c r="BP29" s="2">
        <f t="shared" si="38"/>
        <v>62.3601540676195</v>
      </c>
      <c r="BQ29" s="2">
        <f t="shared" si="62"/>
        <v>8.184369589913178</v>
      </c>
      <c r="BR29" s="2">
        <f t="shared" si="40"/>
        <v>985.7522454447868</v>
      </c>
      <c r="BS29" s="2">
        <f t="shared" si="41"/>
        <v>86.50624344130449</v>
      </c>
      <c r="BT29" s="2">
        <f t="shared" si="59"/>
        <v>60.07151887367573</v>
      </c>
      <c r="BU29" s="2">
        <f t="shared" si="42"/>
        <v>983.9201705522906</v>
      </c>
      <c r="BV29" s="2">
        <f t="shared" si="63"/>
        <v>2.7218217652071672</v>
      </c>
      <c r="BW29" s="2">
        <f t="shared" si="63"/>
        <v>1008.685628879636</v>
      </c>
      <c r="BX29" s="2">
        <f t="shared" si="44"/>
        <v>1008.6893011339163</v>
      </c>
      <c r="BY29" s="2">
        <f t="shared" si="45"/>
        <v>89.84539432627231</v>
      </c>
      <c r="BZ29" s="2">
        <f t="shared" si="46"/>
        <v>0.06954991976308302</v>
      </c>
      <c r="CA29" s="2">
        <f t="shared" si="47"/>
        <v>-80.52479081387052</v>
      </c>
      <c r="CB29" s="2">
        <f t="shared" si="48"/>
        <v>0.9806538686594705</v>
      </c>
      <c r="CC29" s="2">
        <f t="shared" si="49"/>
        <v>-80.52479081387052</v>
      </c>
      <c r="CD29" s="2"/>
      <c r="CE29" s="2">
        <f t="shared" si="51"/>
        <v>8.301235589578384</v>
      </c>
      <c r="CF29" s="2">
        <f t="shared" si="52"/>
        <v>-80.52479081387052</v>
      </c>
      <c r="CG29" s="2">
        <f t="shared" si="53"/>
        <v>1.3665564012149998</v>
      </c>
      <c r="CH29" s="2">
        <f t="shared" si="54"/>
        <v>-8.187981186836051</v>
      </c>
      <c r="CI29" s="2">
        <f t="shared" si="57"/>
        <v>5.991689168157385</v>
      </c>
      <c r="CJ29" s="2">
        <f t="shared" si="64"/>
        <v>1.5396265737953687</v>
      </c>
    </row>
    <row r="30" spans="1:88" ht="12.75">
      <c r="A30" s="1" t="s">
        <v>37</v>
      </c>
      <c r="B30" s="1">
        <v>3</v>
      </c>
      <c r="C30" s="1">
        <v>0.47979</v>
      </c>
      <c r="D30">
        <v>0.2381</v>
      </c>
      <c r="E30" s="1">
        <v>0.4004</v>
      </c>
      <c r="F30" s="1">
        <v>0.1692</v>
      </c>
      <c r="G30" s="1">
        <v>2.5058</v>
      </c>
      <c r="H30" s="10">
        <f t="shared" si="0"/>
        <v>0.114237999</v>
      </c>
      <c r="I30" s="2">
        <f t="shared" si="1"/>
        <v>0.192107916</v>
      </c>
      <c r="J30" s="2">
        <f t="shared" si="2"/>
        <v>0.08118046799999999</v>
      </c>
      <c r="K30" s="2">
        <f t="shared" si="3"/>
        <v>1.202257782</v>
      </c>
      <c r="L30" s="3">
        <v>28</v>
      </c>
      <c r="M30" s="3"/>
      <c r="N30" s="11">
        <v>3</v>
      </c>
      <c r="O30" s="2">
        <f>O5+H29</f>
        <v>1.6127111790000002</v>
      </c>
      <c r="P30" s="2">
        <f>P5+I29</f>
        <v>7.761783036000001</v>
      </c>
      <c r="Q30" s="2">
        <f>Q5+J29</f>
        <v>1.7341862280000002</v>
      </c>
      <c r="R30" s="2">
        <f>R5+K29</f>
        <v>9.013238022</v>
      </c>
      <c r="S30">
        <v>20</v>
      </c>
      <c r="T30">
        <v>0</v>
      </c>
      <c r="U30" s="2">
        <f t="shared" si="61"/>
        <v>21.612711179</v>
      </c>
      <c r="V30" s="2">
        <f t="shared" si="4"/>
        <v>7.761783036000001</v>
      </c>
      <c r="W30" s="2">
        <f t="shared" si="5"/>
        <v>22.964201714947748</v>
      </c>
      <c r="X30" s="2">
        <f t="shared" si="6"/>
        <v>19.754759470861476</v>
      </c>
      <c r="Y30" s="2">
        <f t="shared" si="56"/>
        <v>0.3570066978272639</v>
      </c>
      <c r="Z30" s="2">
        <f t="shared" si="7"/>
        <v>-19.754759470861476</v>
      </c>
      <c r="AA30" s="7">
        <f t="shared" si="8"/>
        <v>0.35913046594273373</v>
      </c>
      <c r="AB30" s="2">
        <f>Y30*1.46</f>
        <v>0.5212297788278053</v>
      </c>
      <c r="AC30" s="2">
        <f t="shared" si="9"/>
        <v>23.225422358</v>
      </c>
      <c r="AD30" s="2">
        <f t="shared" si="9"/>
        <v>15.523566072000001</v>
      </c>
      <c r="AE30" s="2">
        <f t="shared" si="10"/>
        <v>27.9356644327504</v>
      </c>
      <c r="AF30" s="2">
        <f t="shared" si="11"/>
        <v>33.75824529323235</v>
      </c>
      <c r="AG30" s="17">
        <f t="shared" si="12"/>
        <v>0.29347337852760413</v>
      </c>
      <c r="AH30" s="2">
        <f t="shared" si="13"/>
        <v>-33.75824529323235</v>
      </c>
      <c r="AI30" s="2"/>
      <c r="AJ30" s="2">
        <f t="shared" si="15"/>
        <v>0.6683868147893081</v>
      </c>
      <c r="AK30" s="2">
        <f>AG30*1.46</f>
        <v>0.428471132650302</v>
      </c>
      <c r="AL30" s="2">
        <f t="shared" si="16"/>
        <v>64.959608586</v>
      </c>
      <c r="AM30" s="2">
        <f t="shared" si="16"/>
        <v>24.536804094</v>
      </c>
      <c r="AN30" s="2">
        <f t="shared" si="17"/>
        <v>69.43922164593768</v>
      </c>
      <c r="AO30" s="2">
        <f t="shared" si="18"/>
        <v>20.692754963557377</v>
      </c>
      <c r="AP30" s="14">
        <f t="shared" si="19"/>
        <v>0.3541963876393323</v>
      </c>
      <c r="AQ30" s="2">
        <f t="shared" si="20"/>
        <v>-20.692754963557377</v>
      </c>
      <c r="AR30" s="2">
        <f t="shared" si="21"/>
        <v>0.3777240138618713</v>
      </c>
      <c r="AS30" s="2">
        <f>1.46*AP30</f>
        <v>0.5171267259534251</v>
      </c>
      <c r="AT30">
        <v>1</v>
      </c>
      <c r="AU30">
        <v>120</v>
      </c>
      <c r="AV30" s="2">
        <f t="shared" si="22"/>
        <v>7.927554051837739</v>
      </c>
      <c r="AW30" s="2">
        <f t="shared" si="23"/>
        <v>78.2623264494388</v>
      </c>
      <c r="AX30" s="2">
        <f t="shared" si="24"/>
        <v>7.927554051837739</v>
      </c>
      <c r="AY30" s="2">
        <f t="shared" si="25"/>
        <v>198.2623264494388</v>
      </c>
      <c r="AZ30" s="2">
        <f t="shared" si="26"/>
        <v>-7.528256877339107</v>
      </c>
      <c r="BA30" s="2">
        <f t="shared" si="27"/>
        <v>-2.484242668018847</v>
      </c>
      <c r="BB30" s="2">
        <f>Q30+(3*S30)-AZ30</f>
        <v>69.2624431053391</v>
      </c>
      <c r="BC30" s="2">
        <f>R30+(3*T30)-BA30</f>
        <v>11.497480690018847</v>
      </c>
      <c r="BD30" s="2">
        <f t="shared" si="28"/>
        <v>70.21024203873458</v>
      </c>
      <c r="BE30" s="2">
        <f t="shared" si="29"/>
        <v>9.425085044628212</v>
      </c>
      <c r="BF30" s="2">
        <f t="shared" si="30"/>
        <v>62.846113244808954</v>
      </c>
      <c r="BG30" s="2">
        <f t="shared" si="31"/>
        <v>156.5246528988776</v>
      </c>
      <c r="BH30" s="2">
        <f t="shared" si="32"/>
        <v>-57.64443855106581</v>
      </c>
      <c r="BI30" s="2">
        <f t="shared" si="33"/>
        <v>25.035028542259525</v>
      </c>
      <c r="BJ30" s="2">
        <f aca="true" t="shared" si="66" ref="BJ30:BK79">O30+O30</f>
        <v>3.2254223580000003</v>
      </c>
      <c r="BK30" s="2">
        <f t="shared" si="66"/>
        <v>15.523566072000001</v>
      </c>
      <c r="BL30" s="2">
        <f t="shared" si="35"/>
        <v>15.855108103675478</v>
      </c>
      <c r="BM30" s="2">
        <f t="shared" si="36"/>
        <v>78.2623264494388</v>
      </c>
      <c r="BN30" s="2">
        <f t="shared" si="65"/>
        <v>61.734186228</v>
      </c>
      <c r="BO30" s="2">
        <f t="shared" si="65"/>
        <v>9.013238022</v>
      </c>
      <c r="BP30" s="2">
        <f t="shared" si="38"/>
        <v>62.3886865455157</v>
      </c>
      <c r="BQ30" s="2">
        <f t="shared" si="62"/>
        <v>8.306537743152195</v>
      </c>
      <c r="BR30" s="2">
        <f t="shared" si="40"/>
        <v>989.1793696254753</v>
      </c>
      <c r="BS30" s="2">
        <f t="shared" si="41"/>
        <v>86.568864192591</v>
      </c>
      <c r="BT30" s="2">
        <f t="shared" si="59"/>
        <v>59.201228555547466</v>
      </c>
      <c r="BU30" s="2">
        <f t="shared" si="42"/>
        <v>987.406218245645</v>
      </c>
      <c r="BV30" s="2">
        <f t="shared" si="63"/>
        <v>1.5567900044816554</v>
      </c>
      <c r="BW30" s="2">
        <f t="shared" si="63"/>
        <v>1012.4412467879046</v>
      </c>
      <c r="BX30" s="2">
        <f t="shared" si="44"/>
        <v>1012.4424436937464</v>
      </c>
      <c r="BY30" s="2">
        <f t="shared" si="45"/>
        <v>89.9118986639189</v>
      </c>
      <c r="BZ30" s="2">
        <f t="shared" si="46"/>
        <v>0.069347391030529</v>
      </c>
      <c r="CA30" s="2">
        <f t="shared" si="47"/>
        <v>-80.4868136192907</v>
      </c>
      <c r="CB30" s="2">
        <f t="shared" si="48"/>
        <v>0.9777982135304589</v>
      </c>
      <c r="CC30" s="2">
        <f t="shared" si="49"/>
        <v>-80.4868136192907</v>
      </c>
      <c r="CD30" s="2"/>
      <c r="CE30" s="2">
        <f t="shared" si="51"/>
        <v>8.325479309458913</v>
      </c>
      <c r="CF30" s="2">
        <f t="shared" si="52"/>
        <v>-80.4868136192907</v>
      </c>
      <c r="CG30" s="2">
        <f t="shared" si="53"/>
        <v>1.3759901872233986</v>
      </c>
      <c r="CH30" s="2">
        <f t="shared" si="54"/>
        <v>-8.210983907967021</v>
      </c>
      <c r="CI30" s="2">
        <f t="shared" si="57"/>
        <v>5.967327372105691</v>
      </c>
      <c r="CJ30" s="2">
        <f t="shared" si="64"/>
        <v>1.5351431952428205</v>
      </c>
    </row>
    <row r="31" spans="1:88" ht="12.75">
      <c r="A31" s="1" t="s">
        <v>38</v>
      </c>
      <c r="B31" s="1">
        <v>3</v>
      </c>
      <c r="C31" s="1">
        <v>0.02748</v>
      </c>
      <c r="D31">
        <v>0.2381</v>
      </c>
      <c r="E31" s="1">
        <v>0.4004</v>
      </c>
      <c r="F31" s="1">
        <v>0.1692</v>
      </c>
      <c r="G31" s="1">
        <v>2.5058</v>
      </c>
      <c r="H31" s="10">
        <f t="shared" si="0"/>
        <v>0.0065429880000000004</v>
      </c>
      <c r="I31" s="2">
        <f t="shared" si="1"/>
        <v>0.011002992</v>
      </c>
      <c r="J31" s="2">
        <f t="shared" si="2"/>
        <v>0.004649616</v>
      </c>
      <c r="K31" s="2">
        <f t="shared" si="3"/>
        <v>0.068859384</v>
      </c>
      <c r="L31" s="3">
        <v>29</v>
      </c>
      <c r="M31" s="3"/>
      <c r="N31" s="11">
        <v>3</v>
      </c>
      <c r="O31" s="2">
        <f>O6+H30</f>
        <v>1.727146801</v>
      </c>
      <c r="P31" s="2">
        <f>P6+I30</f>
        <v>7.954223284000001</v>
      </c>
      <c r="Q31" s="2">
        <f>Q6+J30</f>
        <v>1.815507132</v>
      </c>
      <c r="R31" s="2">
        <f>R6+K30</f>
        <v>10.217575618</v>
      </c>
      <c r="S31">
        <v>20</v>
      </c>
      <c r="T31">
        <v>0</v>
      </c>
      <c r="U31" s="2">
        <f t="shared" si="61"/>
        <v>21.727146801</v>
      </c>
      <c r="V31" s="2">
        <f t="shared" si="4"/>
        <v>7.954223284000001</v>
      </c>
      <c r="W31" s="2">
        <f t="shared" si="5"/>
        <v>23.137384816870128</v>
      </c>
      <c r="X31" s="2">
        <f t="shared" si="6"/>
        <v>20.107480326685064</v>
      </c>
      <c r="Y31" s="2">
        <f t="shared" si="56"/>
        <v>0.35433450614155054</v>
      </c>
      <c r="Z31" s="2">
        <f t="shared" si="7"/>
        <v>-20.107480326685064</v>
      </c>
      <c r="AA31" s="7">
        <f t="shared" si="8"/>
        <v>0.36609608048645875</v>
      </c>
      <c r="AB31" s="2">
        <f>Y31*1.45</f>
        <v>0.5137850339052483</v>
      </c>
      <c r="AC31" s="2">
        <f t="shared" si="9"/>
        <v>23.454293602</v>
      </c>
      <c r="AD31" s="2">
        <f t="shared" si="9"/>
        <v>15.908446568000002</v>
      </c>
      <c r="AE31" s="2">
        <f t="shared" si="10"/>
        <v>28.340475658953384</v>
      </c>
      <c r="AF31" s="2">
        <f t="shared" si="11"/>
        <v>34.148039517295366</v>
      </c>
      <c r="AG31" s="17">
        <f t="shared" si="12"/>
        <v>0.2892814475364191</v>
      </c>
      <c r="AH31" s="2">
        <f t="shared" si="13"/>
        <v>-34.148039517295366</v>
      </c>
      <c r="AI31" s="2"/>
      <c r="AJ31" s="2">
        <f t="shared" si="15"/>
        <v>0.6782743849784268</v>
      </c>
      <c r="AK31" s="2">
        <f>AG31*1.45</f>
        <v>0.41945809892780767</v>
      </c>
      <c r="AL31" s="2">
        <f t="shared" si="16"/>
        <v>65.269800734</v>
      </c>
      <c r="AM31" s="2">
        <f t="shared" si="16"/>
        <v>26.126022186</v>
      </c>
      <c r="AN31" s="2">
        <f t="shared" si="17"/>
        <v>70.30445165933257</v>
      </c>
      <c r="AO31" s="2">
        <f t="shared" si="18"/>
        <v>21.815106780922513</v>
      </c>
      <c r="AP31" s="14">
        <f t="shared" si="19"/>
        <v>0.3498373273239686</v>
      </c>
      <c r="AQ31" s="2">
        <f t="shared" si="20"/>
        <v>-21.815106780922513</v>
      </c>
      <c r="AR31" s="2">
        <f t="shared" si="21"/>
        <v>0.4002773394770082</v>
      </c>
      <c r="AS31" s="2">
        <f>1.46*AP31</f>
        <v>0.5107624978929941</v>
      </c>
      <c r="AT31">
        <v>1</v>
      </c>
      <c r="AU31">
        <v>120</v>
      </c>
      <c r="AV31" s="2">
        <f t="shared" si="22"/>
        <v>8.139576409367523</v>
      </c>
      <c r="AW31" s="2">
        <f t="shared" si="23"/>
        <v>77.74920458089844</v>
      </c>
      <c r="AX31" s="2">
        <f t="shared" si="24"/>
        <v>8.139576409367523</v>
      </c>
      <c r="AY31" s="2">
        <f t="shared" si="25"/>
        <v>197.74920458089844</v>
      </c>
      <c r="AZ31" s="2">
        <f t="shared" si="26"/>
        <v>-7.752132831817685</v>
      </c>
      <c r="BA31" s="2">
        <f t="shared" si="27"/>
        <v>-2.4813586362689732</v>
      </c>
      <c r="BB31" s="2">
        <f>Q31+(3*S31)-AZ31</f>
        <v>69.56763996381768</v>
      </c>
      <c r="BC31" s="2">
        <f>R31+(3*T31)-BA31</f>
        <v>12.698934254268973</v>
      </c>
      <c r="BD31" s="2">
        <f t="shared" si="28"/>
        <v>70.71717939319701</v>
      </c>
      <c r="BE31" s="2">
        <f t="shared" si="29"/>
        <v>10.34492071882095</v>
      </c>
      <c r="BF31" s="2">
        <f t="shared" si="30"/>
        <v>66.2527041239323</v>
      </c>
      <c r="BG31" s="2">
        <f t="shared" si="31"/>
        <v>155.49840916179687</v>
      </c>
      <c r="BH31" s="2">
        <f t="shared" si="32"/>
        <v>-60.28663197952323</v>
      </c>
      <c r="BI31" s="2">
        <f t="shared" si="33"/>
        <v>27.476222598800643</v>
      </c>
      <c r="BJ31" s="2">
        <f t="shared" si="66"/>
        <v>3.454293602</v>
      </c>
      <c r="BK31" s="2">
        <f t="shared" si="66"/>
        <v>15.908446568000002</v>
      </c>
      <c r="BL31" s="2">
        <f t="shared" si="35"/>
        <v>16.279152818735046</v>
      </c>
      <c r="BM31" s="2">
        <f t="shared" si="36"/>
        <v>77.74920458089844</v>
      </c>
      <c r="BN31" s="2">
        <f t="shared" si="65"/>
        <v>61.815507132</v>
      </c>
      <c r="BO31" s="2">
        <f t="shared" si="65"/>
        <v>10.217575618</v>
      </c>
      <c r="BP31" s="2">
        <f t="shared" si="38"/>
        <v>62.65425582908069</v>
      </c>
      <c r="BQ31" s="2">
        <f t="shared" si="62"/>
        <v>9.385641345143043</v>
      </c>
      <c r="BR31" s="2">
        <f t="shared" si="40"/>
        <v>1019.9582053857256</v>
      </c>
      <c r="BS31" s="2">
        <f t="shared" si="41"/>
        <v>87.13484592604148</v>
      </c>
      <c r="BT31" s="2">
        <f t="shared" si="59"/>
        <v>50.98315501700036</v>
      </c>
      <c r="BU31" s="2">
        <f t="shared" si="42"/>
        <v>1018.6831983684538</v>
      </c>
      <c r="BV31" s="2">
        <f t="shared" si="63"/>
        <v>-9.303476962522872</v>
      </c>
      <c r="BW31" s="2">
        <f t="shared" si="63"/>
        <v>1046.1594209672544</v>
      </c>
      <c r="BX31" s="2">
        <f t="shared" si="44"/>
        <v>1046.2007879762532</v>
      </c>
      <c r="BY31" s="2">
        <f t="shared" si="45"/>
        <v>-89.49048309213228</v>
      </c>
      <c r="BZ31" s="2">
        <f t="shared" si="46"/>
        <v>0.06759427081869314</v>
      </c>
      <c r="CA31" s="2">
        <f t="shared" si="47"/>
        <v>99.83540381095322</v>
      </c>
      <c r="CB31" s="2">
        <f t="shared" si="48"/>
        <v>0.9530792185435732</v>
      </c>
      <c r="CC31" s="2">
        <f t="shared" si="49"/>
        <v>99.83540381095322</v>
      </c>
      <c r="CD31" s="2"/>
      <c r="CE31" s="2">
        <f t="shared" si="51"/>
        <v>8.54140835009881</v>
      </c>
      <c r="CF31" s="2">
        <f t="shared" si="52"/>
        <v>99.83540381095322</v>
      </c>
      <c r="CG31" s="2">
        <f t="shared" si="53"/>
        <v>-1.459029392518639</v>
      </c>
      <c r="CH31" s="2">
        <f t="shared" si="54"/>
        <v>8.415871305747514</v>
      </c>
      <c r="CI31" s="2">
        <f t="shared" si="57"/>
        <v>5.768130065714218</v>
      </c>
      <c r="CJ31" s="2">
        <f t="shared" si="64"/>
        <v>1.49633437311341</v>
      </c>
    </row>
    <row r="32" spans="1:88" ht="12.75">
      <c r="A32" s="1" t="s">
        <v>39</v>
      </c>
      <c r="B32" s="1">
        <v>3</v>
      </c>
      <c r="C32" s="1">
        <v>0.02741</v>
      </c>
      <c r="D32">
        <v>0.2381</v>
      </c>
      <c r="E32" s="1">
        <v>0.4004</v>
      </c>
      <c r="F32" s="1">
        <v>0.1692</v>
      </c>
      <c r="G32" s="1">
        <v>2.5058</v>
      </c>
      <c r="H32" s="10">
        <f t="shared" si="0"/>
        <v>0.006526321</v>
      </c>
      <c r="I32" s="2">
        <f t="shared" si="1"/>
        <v>0.010974964</v>
      </c>
      <c r="J32" s="2">
        <f t="shared" si="2"/>
        <v>0.004637772</v>
      </c>
      <c r="K32" s="2">
        <f t="shared" si="3"/>
        <v>0.06868397799999999</v>
      </c>
      <c r="L32" s="3">
        <v>30</v>
      </c>
      <c r="M32" s="3"/>
      <c r="N32" s="11">
        <v>3</v>
      </c>
      <c r="O32" s="2">
        <f>O7+H33</f>
        <v>1.687743632</v>
      </c>
      <c r="P32" s="2">
        <f>P7+I33</f>
        <v>7.887961088</v>
      </c>
      <c r="Q32" s="2">
        <f>Q7+J33</f>
        <v>1.7875062240000001</v>
      </c>
      <c r="R32" s="2">
        <f>R7+K33</f>
        <v>9.802890776</v>
      </c>
      <c r="S32">
        <v>20</v>
      </c>
      <c r="T32">
        <v>0</v>
      </c>
      <c r="U32" s="2">
        <f t="shared" si="61"/>
        <v>21.687743632</v>
      </c>
      <c r="V32" s="2">
        <f t="shared" si="4"/>
        <v>7.887961088</v>
      </c>
      <c r="W32" s="2">
        <f t="shared" si="5"/>
        <v>23.07765486294391</v>
      </c>
      <c r="X32" s="2">
        <f t="shared" si="6"/>
        <v>19.98662708216076</v>
      </c>
      <c r="Y32" s="2">
        <f t="shared" si="56"/>
        <v>0.35525160035463227</v>
      </c>
      <c r="Z32" s="2">
        <f t="shared" si="7"/>
        <v>-19.98662708216076</v>
      </c>
      <c r="AA32" s="7">
        <f t="shared" si="8"/>
        <v>0.3637059355663634</v>
      </c>
      <c r="AB32" s="2">
        <f>Y32*1.44</f>
        <v>0.5115623045106704</v>
      </c>
      <c r="AC32" s="2">
        <f t="shared" si="9"/>
        <v>23.375487264</v>
      </c>
      <c r="AD32" s="2">
        <f t="shared" si="9"/>
        <v>15.775922176</v>
      </c>
      <c r="AE32" s="2">
        <f t="shared" si="10"/>
        <v>28.200941922791067</v>
      </c>
      <c r="AF32" s="2">
        <f t="shared" si="11"/>
        <v>34.01508663800356</v>
      </c>
      <c r="AG32" s="17">
        <f t="shared" si="12"/>
        <v>0.2907127657274111</v>
      </c>
      <c r="AH32" s="2">
        <f t="shared" si="13"/>
        <v>-34.01508663800356</v>
      </c>
      <c r="AI32" s="2"/>
      <c r="AJ32" s="2">
        <f t="shared" si="15"/>
        <v>0.6748916930726874</v>
      </c>
      <c r="AK32" s="2">
        <f>AG32*1.44</f>
        <v>0.418626382647472</v>
      </c>
      <c r="AL32" s="2">
        <f t="shared" si="16"/>
        <v>65.162993488</v>
      </c>
      <c r="AM32" s="2">
        <f t="shared" si="16"/>
        <v>25.578812952</v>
      </c>
      <c r="AN32" s="2">
        <f t="shared" si="17"/>
        <v>70.00350985736739</v>
      </c>
      <c r="AO32" s="2">
        <f t="shared" si="18"/>
        <v>21.431788594558153</v>
      </c>
      <c r="AP32" s="14">
        <f t="shared" si="19"/>
        <v>0.3513412615680382</v>
      </c>
      <c r="AQ32" s="2">
        <f t="shared" si="20"/>
        <v>-21.431788594558153</v>
      </c>
      <c r="AR32" s="2">
        <f t="shared" si="21"/>
        <v>0.39253587938237416</v>
      </c>
      <c r="AS32" s="2">
        <f>1.45*AP32</f>
        <v>0.5094448292736553</v>
      </c>
      <c r="AT32">
        <v>1</v>
      </c>
      <c r="AU32">
        <v>120</v>
      </c>
      <c r="AV32" s="2">
        <f t="shared" si="22"/>
        <v>8.066499159682515</v>
      </c>
      <c r="AW32" s="2">
        <f t="shared" si="23"/>
        <v>77.92284043963704</v>
      </c>
      <c r="AX32" s="2">
        <f t="shared" si="24"/>
        <v>8.066499159682515</v>
      </c>
      <c r="AY32" s="2">
        <f t="shared" si="25"/>
        <v>197.92284043963704</v>
      </c>
      <c r="AZ32" s="2">
        <f t="shared" si="26"/>
        <v>-7.675046502271142</v>
      </c>
      <c r="BA32" s="2">
        <f t="shared" si="27"/>
        <v>-2.482351683612581</v>
      </c>
      <c r="BB32" s="2">
        <f>Q32+(3*S32)-AZ32</f>
        <v>69.46255272627114</v>
      </c>
      <c r="BC32" s="2">
        <f>R32+(3*T32)-BA32</f>
        <v>12.285242459612581</v>
      </c>
      <c r="BD32" s="2">
        <f t="shared" si="28"/>
        <v>70.54057990647274</v>
      </c>
      <c r="BE32" s="2">
        <f t="shared" si="29"/>
        <v>10.029692458227755</v>
      </c>
      <c r="BF32" s="2">
        <f t="shared" si="30"/>
        <v>65.06840869315872</v>
      </c>
      <c r="BG32" s="2">
        <f t="shared" si="31"/>
        <v>155.84568087927408</v>
      </c>
      <c r="BH32" s="2">
        <f t="shared" si="32"/>
        <v>-59.37145155844561</v>
      </c>
      <c r="BI32" s="2">
        <f t="shared" si="33"/>
        <v>26.625712191471603</v>
      </c>
      <c r="BJ32" s="2">
        <f t="shared" si="66"/>
        <v>3.375487264</v>
      </c>
      <c r="BK32" s="2">
        <f t="shared" si="66"/>
        <v>15.775922176</v>
      </c>
      <c r="BL32" s="2">
        <f t="shared" si="35"/>
        <v>16.13299831936503</v>
      </c>
      <c r="BM32" s="2">
        <f t="shared" si="36"/>
        <v>77.92284043963704</v>
      </c>
      <c r="BN32" s="2">
        <f t="shared" si="65"/>
        <v>61.787506224</v>
      </c>
      <c r="BO32" s="2">
        <f t="shared" si="65"/>
        <v>9.802890776</v>
      </c>
      <c r="BP32" s="2">
        <f t="shared" si="38"/>
        <v>62.56031164362135</v>
      </c>
      <c r="BQ32" s="2">
        <f t="shared" si="62"/>
        <v>9.015116486945276</v>
      </c>
      <c r="BR32" s="2">
        <f t="shared" si="40"/>
        <v>1009.2854026054956</v>
      </c>
      <c r="BS32" s="2">
        <f t="shared" si="41"/>
        <v>86.93795692658232</v>
      </c>
      <c r="BT32" s="2">
        <f t="shared" si="59"/>
        <v>53.913298351428615</v>
      </c>
      <c r="BU32" s="2">
        <f t="shared" si="42"/>
        <v>1007.8444226037108</v>
      </c>
      <c r="BV32" s="2">
        <f t="shared" si="63"/>
        <v>-5.458153207016991</v>
      </c>
      <c r="BW32" s="2">
        <f t="shared" si="63"/>
        <v>1034.4701347951823</v>
      </c>
      <c r="BX32" s="2">
        <f t="shared" si="44"/>
        <v>1034.4845340649583</v>
      </c>
      <c r="BY32" s="2">
        <f t="shared" si="45"/>
        <v>-89.69769427826607</v>
      </c>
      <c r="BZ32" s="2">
        <f t="shared" si="46"/>
        <v>0.0681891102124909</v>
      </c>
      <c r="CA32" s="2">
        <f t="shared" si="47"/>
        <v>99.72738673649383</v>
      </c>
      <c r="CB32" s="2">
        <f t="shared" si="48"/>
        <v>0.9614664539961216</v>
      </c>
      <c r="CC32" s="2">
        <f t="shared" si="49"/>
        <v>99.72738673649383</v>
      </c>
      <c r="CD32" s="2"/>
      <c r="CE32" s="2">
        <f t="shared" si="51"/>
        <v>8.466898415164634</v>
      </c>
      <c r="CF32" s="2">
        <f t="shared" si="52"/>
        <v>99.72738673649383</v>
      </c>
      <c r="CG32" s="2">
        <f t="shared" si="53"/>
        <v>-1.4305715204216363</v>
      </c>
      <c r="CH32" s="2">
        <f t="shared" si="54"/>
        <v>8.345168296545967</v>
      </c>
      <c r="CI32" s="2">
        <f>-CH32/CG32</f>
        <v>5.833450601677274</v>
      </c>
      <c r="CJ32" s="2">
        <f t="shared" si="64"/>
        <v>1.509502332773911</v>
      </c>
    </row>
    <row r="33" spans="1:88" ht="12.75">
      <c r="A33" s="1" t="s">
        <v>40</v>
      </c>
      <c r="B33" s="1">
        <v>3</v>
      </c>
      <c r="C33" s="1">
        <v>0.11507</v>
      </c>
      <c r="D33">
        <v>0.2381</v>
      </c>
      <c r="E33" s="1">
        <v>0.4004</v>
      </c>
      <c r="F33" s="1">
        <v>0.1692</v>
      </c>
      <c r="G33" s="1">
        <v>2.5058</v>
      </c>
      <c r="H33" s="10">
        <f t="shared" si="0"/>
        <v>0.027398167</v>
      </c>
      <c r="I33" s="2">
        <f t="shared" si="1"/>
        <v>0.046074028</v>
      </c>
      <c r="J33" s="2">
        <f t="shared" si="2"/>
        <v>0.019469844</v>
      </c>
      <c r="K33" s="2">
        <f t="shared" si="3"/>
        <v>0.288342406</v>
      </c>
      <c r="L33" s="3">
        <v>31</v>
      </c>
      <c r="M33" s="3"/>
      <c r="N33" s="11">
        <v>3</v>
      </c>
      <c r="O33" s="2">
        <f>O7+H34</f>
        <v>1.782378858</v>
      </c>
      <c r="P33" s="2">
        <f>P7+I34</f>
        <v>8.047104072</v>
      </c>
      <c r="Q33" s="2">
        <f>Q7+J34</f>
        <v>1.854756456</v>
      </c>
      <c r="R33" s="2">
        <f>R7+K34</f>
        <v>10.798846044</v>
      </c>
      <c r="S33">
        <v>20</v>
      </c>
      <c r="T33">
        <v>0</v>
      </c>
      <c r="U33" s="2">
        <f t="shared" si="61"/>
        <v>21.782378858</v>
      </c>
      <c r="V33" s="2">
        <f t="shared" si="4"/>
        <v>8.047104072</v>
      </c>
      <c r="W33" s="2">
        <f t="shared" si="5"/>
        <v>23.221281460312316</v>
      </c>
      <c r="X33" s="2">
        <f t="shared" si="6"/>
        <v>20.275834611918654</v>
      </c>
      <c r="Y33" s="2">
        <f t="shared" si="56"/>
        <v>0.3530543237462839</v>
      </c>
      <c r="Z33" s="2">
        <f t="shared" si="7"/>
        <v>-20.275834611918654</v>
      </c>
      <c r="AA33" s="7">
        <f t="shared" si="8"/>
        <v>0.36943182948287323</v>
      </c>
      <c r="AB33" s="2">
        <f>Y33*1.44</f>
        <v>0.5083982261946488</v>
      </c>
      <c r="AC33" s="2">
        <f t="shared" si="9"/>
        <v>23.564757716</v>
      </c>
      <c r="AD33" s="2">
        <f t="shared" si="9"/>
        <v>16.094208144</v>
      </c>
      <c r="AE33" s="2">
        <f t="shared" si="10"/>
        <v>28.536316195265595</v>
      </c>
      <c r="AF33" s="2">
        <f t="shared" si="11"/>
        <v>34.332211633090836</v>
      </c>
      <c r="AG33" s="17">
        <f t="shared" si="12"/>
        <v>0.2872961515562707</v>
      </c>
      <c r="AH33" s="2">
        <f t="shared" si="13"/>
        <v>-34.332211633090836</v>
      </c>
      <c r="AI33" s="2"/>
      <c r="AJ33" s="2">
        <f t="shared" si="15"/>
        <v>0.6829778747554173</v>
      </c>
      <c r="AK33" s="2">
        <f>AG33*1.44</f>
        <v>0.4137064582410298</v>
      </c>
      <c r="AL33" s="2">
        <f t="shared" si="16"/>
        <v>65.41951417199999</v>
      </c>
      <c r="AM33" s="2">
        <f t="shared" si="16"/>
        <v>26.893054188</v>
      </c>
      <c r="AN33" s="2">
        <f t="shared" si="17"/>
        <v>70.73152902390285</v>
      </c>
      <c r="AO33" s="2">
        <f t="shared" si="18"/>
        <v>22.34688342078855</v>
      </c>
      <c r="AP33" s="14">
        <f>((SQRT(3))*14.2)/AN33</f>
        <v>0.3477250076011567</v>
      </c>
      <c r="AQ33" s="2">
        <f t="shared" si="20"/>
        <v>-22.34688342078855</v>
      </c>
      <c r="AR33" s="2">
        <f t="shared" si="21"/>
        <v>0.41108611900255315</v>
      </c>
      <c r="AS33" s="2">
        <f>AP33*1.44</f>
        <v>0.5007240109456657</v>
      </c>
      <c r="AT33">
        <v>1</v>
      </c>
      <c r="AU33">
        <v>120</v>
      </c>
      <c r="AV33" s="2">
        <f t="shared" si="22"/>
        <v>8.242133118255515</v>
      </c>
      <c r="AW33" s="2">
        <f t="shared" si="23"/>
        <v>77.51100250582918</v>
      </c>
      <c r="AX33" s="2">
        <f t="shared" si="24"/>
        <v>8.242133118255515</v>
      </c>
      <c r="AY33" s="2">
        <f t="shared" si="25"/>
        <v>197.5110025058292</v>
      </c>
      <c r="AZ33" s="2">
        <f t="shared" si="26"/>
        <v>-7.860185982249201</v>
      </c>
      <c r="BA33" s="2">
        <f t="shared" si="27"/>
        <v>-2.4799666658037056</v>
      </c>
      <c r="BB33" s="2">
        <f>Q33+(3*S33)-AZ33</f>
        <v>69.7149424382492</v>
      </c>
      <c r="BC33" s="2">
        <f>R33+(3*T33)-BA33</f>
        <v>13.278812709803706</v>
      </c>
      <c r="BD33" s="2">
        <f t="shared" si="28"/>
        <v>70.96830324976386</v>
      </c>
      <c r="BE33" s="2">
        <f t="shared" si="29"/>
        <v>10.784120260197541</v>
      </c>
      <c r="BF33" s="2">
        <f t="shared" si="30"/>
        <v>67.93275833904437</v>
      </c>
      <c r="BG33" s="2">
        <f t="shared" si="31"/>
        <v>155.02200501165836</v>
      </c>
      <c r="BH33" s="2">
        <f t="shared" si="32"/>
        <v>-61.5790095521536</v>
      </c>
      <c r="BI33" s="2">
        <f t="shared" si="33"/>
        <v>28.685976332117022</v>
      </c>
      <c r="BJ33" s="2">
        <f t="shared" si="66"/>
        <v>3.564757716</v>
      </c>
      <c r="BK33" s="2">
        <f t="shared" si="66"/>
        <v>16.094208144</v>
      </c>
      <c r="BL33" s="2">
        <f t="shared" si="35"/>
        <v>16.48426623651103</v>
      </c>
      <c r="BM33" s="2">
        <f t="shared" si="36"/>
        <v>77.51100250582918</v>
      </c>
      <c r="BN33" s="2">
        <f t="shared" si="65"/>
        <v>61.854756456</v>
      </c>
      <c r="BO33" s="2">
        <f t="shared" si="65"/>
        <v>10.798846044</v>
      </c>
      <c r="BP33" s="2">
        <f t="shared" si="38"/>
        <v>62.790333428905186</v>
      </c>
      <c r="BQ33" s="2">
        <f t="shared" si="62"/>
        <v>9.903112811590953</v>
      </c>
      <c r="BR33" s="2">
        <f t="shared" si="40"/>
        <v>1035.0525733213715</v>
      </c>
      <c r="BS33" s="2">
        <f t="shared" si="41"/>
        <v>87.41411531742014</v>
      </c>
      <c r="BT33" s="2">
        <f t="shared" si="59"/>
        <v>46.69834440067988</v>
      </c>
      <c r="BU33" s="2">
        <f t="shared" si="42"/>
        <v>1033.998594858537</v>
      </c>
      <c r="BV33" s="2">
        <f t="shared" si="63"/>
        <v>-14.880665151473721</v>
      </c>
      <c r="BW33" s="2">
        <f t="shared" si="63"/>
        <v>1062.684571190654</v>
      </c>
      <c r="BX33" s="2">
        <f t="shared" si="44"/>
        <v>1062.7887523125255</v>
      </c>
      <c r="BY33" s="2">
        <f t="shared" si="45"/>
        <v>-89.19774539598589</v>
      </c>
      <c r="BZ33" s="2">
        <f t="shared" si="46"/>
        <v>0.06677554979326202</v>
      </c>
      <c r="CA33" s="2">
        <f t="shared" si="47"/>
        <v>99.98186565618343</v>
      </c>
      <c r="CB33" s="2">
        <f t="shared" si="48"/>
        <v>0.9415352520849943</v>
      </c>
      <c r="CC33" s="2">
        <f t="shared" si="49"/>
        <v>99.98186565618343</v>
      </c>
      <c r="CD33" s="2"/>
      <c r="CE33" s="2">
        <f t="shared" si="51"/>
        <v>8.6461327683128</v>
      </c>
      <c r="CF33" s="2">
        <f t="shared" si="52"/>
        <v>99.98186565618343</v>
      </c>
      <c r="CG33" s="2">
        <f t="shared" si="53"/>
        <v>-1.498690162385429</v>
      </c>
      <c r="CH33" s="2">
        <f t="shared" si="54"/>
        <v>8.515253351748349</v>
      </c>
      <c r="CI33" s="2">
        <f>-CH33/CG33</f>
        <v>5.6817970555000015</v>
      </c>
      <c r="CJ33" s="2">
        <f t="shared" si="64"/>
        <v>1.4782103457734412</v>
      </c>
    </row>
    <row r="34" spans="1:88" ht="12.75">
      <c r="A34" s="1" t="s">
        <v>41</v>
      </c>
      <c r="B34" s="1">
        <v>3</v>
      </c>
      <c r="C34" s="1">
        <v>0.51253</v>
      </c>
      <c r="D34">
        <v>0.2381</v>
      </c>
      <c r="E34" s="1">
        <v>0.4004</v>
      </c>
      <c r="F34" s="1">
        <v>0.1692</v>
      </c>
      <c r="G34" s="1">
        <v>2.5058</v>
      </c>
      <c r="H34" s="10">
        <f t="shared" si="0"/>
        <v>0.12203339300000002</v>
      </c>
      <c r="I34" s="2">
        <f t="shared" si="1"/>
        <v>0.205217012</v>
      </c>
      <c r="J34" s="2">
        <f t="shared" si="2"/>
        <v>0.08672007600000001</v>
      </c>
      <c r="K34" s="2">
        <f t="shared" si="3"/>
        <v>1.284297674</v>
      </c>
      <c r="L34" s="3">
        <v>32</v>
      </c>
      <c r="M34" s="3"/>
      <c r="N34" s="11">
        <v>3</v>
      </c>
      <c r="O34" s="2">
        <f>O33+H35</f>
        <v>1.813396145</v>
      </c>
      <c r="P34" s="2">
        <f>P33+I35</f>
        <v>8.09926418</v>
      </c>
      <c r="Q34" s="2">
        <f>Q33+J35</f>
        <v>1.87679814</v>
      </c>
      <c r="R34" s="2">
        <f>R33+K35</f>
        <v>11.12527661</v>
      </c>
      <c r="S34">
        <v>20</v>
      </c>
      <c r="T34">
        <v>0</v>
      </c>
      <c r="U34" s="2">
        <f t="shared" si="61"/>
        <v>21.813396145</v>
      </c>
      <c r="V34" s="2">
        <f t="shared" si="4"/>
        <v>8.09926418</v>
      </c>
      <c r="W34" s="2">
        <f t="shared" si="5"/>
        <v>23.2684836557119</v>
      </c>
      <c r="X34" s="2">
        <f t="shared" si="6"/>
        <v>20.36984644551201</v>
      </c>
      <c r="Y34" s="2">
        <f t="shared" si="56"/>
        <v>0.3523381215466598</v>
      </c>
      <c r="Z34" s="2">
        <f t="shared" si="7"/>
        <v>-20.36984644551201</v>
      </c>
      <c r="AA34" s="7">
        <f t="shared" si="8"/>
        <v>0.37129771660322086</v>
      </c>
      <c r="AB34" s="2">
        <f>Y34*1.44</f>
        <v>0.50736689502719</v>
      </c>
      <c r="AC34" s="2">
        <f t="shared" si="9"/>
        <v>23.62679229</v>
      </c>
      <c r="AD34" s="2">
        <f t="shared" si="9"/>
        <v>16.19852836</v>
      </c>
      <c r="AE34" s="2">
        <f t="shared" si="10"/>
        <v>28.646424470508144</v>
      </c>
      <c r="AF34" s="2">
        <f t="shared" si="11"/>
        <v>34.434534491375736</v>
      </c>
      <c r="AG34" s="17">
        <f t="shared" si="12"/>
        <v>0.2861918712030891</v>
      </c>
      <c r="AH34" s="2">
        <f t="shared" si="13"/>
        <v>-34.434534491375736</v>
      </c>
      <c r="AI34" s="2"/>
      <c r="AJ34" s="2">
        <f t="shared" si="15"/>
        <v>0.6855999816300073</v>
      </c>
      <c r="AK34" s="2">
        <f>AG34*1.44</f>
        <v>0.41211629453244825</v>
      </c>
      <c r="AL34" s="2">
        <f t="shared" si="16"/>
        <v>65.50359043</v>
      </c>
      <c r="AM34" s="2">
        <f t="shared" si="16"/>
        <v>27.32380497</v>
      </c>
      <c r="AN34" s="2">
        <f t="shared" si="17"/>
        <v>70.97401409854021</v>
      </c>
      <c r="AO34" s="2">
        <f t="shared" si="18"/>
        <v>22.642698969215026</v>
      </c>
      <c r="AP34" s="14">
        <f t="shared" si="19"/>
        <v>0.34653699357246764</v>
      </c>
      <c r="AQ34" s="2">
        <f t="shared" si="20"/>
        <v>-22.642698969215026</v>
      </c>
      <c r="AR34" s="2">
        <f t="shared" si="21"/>
        <v>0.41713446225820877</v>
      </c>
      <c r="AS34" s="2">
        <f>AP34*1.44</f>
        <v>0.49901327074435337</v>
      </c>
      <c r="AT34">
        <v>1</v>
      </c>
      <c r="AU34">
        <v>120</v>
      </c>
      <c r="AV34" s="2">
        <f t="shared" si="22"/>
        <v>8.299788300681646</v>
      </c>
      <c r="AW34" s="2">
        <f t="shared" si="23"/>
        <v>77.37981512881143</v>
      </c>
      <c r="AX34" s="2">
        <f t="shared" si="24"/>
        <v>8.299788300681646</v>
      </c>
      <c r="AY34" s="2">
        <f t="shared" si="25"/>
        <v>197.37981512881143</v>
      </c>
      <c r="AZ34" s="2">
        <f t="shared" si="26"/>
        <v>-7.920866604341339</v>
      </c>
      <c r="BA34" s="2">
        <f t="shared" si="27"/>
        <v>-2.4791849613052324</v>
      </c>
      <c r="BB34" s="2">
        <f>Q34+(3*S34)-AZ34</f>
        <v>69.79766474434133</v>
      </c>
      <c r="BC34" s="2">
        <f>R34+(3*T34)-BA34</f>
        <v>13.604461571305233</v>
      </c>
      <c r="BD34" s="2">
        <f t="shared" si="28"/>
        <v>71.11114805998136</v>
      </c>
      <c r="BE34" s="2">
        <f t="shared" si="29"/>
        <v>11.029398365039794</v>
      </c>
      <c r="BF34" s="2">
        <f t="shared" si="30"/>
        <v>68.88648583613192</v>
      </c>
      <c r="BG34" s="2">
        <f t="shared" si="31"/>
        <v>154.75963025762286</v>
      </c>
      <c r="BH34" s="2">
        <f t="shared" si="32"/>
        <v>-62.30967467873022</v>
      </c>
      <c r="BI34" s="2">
        <f t="shared" si="33"/>
        <v>29.374348882697138</v>
      </c>
      <c r="BJ34" s="2">
        <f t="shared" si="66"/>
        <v>3.62679229</v>
      </c>
      <c r="BK34" s="2">
        <f t="shared" si="66"/>
        <v>16.19852836</v>
      </c>
      <c r="BL34" s="2">
        <f t="shared" si="35"/>
        <v>16.599576601363292</v>
      </c>
      <c r="BM34" s="2">
        <f t="shared" si="36"/>
        <v>77.37981512881143</v>
      </c>
      <c r="BN34" s="2">
        <f t="shared" si="65"/>
        <v>61.87679814</v>
      </c>
      <c r="BO34" s="2">
        <f t="shared" si="65"/>
        <v>11.12527661</v>
      </c>
      <c r="BP34" s="2">
        <f t="shared" si="38"/>
        <v>62.86899019156678</v>
      </c>
      <c r="BQ34" s="2">
        <f t="shared" si="62"/>
        <v>10.192719798165921</v>
      </c>
      <c r="BR34" s="2">
        <f t="shared" si="40"/>
        <v>1043.5986185352704</v>
      </c>
      <c r="BS34" s="2">
        <f t="shared" si="41"/>
        <v>87.57253492697735</v>
      </c>
      <c r="BT34" s="2">
        <f t="shared" si="59"/>
        <v>44.201185744108365</v>
      </c>
      <c r="BU34" s="2">
        <f t="shared" si="42"/>
        <v>1042.6621369300506</v>
      </c>
      <c r="BV34" s="2">
        <f t="shared" si="63"/>
        <v>-18.108488934621853</v>
      </c>
      <c r="BW34" s="2">
        <f t="shared" si="63"/>
        <v>1072.0364858127477</v>
      </c>
      <c r="BX34" s="2">
        <f t="shared" si="44"/>
        <v>1072.189416234483</v>
      </c>
      <c r="BY34" s="2">
        <f t="shared" si="45"/>
        <v>-89.0322705057226</v>
      </c>
      <c r="BZ34" s="2">
        <f t="shared" si="46"/>
        <v>0.06632330722842136</v>
      </c>
      <c r="CA34" s="2">
        <f t="shared" si="47"/>
        <v>100.06166887076239</v>
      </c>
      <c r="CB34" s="2">
        <f t="shared" si="48"/>
        <v>0.9351586319207412</v>
      </c>
      <c r="CC34" s="2">
        <f t="shared" si="49"/>
        <v>100.06166887076239</v>
      </c>
      <c r="CD34" s="2"/>
      <c r="CE34" s="2">
        <f t="shared" si="51"/>
        <v>8.705088653091403</v>
      </c>
      <c r="CF34" s="2">
        <f t="shared" si="52"/>
        <v>100.06166887076239</v>
      </c>
      <c r="CG34" s="2">
        <f t="shared" si="53"/>
        <v>-1.5208490630206495</v>
      </c>
      <c r="CH34" s="2">
        <f t="shared" si="54"/>
        <v>8.571206833678085</v>
      </c>
      <c r="CI34" s="2">
        <f aca="true" t="shared" si="67" ref="CI34:CI54">-CH34/CG34</f>
        <v>5.635803737587409</v>
      </c>
      <c r="CJ34" s="2">
        <f t="shared" si="64"/>
        <v>1.4681990521155637</v>
      </c>
    </row>
    <row r="35" spans="1:88" ht="12.75">
      <c r="A35" s="1" t="s">
        <v>42</v>
      </c>
      <c r="B35" s="1">
        <v>3</v>
      </c>
      <c r="C35" s="1">
        <v>0.13027</v>
      </c>
      <c r="D35">
        <v>0.2381</v>
      </c>
      <c r="E35" s="1">
        <v>0.4004</v>
      </c>
      <c r="F35" s="1">
        <v>0.1692</v>
      </c>
      <c r="G35" s="1">
        <v>2.5058</v>
      </c>
      <c r="H35" s="10">
        <f t="shared" si="0"/>
        <v>0.031017287</v>
      </c>
      <c r="I35" s="2">
        <f t="shared" si="1"/>
        <v>0.052160108</v>
      </c>
      <c r="J35" s="2">
        <f t="shared" si="2"/>
        <v>0.022041684</v>
      </c>
      <c r="K35" s="2">
        <f t="shared" si="3"/>
        <v>0.326430566</v>
      </c>
      <c r="L35" s="3">
        <v>33</v>
      </c>
      <c r="M35" s="3"/>
      <c r="N35" s="11">
        <v>3</v>
      </c>
      <c r="O35" s="2">
        <f>O33+H52</f>
        <v>1.833727504</v>
      </c>
      <c r="P35" s="2">
        <f>P33+I52</f>
        <v>8.133454336</v>
      </c>
      <c r="Q35" s="2">
        <f>Q33+J52</f>
        <v>1.8912461280000001</v>
      </c>
      <c r="R35" s="2">
        <f>R33+K52</f>
        <v>11.339246871999999</v>
      </c>
      <c r="S35">
        <v>20</v>
      </c>
      <c r="T35">
        <v>0</v>
      </c>
      <c r="U35" s="2">
        <f t="shared" si="61"/>
        <v>21.833727504</v>
      </c>
      <c r="V35" s="2">
        <f t="shared" si="4"/>
        <v>8.133454336</v>
      </c>
      <c r="W35" s="2">
        <f t="shared" si="5"/>
        <v>23.299457851090082</v>
      </c>
      <c r="X35" s="2">
        <f t="shared" si="6"/>
        <v>20.431262990122875</v>
      </c>
      <c r="Y35" s="2">
        <f t="shared" si="56"/>
        <v>0.35186972481890255</v>
      </c>
      <c r="Z35" s="2">
        <f t="shared" si="7"/>
        <v>-20.431262990122875</v>
      </c>
      <c r="AA35" s="7">
        <f t="shared" si="8"/>
        <v>0.3725179007803376</v>
      </c>
      <c r="AB35" s="2">
        <f>Y35*1.43</f>
        <v>0.5031737064910307</v>
      </c>
      <c r="AC35" s="2">
        <f>O35+O35+S35</f>
        <v>23.667455008</v>
      </c>
      <c r="AD35" s="2">
        <f t="shared" si="9"/>
        <v>16.266908672</v>
      </c>
      <c r="AE35" s="2">
        <f t="shared" si="10"/>
        <v>28.718648023521112</v>
      </c>
      <c r="AF35" s="2">
        <f t="shared" si="11"/>
        <v>34.50117971787755</v>
      </c>
      <c r="AG35" s="17">
        <f t="shared" si="12"/>
        <v>0.2854721369814507</v>
      </c>
      <c r="AH35" s="2">
        <f t="shared" si="13"/>
        <v>-34.50117971787755</v>
      </c>
      <c r="AI35" s="2"/>
      <c r="AJ35" s="2">
        <f t="shared" si="15"/>
        <v>0.6873112747653479</v>
      </c>
      <c r="AK35" s="2">
        <f>AG35*1.43</f>
        <v>0.40822515588347447</v>
      </c>
      <c r="AL35" s="2">
        <f t="shared" si="16"/>
        <v>65.558701136</v>
      </c>
      <c r="AM35" s="2">
        <f t="shared" si="16"/>
        <v>27.606155543999996</v>
      </c>
      <c r="AN35" s="2">
        <f t="shared" si="17"/>
        <v>71.13398005565897</v>
      </c>
      <c r="AO35" s="2">
        <f t="shared" si="18"/>
        <v>22.835504028400294</v>
      </c>
      <c r="AP35" s="14">
        <f t="shared" si="19"/>
        <v>0.3457577018498549</v>
      </c>
      <c r="AQ35" s="2">
        <f>0-AO35</f>
        <v>-22.835504028400294</v>
      </c>
      <c r="AR35" s="2">
        <f t="shared" si="21"/>
        <v>0.42109064190780215</v>
      </c>
      <c r="AS35" s="2">
        <f>AP35*1.43</f>
        <v>0.4944335136452925</v>
      </c>
      <c r="AT35">
        <v>1</v>
      </c>
      <c r="AU35">
        <v>120</v>
      </c>
      <c r="AV35" s="2">
        <f t="shared" si="22"/>
        <v>8.337603732171688</v>
      </c>
      <c r="AW35" s="2">
        <f t="shared" si="23"/>
        <v>77.29480849802984</v>
      </c>
      <c r="AX35" s="2">
        <f t="shared" si="24"/>
        <v>8.337603732171688</v>
      </c>
      <c r="AY35" s="2">
        <f t="shared" si="25"/>
        <v>197.29480849802985</v>
      </c>
      <c r="AZ35" s="2">
        <f t="shared" si="26"/>
        <v>-7.9606418274966915</v>
      </c>
      <c r="BA35" s="2">
        <f t="shared" si="27"/>
        <v>-2.4786725659177744</v>
      </c>
      <c r="BB35" s="2">
        <f>Q35+(3*S35)-AZ35</f>
        <v>69.8518879554967</v>
      </c>
      <c r="BC35" s="2">
        <f>R35+(3*T35)-BA35</f>
        <v>13.817919437917773</v>
      </c>
      <c r="BD35" s="2">
        <f t="shared" si="28"/>
        <v>71.20548538237803</v>
      </c>
      <c r="BE35" s="2">
        <f t="shared" si="29"/>
        <v>11.189638607258614</v>
      </c>
      <c r="BF35" s="2">
        <f t="shared" si="30"/>
        <v>69.51563599472327</v>
      </c>
      <c r="BG35" s="2">
        <f t="shared" si="31"/>
        <v>154.58961699605968</v>
      </c>
      <c r="BH35" s="2">
        <f t="shared" si="32"/>
        <v>-62.79052287687113</v>
      </c>
      <c r="BI35" s="2">
        <f t="shared" si="33"/>
        <v>29.82907783690251</v>
      </c>
      <c r="BJ35" s="2">
        <f t="shared" si="66"/>
        <v>3.667455008</v>
      </c>
      <c r="BK35" s="2">
        <f t="shared" si="66"/>
        <v>16.266908672</v>
      </c>
      <c r="BL35" s="2">
        <f t="shared" si="35"/>
        <v>16.675207464343377</v>
      </c>
      <c r="BM35" s="2">
        <f t="shared" si="36"/>
        <v>77.29480849802984</v>
      </c>
      <c r="BN35" s="2">
        <f t="shared" si="65"/>
        <v>61.891246128</v>
      </c>
      <c r="BO35" s="2">
        <f t="shared" si="65"/>
        <v>11.339246871999999</v>
      </c>
      <c r="BP35" s="2">
        <f t="shared" si="38"/>
        <v>62.921418188887294</v>
      </c>
      <c r="BQ35" s="2">
        <f t="shared" si="62"/>
        <v>10.382156822706095</v>
      </c>
      <c r="BR35" s="2">
        <f t="shared" si="40"/>
        <v>1049.2277022504045</v>
      </c>
      <c r="BS35" s="2">
        <f t="shared" si="41"/>
        <v>87.67696532073593</v>
      </c>
      <c r="BT35" s="2">
        <f t="shared" si="59"/>
        <v>42.528867287408524</v>
      </c>
      <c r="BU35" s="2">
        <f t="shared" si="42"/>
        <v>1048.3654260881144</v>
      </c>
      <c r="BV35" s="2">
        <f t="shared" si="63"/>
        <v>-20.261655589462606</v>
      </c>
      <c r="BW35" s="2">
        <f t="shared" si="63"/>
        <v>1078.194503925017</v>
      </c>
      <c r="BX35" s="2">
        <f t="shared" si="44"/>
        <v>1078.3848677449714</v>
      </c>
      <c r="BY35" s="2">
        <f t="shared" si="45"/>
        <v>-88.9234125021693</v>
      </c>
      <c r="BZ35" s="2">
        <f t="shared" si="46"/>
        <v>0.06602975200428861</v>
      </c>
      <c r="CA35" s="2">
        <f t="shared" si="47"/>
        <v>100.11305110942791</v>
      </c>
      <c r="CB35" s="2">
        <f t="shared" si="48"/>
        <v>0.9310195032604693</v>
      </c>
      <c r="CC35" s="2">
        <f t="shared" si="49"/>
        <v>100.11305110942791</v>
      </c>
      <c r="CD35" s="2"/>
      <c r="CE35" s="2">
        <f t="shared" si="51"/>
        <v>8.743789756352971</v>
      </c>
      <c r="CF35" s="2">
        <f t="shared" si="52"/>
        <v>100.11305110942791</v>
      </c>
      <c r="CG35" s="2">
        <f t="shared" si="53"/>
        <v>-1.5353305810214282</v>
      </c>
      <c r="CH35" s="2">
        <f t="shared" si="54"/>
        <v>8.607939318459648</v>
      </c>
      <c r="CI35" s="2">
        <f t="shared" si="67"/>
        <v>5.606570614084257</v>
      </c>
      <c r="CJ35" s="2">
        <f t="shared" si="64"/>
        <v>1.4617006201189369</v>
      </c>
    </row>
    <row r="36" spans="1:88" ht="12.75">
      <c r="A36" s="1" t="s">
        <v>43</v>
      </c>
      <c r="B36" s="1">
        <v>3</v>
      </c>
      <c r="C36" s="1">
        <v>0.30271</v>
      </c>
      <c r="D36">
        <v>0.2381</v>
      </c>
      <c r="E36" s="1">
        <v>0.4004</v>
      </c>
      <c r="F36" s="1">
        <v>0.1692</v>
      </c>
      <c r="G36" s="1">
        <v>2.5058</v>
      </c>
      <c r="H36" s="10">
        <f t="shared" si="0"/>
        <v>0.07207525099999999</v>
      </c>
      <c r="I36" s="2">
        <f t="shared" si="1"/>
        <v>0.12120508399999999</v>
      </c>
      <c r="J36" s="2">
        <f t="shared" si="2"/>
        <v>0.05121853199999999</v>
      </c>
      <c r="K36" s="2">
        <f t="shared" si="3"/>
        <v>0.7585307179999999</v>
      </c>
      <c r="L36" s="3">
        <v>34</v>
      </c>
      <c r="M36" s="3"/>
      <c r="N36" s="11">
        <v>3</v>
      </c>
      <c r="O36" s="2">
        <f>O35+H53</f>
        <v>1.858389902</v>
      </c>
      <c r="P36" s="2">
        <f>P35+I53</f>
        <v>8.174927768</v>
      </c>
      <c r="Q36" s="2">
        <f>Q35+J53</f>
        <v>1.9087718640000002</v>
      </c>
      <c r="R36" s="2">
        <f>R35+K53</f>
        <v>11.598797635999999</v>
      </c>
      <c r="S36">
        <v>20</v>
      </c>
      <c r="T36">
        <v>0</v>
      </c>
      <c r="U36" s="2">
        <f t="shared" si="61"/>
        <v>21.858389902</v>
      </c>
      <c r="V36" s="2">
        <f t="shared" si="4"/>
        <v>8.174927768</v>
      </c>
      <c r="W36" s="2">
        <f t="shared" si="5"/>
        <v>23.337066077805773</v>
      </c>
      <c r="X36" s="2">
        <f t="shared" si="6"/>
        <v>20.50554371562382</v>
      </c>
      <c r="Y36" s="2">
        <f t="shared" si="56"/>
        <v>0.35130267854405134</v>
      </c>
      <c r="Z36" s="2">
        <f t="shared" si="7"/>
        <v>-20.50554371562382</v>
      </c>
      <c r="AA36" s="7">
        <f t="shared" si="8"/>
        <v>0.3739949650752643</v>
      </c>
      <c r="AB36" s="2">
        <f>Y36*1.43</f>
        <v>0.5023628303179934</v>
      </c>
      <c r="AC36" s="2">
        <f t="shared" si="9"/>
        <v>23.716779804</v>
      </c>
      <c r="AD36" s="2">
        <f t="shared" si="9"/>
        <v>16.349855536</v>
      </c>
      <c r="AE36" s="2">
        <f t="shared" si="10"/>
        <v>28.80630868958208</v>
      </c>
      <c r="AF36" s="2">
        <f t="shared" si="11"/>
        <v>34.58157319234543</v>
      </c>
      <c r="AG36" s="17">
        <f t="shared" si="12"/>
        <v>0.2846034148574427</v>
      </c>
      <c r="AH36" s="2">
        <f t="shared" si="13"/>
        <v>-34.58157319234543</v>
      </c>
      <c r="AI36" s="2"/>
      <c r="AJ36" s="2">
        <f t="shared" si="15"/>
        <v>0.6893792357612766</v>
      </c>
      <c r="AK36" s="2">
        <f>AG36*1.43</f>
        <v>0.40698288324614307</v>
      </c>
      <c r="AL36" s="2">
        <f t="shared" si="16"/>
        <v>65.625551668</v>
      </c>
      <c r="AM36" s="2">
        <f t="shared" si="16"/>
        <v>27.948653172</v>
      </c>
      <c r="AN36" s="2">
        <f t="shared" si="17"/>
        <v>71.3290981707892</v>
      </c>
      <c r="AO36" s="2">
        <f t="shared" si="18"/>
        <v>23.068216858810942</v>
      </c>
      <c r="AP36" s="14">
        <f t="shared" si="19"/>
        <v>0.34481189441913185</v>
      </c>
      <c r="AQ36" s="2">
        <f t="shared" si="20"/>
        <v>-23.068216858810942</v>
      </c>
      <c r="AR36" s="2">
        <f t="shared" si="21"/>
        <v>0.4258806587012385</v>
      </c>
      <c r="AS36" s="2">
        <f aca="true" t="shared" si="68" ref="AS36:AS49">AP36*1.43</f>
        <v>0.49308100901935853</v>
      </c>
      <c r="AT36">
        <v>1</v>
      </c>
      <c r="AU36">
        <v>120</v>
      </c>
      <c r="AV36" s="2">
        <f t="shared" si="22"/>
        <v>8.383499092853356</v>
      </c>
      <c r="AW36" s="2">
        <f t="shared" si="23"/>
        <v>77.19272313902682</v>
      </c>
      <c r="AX36" s="2">
        <f t="shared" si="24"/>
        <v>8.383499092853356</v>
      </c>
      <c r="AY36" s="2">
        <f t="shared" si="25"/>
        <v>197.19272313902684</v>
      </c>
      <c r="AZ36" s="2">
        <f t="shared" si="26"/>
        <v>-8.00889007219082</v>
      </c>
      <c r="BA36" s="2">
        <f t="shared" si="27"/>
        <v>-2.4780510187315303</v>
      </c>
      <c r="BB36" s="2">
        <f>Q36+(3*S36)-AZ36</f>
        <v>69.91766193619083</v>
      </c>
      <c r="BC36" s="2">
        <f>R36+(3*T36)-BA36</f>
        <v>14.07684865473153</v>
      </c>
      <c r="BD36" s="2">
        <f t="shared" si="28"/>
        <v>71.32066403695134</v>
      </c>
      <c r="BE36" s="2">
        <f t="shared" si="29"/>
        <v>11.383442751690108</v>
      </c>
      <c r="BF36" s="2">
        <f t="shared" si="30"/>
        <v>70.28305703987304</v>
      </c>
      <c r="BG36" s="2">
        <f t="shared" si="31"/>
        <v>154.38544627805365</v>
      </c>
      <c r="BH36" s="2">
        <f t="shared" si="32"/>
        <v>-63.37583098416191</v>
      </c>
      <c r="BI36" s="2">
        <f t="shared" si="33"/>
        <v>30.384406427261197</v>
      </c>
      <c r="BJ36" s="2">
        <f t="shared" si="66"/>
        <v>3.716779804</v>
      </c>
      <c r="BK36" s="2">
        <f t="shared" si="66"/>
        <v>16.349855536</v>
      </c>
      <c r="BL36" s="2">
        <f t="shared" si="35"/>
        <v>16.76699818570671</v>
      </c>
      <c r="BM36" s="2">
        <f t="shared" si="36"/>
        <v>77.19272313902682</v>
      </c>
      <c r="BN36" s="2">
        <f t="shared" si="65"/>
        <v>61.908771864</v>
      </c>
      <c r="BO36" s="2">
        <f t="shared" si="65"/>
        <v>11.598797635999999</v>
      </c>
      <c r="BP36" s="2">
        <f t="shared" si="38"/>
        <v>62.98593605170664</v>
      </c>
      <c r="BQ36" s="2">
        <f t="shared" si="62"/>
        <v>10.611521756671308</v>
      </c>
      <c r="BR36" s="2">
        <f t="shared" si="40"/>
        <v>1056.0850755040042</v>
      </c>
      <c r="BS36" s="2">
        <f t="shared" si="41"/>
        <v>87.80424489569813</v>
      </c>
      <c r="BT36" s="2">
        <f t="shared" si="59"/>
        <v>40.462607214660295</v>
      </c>
      <c r="BU36" s="2">
        <f t="shared" si="42"/>
        <v>1055.3096531917492</v>
      </c>
      <c r="BV36" s="2">
        <f t="shared" si="63"/>
        <v>-22.913223769501613</v>
      </c>
      <c r="BW36" s="2">
        <f t="shared" si="63"/>
        <v>1085.6940596190104</v>
      </c>
      <c r="BX36" s="2">
        <f t="shared" si="44"/>
        <v>1085.9358208087247</v>
      </c>
      <c r="BY36" s="2">
        <f t="shared" si="45"/>
        <v>-88.79097049249462</v>
      </c>
      <c r="BZ36" s="2">
        <f t="shared" si="46"/>
        <v>0.06567668426651309</v>
      </c>
      <c r="CA36" s="2">
        <f t="shared" si="47"/>
        <v>100.17441324418473</v>
      </c>
      <c r="CB36" s="2">
        <f t="shared" si="48"/>
        <v>0.9260412481578345</v>
      </c>
      <c r="CC36" s="2">
        <f t="shared" si="49"/>
        <v>100.17441324418473</v>
      </c>
      <c r="CD36" s="2"/>
      <c r="CE36" s="2">
        <f t="shared" si="51"/>
        <v>8.79079502318911</v>
      </c>
      <c r="CF36" s="2">
        <f t="shared" si="52"/>
        <v>100.17441324418473</v>
      </c>
      <c r="CG36" s="2">
        <f t="shared" si="53"/>
        <v>-1.5528518097252317</v>
      </c>
      <c r="CH36" s="2">
        <f t="shared" si="54"/>
        <v>8.652556177035748</v>
      </c>
      <c r="CI36" s="2">
        <f t="shared" si="67"/>
        <v>5.572042433699304</v>
      </c>
      <c r="CJ36" s="2">
        <f t="shared" si="64"/>
        <v>1.4538847596078002</v>
      </c>
    </row>
    <row r="37" spans="1:88" ht="12.75">
      <c r="A37" s="1" t="s">
        <v>44</v>
      </c>
      <c r="B37" s="1">
        <v>3</v>
      </c>
      <c r="C37" s="1">
        <v>0.11973</v>
      </c>
      <c r="D37">
        <v>0.2381</v>
      </c>
      <c r="E37" s="1">
        <v>0.4004</v>
      </c>
      <c r="F37" s="1">
        <v>0.1692</v>
      </c>
      <c r="G37" s="1">
        <v>2.5058</v>
      </c>
      <c r="H37" s="10">
        <f t="shared" si="0"/>
        <v>0.028507713</v>
      </c>
      <c r="I37" s="2">
        <f t="shared" si="1"/>
        <v>0.047939892</v>
      </c>
      <c r="J37" s="2">
        <f t="shared" si="2"/>
        <v>0.020258316</v>
      </c>
      <c r="K37" s="2">
        <f t="shared" si="3"/>
        <v>0.300019434</v>
      </c>
      <c r="L37" s="3">
        <v>35</v>
      </c>
      <c r="M37" s="3"/>
      <c r="N37" s="11">
        <v>3</v>
      </c>
      <c r="O37" s="2">
        <f>O35+H54</f>
        <v>1.858554191</v>
      </c>
      <c r="P37" s="2">
        <f>P35+I54</f>
        <v>8.175204044</v>
      </c>
      <c r="Q37" s="2">
        <f>Q35+J54</f>
        <v>1.9088886120000002</v>
      </c>
      <c r="R37" s="2">
        <f>R35+K54</f>
        <v>11.600526637999998</v>
      </c>
      <c r="S37">
        <v>20</v>
      </c>
      <c r="T37">
        <v>0</v>
      </c>
      <c r="U37" s="2">
        <f t="shared" si="61"/>
        <v>21.858554191</v>
      </c>
      <c r="V37" s="2">
        <f t="shared" si="4"/>
        <v>8.175204044</v>
      </c>
      <c r="W37" s="2">
        <f t="shared" si="5"/>
        <v>23.337316736975517</v>
      </c>
      <c r="X37" s="2">
        <f t="shared" si="6"/>
        <v>20.506037735126746</v>
      </c>
      <c r="Y37" s="2">
        <f t="shared" si="56"/>
        <v>0.3512989053065911</v>
      </c>
      <c r="Z37" s="2">
        <f t="shared" si="7"/>
        <v>-20.506037735126746</v>
      </c>
      <c r="AA37" s="7">
        <f t="shared" si="8"/>
        <v>0.37400479338958487</v>
      </c>
      <c r="AB37" s="2">
        <f>Y37*1.43</f>
        <v>0.5023574345884252</v>
      </c>
      <c r="AC37" s="2">
        <f t="shared" si="9"/>
        <v>23.717108382</v>
      </c>
      <c r="AD37" s="2">
        <f t="shared" si="9"/>
        <v>16.350408088</v>
      </c>
      <c r="AE37" s="2">
        <f t="shared" si="10"/>
        <v>28.806892832231494</v>
      </c>
      <c r="AF37" s="2">
        <f t="shared" si="11"/>
        <v>34.58210709418111</v>
      </c>
      <c r="AG37" s="17">
        <f t="shared" si="12"/>
        <v>0.28459764370420676</v>
      </c>
      <c r="AH37" s="2">
        <f t="shared" si="13"/>
        <v>-34.58210709418111</v>
      </c>
      <c r="AI37" s="2"/>
      <c r="AJ37" s="2">
        <f t="shared" si="15"/>
        <v>0.689392982679502</v>
      </c>
      <c r="AK37" s="2">
        <f>AG37*1.43</f>
        <v>0.40697463049701565</v>
      </c>
      <c r="AL37" s="2">
        <f t="shared" si="16"/>
        <v>65.625996994</v>
      </c>
      <c r="AM37" s="2">
        <f t="shared" si="16"/>
        <v>27.950934725999996</v>
      </c>
      <c r="AN37" s="2">
        <f t="shared" si="17"/>
        <v>71.33040188807021</v>
      </c>
      <c r="AO37" s="2">
        <f t="shared" si="18"/>
        <v>23.069762806364423</v>
      </c>
      <c r="AP37" s="14">
        <f t="shared" si="19"/>
        <v>0.34480559223642215</v>
      </c>
      <c r="AQ37" s="2">
        <f t="shared" si="20"/>
        <v>-23.069762806364423</v>
      </c>
      <c r="AR37" s="2">
        <f t="shared" si="21"/>
        <v>0.4259125347620314</v>
      </c>
      <c r="AS37" s="2">
        <f t="shared" si="68"/>
        <v>0.4930719968980837</v>
      </c>
      <c r="AT37">
        <v>1</v>
      </c>
      <c r="AU37">
        <v>120</v>
      </c>
      <c r="AV37" s="2">
        <f t="shared" si="22"/>
        <v>8.38380491435229</v>
      </c>
      <c r="AW37" s="2">
        <f t="shared" si="23"/>
        <v>77.19204684352181</v>
      </c>
      <c r="AX37" s="2">
        <f t="shared" si="24"/>
        <v>8.38380491435229</v>
      </c>
      <c r="AY37" s="2">
        <f t="shared" si="25"/>
        <v>197.1920468435218</v>
      </c>
      <c r="AZ37" s="2">
        <f t="shared" si="26"/>
        <v>-8.009211478725275</v>
      </c>
      <c r="BA37" s="2">
        <f t="shared" si="27"/>
        <v>-2.478046878283961</v>
      </c>
      <c r="BB37" s="2">
        <f>Q37+(3*S37)-AZ37</f>
        <v>69.91810009072528</v>
      </c>
      <c r="BC37" s="2">
        <f>R37+(3*T37)-BA37</f>
        <v>14.07857351628396</v>
      </c>
      <c r="BD37" s="2">
        <f t="shared" si="28"/>
        <v>71.32143403318591</v>
      </c>
      <c r="BE37" s="2">
        <f t="shared" si="29"/>
        <v>11.384731680112212</v>
      </c>
      <c r="BF37" s="2">
        <f t="shared" si="30"/>
        <v>70.2881848419176</v>
      </c>
      <c r="BG37" s="2">
        <f t="shared" si="31"/>
        <v>154.38409368704362</v>
      </c>
      <c r="BH37" s="2">
        <f t="shared" si="32"/>
        <v>-63.37973748015027</v>
      </c>
      <c r="BI37" s="2">
        <f t="shared" si="33"/>
        <v>30.388119476512703</v>
      </c>
      <c r="BJ37" s="2">
        <f t="shared" si="66"/>
        <v>3.717108382</v>
      </c>
      <c r="BK37" s="2">
        <f t="shared" si="66"/>
        <v>16.350408088</v>
      </c>
      <c r="BL37" s="2">
        <f t="shared" si="35"/>
        <v>16.76760982870458</v>
      </c>
      <c r="BM37" s="2">
        <f t="shared" si="36"/>
        <v>77.19204684352181</v>
      </c>
      <c r="BN37" s="2">
        <f t="shared" si="65"/>
        <v>61.908888612</v>
      </c>
      <c r="BO37" s="2">
        <f t="shared" si="65"/>
        <v>11.600526637999998</v>
      </c>
      <c r="BP37" s="2">
        <f t="shared" si="38"/>
        <v>62.98636921947455</v>
      </c>
      <c r="BQ37" s="2">
        <f t="shared" si="62"/>
        <v>10.613048095577533</v>
      </c>
      <c r="BR37" s="2">
        <f t="shared" si="40"/>
        <v>1056.1308635988769</v>
      </c>
      <c r="BS37" s="2">
        <f t="shared" si="41"/>
        <v>87.80509493909935</v>
      </c>
      <c r="BT37" s="2">
        <f t="shared" si="59"/>
        <v>40.448704212954816</v>
      </c>
      <c r="BU37" s="2">
        <f t="shared" si="42"/>
        <v>1055.3560078824596</v>
      </c>
      <c r="BV37" s="2">
        <f t="shared" si="63"/>
        <v>-22.931033267195453</v>
      </c>
      <c r="BW37" s="2">
        <f t="shared" si="63"/>
        <v>1085.7441273589723</v>
      </c>
      <c r="BX37" s="2">
        <f t="shared" si="44"/>
        <v>1085.986253311338</v>
      </c>
      <c r="BY37" s="2">
        <f t="shared" si="45"/>
        <v>-88.7900868229321</v>
      </c>
      <c r="BZ37" s="2">
        <f t="shared" si="46"/>
        <v>0.06567434331301705</v>
      </c>
      <c r="CA37" s="2">
        <f t="shared" si="47"/>
        <v>100.1748185030443</v>
      </c>
      <c r="CB37" s="2">
        <f t="shared" si="48"/>
        <v>0.9260082407135404</v>
      </c>
      <c r="CC37" s="2">
        <f t="shared" si="49"/>
        <v>100.1748185030443</v>
      </c>
      <c r="CD37" s="2"/>
      <c r="CE37" s="2">
        <f t="shared" si="51"/>
        <v>8.791108369943785</v>
      </c>
      <c r="CF37" s="2">
        <f t="shared" si="52"/>
        <v>100.1748185030443</v>
      </c>
      <c r="CG37" s="2">
        <f t="shared" si="53"/>
        <v>-1.5529683634777243</v>
      </c>
      <c r="CH37" s="2">
        <f t="shared" si="54"/>
        <v>8.65285361219829</v>
      </c>
      <c r="CI37" s="2">
        <f t="shared" si="67"/>
        <v>5.57181576630515</v>
      </c>
      <c r="CJ37" s="2">
        <f t="shared" si="64"/>
        <v>1.4538329379202584</v>
      </c>
    </row>
    <row r="38" spans="1:88" ht="12.75">
      <c r="A38" s="1" t="s">
        <v>45</v>
      </c>
      <c r="B38" s="1">
        <v>3</v>
      </c>
      <c r="C38" s="1">
        <v>0.37891</v>
      </c>
      <c r="D38">
        <v>0.2381</v>
      </c>
      <c r="E38" s="1">
        <v>0.4004</v>
      </c>
      <c r="F38" s="1">
        <v>0.1692</v>
      </c>
      <c r="G38" s="1">
        <v>2.5058</v>
      </c>
      <c r="H38" s="10">
        <f t="shared" si="0"/>
        <v>0.09021847100000001</v>
      </c>
      <c r="I38" s="2">
        <f t="shared" si="1"/>
        <v>0.151715564</v>
      </c>
      <c r="J38" s="2">
        <f t="shared" si="2"/>
        <v>0.064111572</v>
      </c>
      <c r="K38" s="2">
        <f t="shared" si="3"/>
        <v>0.949472678</v>
      </c>
      <c r="L38" s="3">
        <v>36</v>
      </c>
      <c r="M38" s="3"/>
      <c r="N38" s="11">
        <v>3</v>
      </c>
      <c r="O38" s="2">
        <f>O37+H55</f>
        <v>1.8624876030000002</v>
      </c>
      <c r="P38" s="2">
        <f>P37+I55</f>
        <v>8.181818651999999</v>
      </c>
      <c r="Q38" s="2">
        <f>Q37+J55</f>
        <v>1.9116837960000002</v>
      </c>
      <c r="R38" s="2">
        <f>R37+K55</f>
        <v>11.641922453999998</v>
      </c>
      <c r="S38">
        <v>20</v>
      </c>
      <c r="T38">
        <v>0</v>
      </c>
      <c r="U38" s="2">
        <f t="shared" si="61"/>
        <v>21.862487603</v>
      </c>
      <c r="V38" s="2">
        <f t="shared" si="4"/>
        <v>8.181818651999999</v>
      </c>
      <c r="W38" s="2">
        <f t="shared" si="5"/>
        <v>23.343318543976213</v>
      </c>
      <c r="X38" s="2">
        <f t="shared" si="6"/>
        <v>20.51786239640617</v>
      </c>
      <c r="Y38" s="2">
        <f t="shared" si="56"/>
        <v>0.3512085827491863</v>
      </c>
      <c r="Z38" s="2">
        <f t="shared" si="7"/>
        <v>-20.51786239640617</v>
      </c>
      <c r="AA38" s="7">
        <f t="shared" si="8"/>
        <v>0.37424005907165286</v>
      </c>
      <c r="AB38" s="2">
        <f>Y38*1.43</f>
        <v>0.5022282733313365</v>
      </c>
      <c r="AC38" s="2">
        <f t="shared" si="9"/>
        <v>23.724975206</v>
      </c>
      <c r="AD38" s="2">
        <f t="shared" si="9"/>
        <v>16.363637303999997</v>
      </c>
      <c r="AE38" s="2">
        <f t="shared" si="10"/>
        <v>28.820879138953675</v>
      </c>
      <c r="AF38" s="2">
        <f t="shared" si="11"/>
        <v>34.59488332519776</v>
      </c>
      <c r="AG38" s="17">
        <f t="shared" si="12"/>
        <v>0.2844595330685781</v>
      </c>
      <c r="AH38" s="2">
        <f t="shared" si="13"/>
        <v>-34.59488332519776</v>
      </c>
      <c r="AI38" s="2"/>
      <c r="AJ38" s="2">
        <f t="shared" si="15"/>
        <v>0.6897219981018848</v>
      </c>
      <c r="AK38" s="2">
        <f>AG38*1.43</f>
        <v>0.4067771322880666</v>
      </c>
      <c r="AL38" s="2">
        <f t="shared" si="16"/>
        <v>65.636659002</v>
      </c>
      <c r="AM38" s="2">
        <f t="shared" si="16"/>
        <v>28.005559757999997</v>
      </c>
      <c r="AN38" s="2">
        <f t="shared" si="17"/>
        <v>71.36163102328686</v>
      </c>
      <c r="AO38" s="2">
        <f t="shared" si="18"/>
        <v>23.106759056259065</v>
      </c>
      <c r="AP38" s="14">
        <f t="shared" si="19"/>
        <v>0.34465469909806473</v>
      </c>
      <c r="AQ38" s="2">
        <f t="shared" si="20"/>
        <v>-23.106759056259065</v>
      </c>
      <c r="AR38" s="2">
        <f t="shared" si="21"/>
        <v>0.42667558318510157</v>
      </c>
      <c r="AS38" s="2">
        <f t="shared" si="68"/>
        <v>0.4928562197102325</v>
      </c>
      <c r="AT38">
        <v>1</v>
      </c>
      <c r="AU38">
        <v>120</v>
      </c>
      <c r="AV38" s="2">
        <f t="shared" si="22"/>
        <v>8.391127249991134</v>
      </c>
      <c r="AW38" s="2">
        <f t="shared" si="23"/>
        <v>77.17586967634956</v>
      </c>
      <c r="AX38" s="2">
        <f t="shared" si="24"/>
        <v>8.391127249991134</v>
      </c>
      <c r="AY38" s="2">
        <f t="shared" si="25"/>
        <v>197.17586967634958</v>
      </c>
      <c r="AZ38" s="2">
        <f t="shared" si="26"/>
        <v>-8.016906603289351</v>
      </c>
      <c r="BA38" s="2">
        <f t="shared" si="27"/>
        <v>-2.477947747568416</v>
      </c>
      <c r="BB38" s="2">
        <f>Q38+(3*S38)-AZ38</f>
        <v>69.92859039928935</v>
      </c>
      <c r="BC38" s="2">
        <f>R38+(3*T38)-BA38</f>
        <v>14.119870201568414</v>
      </c>
      <c r="BD38" s="2">
        <f t="shared" si="28"/>
        <v>71.33988007938282</v>
      </c>
      <c r="BE38" s="2">
        <f t="shared" si="29"/>
        <v>11.415582930940516</v>
      </c>
      <c r="BF38" s="2">
        <f t="shared" si="30"/>
        <v>70.41101652554377</v>
      </c>
      <c r="BG38" s="2">
        <f t="shared" si="31"/>
        <v>154.35173935269913</v>
      </c>
      <c r="BH38" s="2">
        <f t="shared" si="32"/>
        <v>-63.4732963828864</v>
      </c>
      <c r="BI38" s="2">
        <f t="shared" si="33"/>
        <v>30.47707161868833</v>
      </c>
      <c r="BJ38" s="2">
        <f t="shared" si="66"/>
        <v>3.7249752060000003</v>
      </c>
      <c r="BK38" s="2">
        <f t="shared" si="66"/>
        <v>16.363637303999997</v>
      </c>
      <c r="BL38" s="2">
        <f t="shared" si="35"/>
        <v>16.78225449998227</v>
      </c>
      <c r="BM38" s="2">
        <f t="shared" si="36"/>
        <v>77.17586967634956</v>
      </c>
      <c r="BN38" s="2">
        <f t="shared" si="65"/>
        <v>61.911683796</v>
      </c>
      <c r="BO38" s="2">
        <f t="shared" si="65"/>
        <v>11.641922453999998</v>
      </c>
      <c r="BP38" s="2">
        <f t="shared" si="38"/>
        <v>62.996753478896345</v>
      </c>
      <c r="BQ38" s="2">
        <f t="shared" si="62"/>
        <v>10.649585473326187</v>
      </c>
      <c r="BR38" s="2">
        <f t="shared" si="40"/>
        <v>1057.2275495554818</v>
      </c>
      <c r="BS38" s="2">
        <f t="shared" si="41"/>
        <v>87.82545514967575</v>
      </c>
      <c r="BT38" s="2">
        <f t="shared" si="59"/>
        <v>40.1152905432625</v>
      </c>
      <c r="BU38" s="2">
        <f t="shared" si="42"/>
        <v>1056.4662110090026</v>
      </c>
      <c r="BV38" s="2">
        <f t="shared" si="63"/>
        <v>-23.3580058396239</v>
      </c>
      <c r="BW38" s="2">
        <f t="shared" si="63"/>
        <v>1086.943282627691</v>
      </c>
      <c r="BX38" s="2">
        <f t="shared" si="44"/>
        <v>1087.1942310766115</v>
      </c>
      <c r="BY38" s="2">
        <f t="shared" si="45"/>
        <v>-88.76892454484693</v>
      </c>
      <c r="BZ38" s="2">
        <f t="shared" si="46"/>
        <v>0.06561833942839944</v>
      </c>
      <c r="CA38" s="2">
        <f t="shared" si="47"/>
        <v>100.18450747578744</v>
      </c>
      <c r="CB38" s="2">
        <f t="shared" si="48"/>
        <v>0.925218585940432</v>
      </c>
      <c r="CC38" s="2">
        <f t="shared" si="49"/>
        <v>100.18450747578744</v>
      </c>
      <c r="CD38" s="2"/>
      <c r="CE38" s="2">
        <f t="shared" si="51"/>
        <v>8.798611397650673</v>
      </c>
      <c r="CF38" s="2">
        <f t="shared" si="52"/>
        <v>100.18450747578744</v>
      </c>
      <c r="CG38" s="2">
        <f t="shared" si="53"/>
        <v>-1.555758252480759</v>
      </c>
      <c r="CH38" s="2">
        <f t="shared" si="54"/>
        <v>8.659975680491623</v>
      </c>
      <c r="CI38" s="2">
        <f t="shared" si="67"/>
        <v>5.566401892249469</v>
      </c>
      <c r="CJ38" s="2">
        <f t="shared" si="64"/>
        <v>1.4525931799264784</v>
      </c>
    </row>
    <row r="39" spans="1:88" ht="12.75">
      <c r="A39" s="1" t="s">
        <v>46</v>
      </c>
      <c r="B39" s="1">
        <v>3</v>
      </c>
      <c r="C39" s="1">
        <v>0.23254</v>
      </c>
      <c r="D39">
        <v>0.2381</v>
      </c>
      <c r="E39" s="1">
        <v>0.4004</v>
      </c>
      <c r="F39" s="1">
        <v>0.1692</v>
      </c>
      <c r="G39" s="1">
        <v>2.5058</v>
      </c>
      <c r="H39" s="10">
        <f t="shared" si="0"/>
        <v>0.055367774</v>
      </c>
      <c r="I39" s="2">
        <f t="shared" si="1"/>
        <v>0.09310901599999999</v>
      </c>
      <c r="J39" s="2">
        <f t="shared" si="2"/>
        <v>0.039345767999999996</v>
      </c>
      <c r="K39" s="2">
        <f t="shared" si="3"/>
        <v>0.582698732</v>
      </c>
      <c r="L39" s="3">
        <v>37</v>
      </c>
      <c r="M39" s="3"/>
      <c r="N39" s="11">
        <v>3</v>
      </c>
      <c r="O39" s="2">
        <f>O38+H56</f>
        <v>2.011545346</v>
      </c>
      <c r="P39" s="2">
        <f>P38+I56</f>
        <v>8.432481064</v>
      </c>
      <c r="Q39" s="2">
        <f>Q38+J56</f>
        <v>2.0176080720000003</v>
      </c>
      <c r="R39" s="2">
        <f>R38+K56</f>
        <v>13.210628427999998</v>
      </c>
      <c r="S39">
        <v>20</v>
      </c>
      <c r="T39">
        <v>0</v>
      </c>
      <c r="U39" s="2">
        <f t="shared" si="61"/>
        <v>22.011545346</v>
      </c>
      <c r="V39" s="2">
        <f t="shared" si="4"/>
        <v>8.432481064</v>
      </c>
      <c r="W39" s="2">
        <f t="shared" si="5"/>
        <v>23.571484158061256</v>
      </c>
      <c r="X39" s="2">
        <f t="shared" si="6"/>
        <v>20.96151408680586</v>
      </c>
      <c r="Y39" s="2">
        <f t="shared" si="56"/>
        <v>0.34780897831963237</v>
      </c>
      <c r="Z39" s="2">
        <f t="shared" si="7"/>
        <v>-20.96151408680586</v>
      </c>
      <c r="AA39" s="7">
        <f t="shared" si="8"/>
        <v>0.38309355074573964</v>
      </c>
      <c r="AB39" s="2">
        <f>Y39*1.42</f>
        <v>0.49388874921387793</v>
      </c>
      <c r="AC39" s="2">
        <f t="shared" si="9"/>
        <v>24.023090692</v>
      </c>
      <c r="AD39" s="2">
        <f t="shared" si="9"/>
        <v>16.864962128</v>
      </c>
      <c r="AE39" s="2">
        <f t="shared" si="10"/>
        <v>29.351930668610734</v>
      </c>
      <c r="AF39" s="2">
        <f t="shared" si="11"/>
        <v>35.0700572245804</v>
      </c>
      <c r="AG39" s="17">
        <f t="shared" si="12"/>
        <v>0.27931293225832377</v>
      </c>
      <c r="AH39" s="2">
        <f t="shared" si="13"/>
        <v>-35.0700572245804</v>
      </c>
      <c r="AI39" s="2"/>
      <c r="AJ39" s="2">
        <f t="shared" si="15"/>
        <v>0.7020313224566167</v>
      </c>
      <c r="AK39" s="2">
        <f>AG39*1.42</f>
        <v>0.3966243638068197</v>
      </c>
      <c r="AL39" s="2">
        <f t="shared" si="16"/>
        <v>66.040698764</v>
      </c>
      <c r="AM39" s="2">
        <f t="shared" si="16"/>
        <v>30.075590555999995</v>
      </c>
      <c r="AN39" s="2">
        <f t="shared" si="17"/>
        <v>72.56662483903703</v>
      </c>
      <c r="AO39" s="2">
        <f t="shared" si="18"/>
        <v>24.484991302758896</v>
      </c>
      <c r="AP39" s="14">
        <f t="shared" si="19"/>
        <v>0.33893158903329856</v>
      </c>
      <c r="AQ39" s="2">
        <f t="shared" si="20"/>
        <v>-24.484991302758896</v>
      </c>
      <c r="AR39" s="2">
        <f t="shared" si="21"/>
        <v>0.4554099383999061</v>
      </c>
      <c r="AS39" s="2">
        <f t="shared" si="68"/>
        <v>0.48467217231761694</v>
      </c>
      <c r="AT39">
        <v>1</v>
      </c>
      <c r="AU39">
        <v>120</v>
      </c>
      <c r="AV39" s="2">
        <f t="shared" si="22"/>
        <v>8.66908597106597</v>
      </c>
      <c r="AW39" s="2">
        <f t="shared" si="23"/>
        <v>76.58299462586847</v>
      </c>
      <c r="AX39" s="2">
        <f t="shared" si="24"/>
        <v>8.66908597106597</v>
      </c>
      <c r="AY39" s="2">
        <f t="shared" si="25"/>
        <v>196.58299462586848</v>
      </c>
      <c r="AZ39" s="2">
        <f t="shared" si="26"/>
        <v>-8.30851549135523</v>
      </c>
      <c r="BA39" s="2">
        <f t="shared" si="27"/>
        <v>-2.4741911614996446</v>
      </c>
      <c r="BB39" s="2">
        <f>Q39+(3*S39)-AZ39</f>
        <v>70.32612356335522</v>
      </c>
      <c r="BC39" s="2">
        <f>R39+(3*T39)-BA39</f>
        <v>15.684819589499643</v>
      </c>
      <c r="BD39" s="2">
        <f t="shared" si="28"/>
        <v>72.05398823801121</v>
      </c>
      <c r="BE39" s="2">
        <f t="shared" si="29"/>
        <v>12.572892203348333</v>
      </c>
      <c r="BF39" s="2">
        <f t="shared" si="30"/>
        <v>75.15305157373281</v>
      </c>
      <c r="BG39" s="2">
        <f t="shared" si="31"/>
        <v>153.16598925173693</v>
      </c>
      <c r="BH39" s="2">
        <f t="shared" si="32"/>
        <v>-67.06042221570428</v>
      </c>
      <c r="BI39" s="2">
        <f t="shared" si="33"/>
        <v>33.92463607904468</v>
      </c>
      <c r="BJ39" s="2">
        <f t="shared" si="66"/>
        <v>4.023090692</v>
      </c>
      <c r="BK39" s="2">
        <f t="shared" si="66"/>
        <v>16.864962128</v>
      </c>
      <c r="BL39" s="2">
        <f t="shared" si="35"/>
        <v>17.33817194213194</v>
      </c>
      <c r="BM39" s="2">
        <f t="shared" si="36"/>
        <v>76.58299462586847</v>
      </c>
      <c r="BN39" s="2">
        <f t="shared" si="65"/>
        <v>62.017608072</v>
      </c>
      <c r="BO39" s="2">
        <f t="shared" si="65"/>
        <v>13.210628427999998</v>
      </c>
      <c r="BP39" s="2">
        <f t="shared" si="38"/>
        <v>63.409024708119276</v>
      </c>
      <c r="BQ39" s="2">
        <f t="shared" si="62"/>
        <v>12.025082534644513</v>
      </c>
      <c r="BR39" s="2">
        <f t="shared" si="40"/>
        <v>1099.3965730722646</v>
      </c>
      <c r="BS39" s="2">
        <f t="shared" si="41"/>
        <v>88.60807716051298</v>
      </c>
      <c r="BT39" s="2">
        <f t="shared" si="59"/>
        <v>26.70571364926749</v>
      </c>
      <c r="BU39" s="2">
        <f t="shared" si="42"/>
        <v>1099.0721676675842</v>
      </c>
      <c r="BV39" s="2">
        <f t="shared" si="63"/>
        <v>-40.354708566436784</v>
      </c>
      <c r="BW39" s="2">
        <f t="shared" si="63"/>
        <v>1132.9968037466288</v>
      </c>
      <c r="BX39" s="2">
        <f t="shared" si="44"/>
        <v>1133.715246348729</v>
      </c>
      <c r="BY39" s="2">
        <f t="shared" si="45"/>
        <v>-87.96012003485873</v>
      </c>
      <c r="BZ39" s="2">
        <f t="shared" si="46"/>
        <v>0.0635556313369429</v>
      </c>
      <c r="CA39" s="2">
        <f t="shared" si="47"/>
        <v>100.53301223820706</v>
      </c>
      <c r="CB39" s="2">
        <f t="shared" si="48"/>
        <v>0.896134401850895</v>
      </c>
      <c r="CC39" s="2">
        <f t="shared" si="49"/>
        <v>100.53301223820706</v>
      </c>
      <c r="CD39" s="2"/>
      <c r="CE39" s="2">
        <f t="shared" si="51"/>
        <v>9.084171725535674</v>
      </c>
      <c r="CF39" s="2">
        <f t="shared" si="52"/>
        <v>100.53301223820706</v>
      </c>
      <c r="CG39" s="2">
        <f t="shared" si="53"/>
        <v>-1.660604936046187</v>
      </c>
      <c r="CH39" s="2">
        <f t="shared" si="54"/>
        <v>8.931101118305671</v>
      </c>
      <c r="CI39" s="2">
        <f t="shared" si="67"/>
        <v>5.378221468840237</v>
      </c>
      <c r="CJ39" s="2">
        <f t="shared" si="64"/>
        <v>1.4069310109059052</v>
      </c>
    </row>
    <row r="40" spans="1:88" ht="12.75">
      <c r="A40" s="1" t="s">
        <v>47</v>
      </c>
      <c r="B40" s="1">
        <v>3</v>
      </c>
      <c r="C40" s="1">
        <v>0.05293</v>
      </c>
      <c r="D40">
        <v>0.2381</v>
      </c>
      <c r="E40" s="1">
        <v>0.4004</v>
      </c>
      <c r="F40" s="1">
        <v>0.1692</v>
      </c>
      <c r="G40" s="1">
        <v>2.5058</v>
      </c>
      <c r="H40" s="10">
        <f t="shared" si="0"/>
        <v>0.012602633</v>
      </c>
      <c r="I40" s="2">
        <f t="shared" si="1"/>
        <v>0.021193172</v>
      </c>
      <c r="J40" s="2">
        <f t="shared" si="2"/>
        <v>0.008955755999999999</v>
      </c>
      <c r="K40" s="2">
        <f t="shared" si="3"/>
        <v>0.13263199399999998</v>
      </c>
      <c r="L40" s="3">
        <v>38</v>
      </c>
      <c r="M40" s="3"/>
      <c r="N40" s="11">
        <v>3</v>
      </c>
      <c r="O40" s="2">
        <f>O39+H57</f>
        <v>2.049591345</v>
      </c>
      <c r="P40" s="2">
        <f>P39+I57</f>
        <v>8.496460979999998</v>
      </c>
      <c r="Q40" s="2">
        <f>Q39+J57</f>
        <v>2.04464454</v>
      </c>
      <c r="R40" s="2">
        <f>R39+K57</f>
        <v>13.611030209999997</v>
      </c>
      <c r="S40">
        <v>20</v>
      </c>
      <c r="T40">
        <v>0</v>
      </c>
      <c r="U40" s="2">
        <f>O40+S40</f>
        <v>22.049591345</v>
      </c>
      <c r="V40" s="2">
        <f t="shared" si="4"/>
        <v>8.496460979999998</v>
      </c>
      <c r="W40" s="2">
        <f t="shared" si="5"/>
        <v>23.629945570528964</v>
      </c>
      <c r="X40" s="2">
        <f t="shared" si="6"/>
        <v>21.0733786170149</v>
      </c>
      <c r="Y40" s="2">
        <f t="shared" si="56"/>
        <v>0.3469484852609063</v>
      </c>
      <c r="Z40" s="2">
        <f t="shared" si="7"/>
        <v>-21.0733786170149</v>
      </c>
      <c r="AA40" s="7">
        <f t="shared" si="8"/>
        <v>0.38533417001066866</v>
      </c>
      <c r="AB40" s="2">
        <f>Y40*1.42</f>
        <v>0.49266684907048697</v>
      </c>
      <c r="AC40" s="2">
        <f t="shared" si="9"/>
        <v>24.09918269</v>
      </c>
      <c r="AD40" s="2">
        <f t="shared" si="9"/>
        <v>16.992921959999997</v>
      </c>
      <c r="AE40" s="2">
        <f t="shared" si="10"/>
        <v>29.487794136975484</v>
      </c>
      <c r="AF40" s="2">
        <f t="shared" si="11"/>
        <v>35.188597872942545</v>
      </c>
      <c r="AG40" s="17">
        <f t="shared" si="12"/>
        <v>0.27802601253962705</v>
      </c>
      <c r="AH40" s="2">
        <f t="shared" si="13"/>
        <v>-35.188597872942545</v>
      </c>
      <c r="AI40" s="2"/>
      <c r="AJ40" s="2">
        <f t="shared" si="15"/>
        <v>0.7051244093456847</v>
      </c>
      <c r="AK40" s="2">
        <f>AG40*1.42</f>
        <v>0.3947969378062704</v>
      </c>
      <c r="AL40" s="2">
        <f t="shared" si="16"/>
        <v>66.14382723</v>
      </c>
      <c r="AM40" s="2">
        <f t="shared" si="16"/>
        <v>30.603952169999992</v>
      </c>
      <c r="AN40" s="2">
        <f t="shared" si="17"/>
        <v>72.88077777477226</v>
      </c>
      <c r="AO40" s="2">
        <f t="shared" si="18"/>
        <v>24.829412093302786</v>
      </c>
      <c r="AP40" s="14">
        <f t="shared" si="19"/>
        <v>0.3374706228230138</v>
      </c>
      <c r="AQ40" s="2">
        <f t="shared" si="20"/>
        <v>-24.829412093302786</v>
      </c>
      <c r="AR40" s="2">
        <f t="shared" si="21"/>
        <v>0.4626879551977203</v>
      </c>
      <c r="AS40" s="2">
        <f t="shared" si="68"/>
        <v>0.48258299063690974</v>
      </c>
      <c r="AT40">
        <v>1</v>
      </c>
      <c r="AU40">
        <v>120</v>
      </c>
      <c r="AV40" s="2">
        <f t="shared" si="22"/>
        <v>8.740175848697865</v>
      </c>
      <c r="AW40" s="2">
        <f t="shared" si="23"/>
        <v>76.4377130715509</v>
      </c>
      <c r="AX40" s="2">
        <f t="shared" si="24"/>
        <v>8.740175848697865</v>
      </c>
      <c r="AY40" s="2">
        <f t="shared" si="25"/>
        <v>196.4377130715509</v>
      </c>
      <c r="AZ40" s="2">
        <f t="shared" si="26"/>
        <v>-8.382946723443228</v>
      </c>
      <c r="BA40" s="2">
        <f t="shared" si="27"/>
        <v>-2.473232317853277</v>
      </c>
      <c r="BB40" s="2">
        <f>Q40+(3*S40)-AZ40</f>
        <v>70.42759126344323</v>
      </c>
      <c r="BC40" s="2">
        <f>R40+(3*T40)-BA40</f>
        <v>16.084262527853273</v>
      </c>
      <c r="BD40" s="2">
        <f t="shared" si="28"/>
        <v>72.24091023952792</v>
      </c>
      <c r="BE40" s="2">
        <f t="shared" si="29"/>
        <v>12.864584791186285</v>
      </c>
      <c r="BF40" s="2">
        <f t="shared" si="30"/>
        <v>76.39067386616144</v>
      </c>
      <c r="BG40" s="2">
        <f t="shared" si="31"/>
        <v>152.8754261431018</v>
      </c>
      <c r="BH40" s="2">
        <f t="shared" si="32"/>
        <v>-67.9890245031636</v>
      </c>
      <c r="BI40" s="2">
        <f t="shared" si="33"/>
        <v>34.82854577547645</v>
      </c>
      <c r="BJ40" s="2">
        <f t="shared" si="66"/>
        <v>4.09918269</v>
      </c>
      <c r="BK40" s="2">
        <f t="shared" si="66"/>
        <v>16.992921959999997</v>
      </c>
      <c r="BL40" s="2">
        <f t="shared" si="35"/>
        <v>17.48035169739573</v>
      </c>
      <c r="BM40" s="2">
        <f t="shared" si="36"/>
        <v>76.4377130715509</v>
      </c>
      <c r="BN40" s="2">
        <f t="shared" si="65"/>
        <v>62.04464454</v>
      </c>
      <c r="BO40" s="2">
        <f t="shared" si="65"/>
        <v>13.611030209999997</v>
      </c>
      <c r="BP40" s="2">
        <f t="shared" si="38"/>
        <v>63.5200602917888</v>
      </c>
      <c r="BQ40" s="2">
        <f t="shared" si="62"/>
        <v>12.373245314057451</v>
      </c>
      <c r="BR40" s="2">
        <f t="shared" si="40"/>
        <v>1110.3529937402495</v>
      </c>
      <c r="BS40" s="2">
        <f t="shared" si="41"/>
        <v>88.81095838560836</v>
      </c>
      <c r="BT40" s="2">
        <f t="shared" si="59"/>
        <v>23.041158751838662</v>
      </c>
      <c r="BU40" s="2">
        <f t="shared" si="42"/>
        <v>1110.1139021340591</v>
      </c>
      <c r="BV40" s="2">
        <f t="shared" si="63"/>
        <v>-44.94786575132494</v>
      </c>
      <c r="BW40" s="2">
        <f t="shared" si="63"/>
        <v>1144.9424479095355</v>
      </c>
      <c r="BX40" s="2">
        <f t="shared" si="44"/>
        <v>1145.8243843018347</v>
      </c>
      <c r="BY40" s="2">
        <f t="shared" si="45"/>
        <v>-87.75185099651982</v>
      </c>
      <c r="BZ40" s="2">
        <f t="shared" si="46"/>
        <v>0.06304710497459454</v>
      </c>
      <c r="CA40" s="2">
        <f t="shared" si="47"/>
        <v>100.61643578770611</v>
      </c>
      <c r="CB40" s="2">
        <f t="shared" si="48"/>
        <v>0.8889641801417829</v>
      </c>
      <c r="CC40" s="2">
        <f t="shared" si="49"/>
        <v>100.61643578770611</v>
      </c>
      <c r="CD40" s="2"/>
      <c r="CE40" s="2">
        <f t="shared" si="51"/>
        <v>9.157442985245316</v>
      </c>
      <c r="CF40" s="2">
        <f t="shared" si="52"/>
        <v>100.61643578770611</v>
      </c>
      <c r="CG40" s="2">
        <f t="shared" si="53"/>
        <v>-1.687106000339101</v>
      </c>
      <c r="CH40" s="2">
        <f t="shared" si="54"/>
        <v>9.000690827466435</v>
      </c>
      <c r="CI40" s="2">
        <f t="shared" si="67"/>
        <v>5.334988332480197</v>
      </c>
      <c r="CJ40" s="2">
        <f t="shared" si="64"/>
        <v>1.3956737628225993</v>
      </c>
    </row>
    <row r="41" spans="1:88" ht="12.75">
      <c r="A41" s="1" t="s">
        <v>48</v>
      </c>
      <c r="B41" s="1">
        <v>3</v>
      </c>
      <c r="C41" s="1">
        <v>0.21956</v>
      </c>
      <c r="D41">
        <v>0.2381</v>
      </c>
      <c r="E41" s="1">
        <v>0.4004</v>
      </c>
      <c r="F41" s="1">
        <v>0.1692</v>
      </c>
      <c r="G41" s="1">
        <v>2.5058</v>
      </c>
      <c r="H41" s="10">
        <f t="shared" si="0"/>
        <v>0.052277236000000005</v>
      </c>
      <c r="I41" s="2">
        <f t="shared" si="1"/>
        <v>0.087911824</v>
      </c>
      <c r="J41" s="2">
        <f t="shared" si="2"/>
        <v>0.037149551999999995</v>
      </c>
      <c r="K41" s="2">
        <f t="shared" si="3"/>
        <v>0.550173448</v>
      </c>
      <c r="L41" s="3">
        <v>39</v>
      </c>
      <c r="M41" s="3"/>
      <c r="N41" s="11">
        <v>3</v>
      </c>
      <c r="O41" s="2">
        <f>O34+H36</f>
        <v>1.885471396</v>
      </c>
      <c r="P41" s="2">
        <f>P34+I36</f>
        <v>8.220469264</v>
      </c>
      <c r="Q41" s="2">
        <f>Q34+J36</f>
        <v>1.928016672</v>
      </c>
      <c r="R41" s="2">
        <f>R34+K36</f>
        <v>11.883807328</v>
      </c>
      <c r="S41">
        <v>20</v>
      </c>
      <c r="T41">
        <v>0</v>
      </c>
      <c r="U41" s="2">
        <f>O41+S41</f>
        <v>21.885471396</v>
      </c>
      <c r="V41" s="2">
        <f t="shared" si="4"/>
        <v>8.220469264</v>
      </c>
      <c r="W41" s="2">
        <f t="shared" si="5"/>
        <v>23.378408268004538</v>
      </c>
      <c r="X41" s="2">
        <f t="shared" si="6"/>
        <v>20.586835069223202</v>
      </c>
      <c r="Y41" s="2">
        <f t="shared" si="56"/>
        <v>0.35068143769706084</v>
      </c>
      <c r="Z41" s="2">
        <f t="shared" si="7"/>
        <v>-20.586835069223202</v>
      </c>
      <c r="AA41" s="7">
        <f t="shared" si="8"/>
        <v>0.3756130775187439</v>
      </c>
      <c r="AB41" s="2">
        <f>Y41*1.41</f>
        <v>0.4944608271528558</v>
      </c>
      <c r="AC41" s="2">
        <f t="shared" si="9"/>
        <v>23.770942792</v>
      </c>
      <c r="AD41" s="2">
        <f t="shared" si="9"/>
        <v>16.440938528</v>
      </c>
      <c r="AE41" s="2">
        <f t="shared" si="10"/>
        <v>28.90263276765651</v>
      </c>
      <c r="AF41" s="2">
        <f t="shared" si="11"/>
        <v>34.669290386041794</v>
      </c>
      <c r="AG41" s="17">
        <f t="shared" si="12"/>
        <v>0.2836549143601574</v>
      </c>
      <c r="AH41" s="2">
        <f t="shared" si="13"/>
        <v>-34.669290386041794</v>
      </c>
      <c r="AI41" s="2"/>
      <c r="AJ41" s="2">
        <f t="shared" si="15"/>
        <v>0.6916401537735021</v>
      </c>
      <c r="AK41" s="2">
        <f>AG41*1.41</f>
        <v>0.3999534292478219</v>
      </c>
      <c r="AL41" s="2">
        <f t="shared" si="16"/>
        <v>65.698959464</v>
      </c>
      <c r="AM41" s="2">
        <f t="shared" si="16"/>
        <v>28.324745856</v>
      </c>
      <c r="AN41" s="2">
        <f t="shared" si="17"/>
        <v>71.54470282599058</v>
      </c>
      <c r="AO41" s="2">
        <f t="shared" si="18"/>
        <v>23.322289264419485</v>
      </c>
      <c r="AP41" s="14">
        <f t="shared" si="19"/>
        <v>0.34377278115610815</v>
      </c>
      <c r="AQ41" s="2">
        <f t="shared" si="20"/>
        <v>-23.322289264419485</v>
      </c>
      <c r="AR41" s="2">
        <f t="shared" si="21"/>
        <v>0.431129291652186</v>
      </c>
      <c r="AS41" s="2">
        <f t="shared" si="68"/>
        <v>0.49159507705323463</v>
      </c>
      <c r="AT41">
        <v>1</v>
      </c>
      <c r="AU41">
        <v>120</v>
      </c>
      <c r="AV41" s="2">
        <f t="shared" si="22"/>
        <v>8.433926565100203</v>
      </c>
      <c r="AW41" s="2">
        <f t="shared" si="23"/>
        <v>77.08190464254989</v>
      </c>
      <c r="AX41" s="2">
        <f t="shared" si="24"/>
        <v>8.433926565100203</v>
      </c>
      <c r="AY41" s="2">
        <f t="shared" si="25"/>
        <v>197.0819046425499</v>
      </c>
      <c r="AZ41" s="2">
        <f t="shared" si="26"/>
        <v>-8.061870911653168</v>
      </c>
      <c r="BA41" s="2">
        <f t="shared" si="27"/>
        <v>-2.47736850495509</v>
      </c>
      <c r="BB41" s="2">
        <f>Q41+(3*S41)-AZ41</f>
        <v>69.98988758365317</v>
      </c>
      <c r="BC41" s="2">
        <f>R41+(3*T41)-BA41</f>
        <v>14.36117583295509</v>
      </c>
      <c r="BD41" s="2">
        <f t="shared" si="28"/>
        <v>71.44807719790268</v>
      </c>
      <c r="BE41" s="2">
        <f t="shared" si="29"/>
        <v>11.595534341024607</v>
      </c>
      <c r="BF41" s="2">
        <f t="shared" si="30"/>
        <v>71.1311173055029</v>
      </c>
      <c r="BG41" s="2">
        <f t="shared" si="31"/>
        <v>154.16380928509977</v>
      </c>
      <c r="BH41" s="2">
        <f t="shared" si="32"/>
        <v>-64.02111253523451</v>
      </c>
      <c r="BI41" s="2">
        <f t="shared" si="33"/>
        <v>30.99891931793837</v>
      </c>
      <c r="BJ41" s="2">
        <f t="shared" si="66"/>
        <v>3.770942792</v>
      </c>
      <c r="BK41" s="2">
        <f t="shared" si="66"/>
        <v>16.440938528</v>
      </c>
      <c r="BL41" s="2">
        <f t="shared" si="35"/>
        <v>16.867853130200405</v>
      </c>
      <c r="BM41" s="2">
        <f t="shared" si="36"/>
        <v>77.08190464254989</v>
      </c>
      <c r="BN41" s="2">
        <f t="shared" si="65"/>
        <v>61.928016672</v>
      </c>
      <c r="BO41" s="2">
        <f t="shared" si="65"/>
        <v>11.883807328</v>
      </c>
      <c r="BP41" s="2">
        <f t="shared" si="38"/>
        <v>63.05794260469125</v>
      </c>
      <c r="BQ41" s="2">
        <f t="shared" si="62"/>
        <v>10.8628395732673</v>
      </c>
      <c r="BR41" s="2">
        <f t="shared" si="40"/>
        <v>1063.6521145485387</v>
      </c>
      <c r="BS41" s="2">
        <f t="shared" si="41"/>
        <v>87.94474421581718</v>
      </c>
      <c r="BT41" s="2">
        <f t="shared" si="59"/>
        <v>38.146062333890434</v>
      </c>
      <c r="BU41" s="2">
        <f t="shared" si="42"/>
        <v>1062.9678728503495</v>
      </c>
      <c r="BV41" s="2">
        <f t="shared" si="63"/>
        <v>-25.875050201344074</v>
      </c>
      <c r="BW41" s="2">
        <f t="shared" si="63"/>
        <v>1093.9667921682878</v>
      </c>
      <c r="BX41" s="2">
        <f t="shared" si="44"/>
        <v>1094.2727542024868</v>
      </c>
      <c r="BY41" s="2">
        <f t="shared" si="45"/>
        <v>-88.64506417214959</v>
      </c>
      <c r="BZ41" s="2">
        <f t="shared" si="46"/>
        <v>0.06529274984094299</v>
      </c>
      <c r="CA41" s="2">
        <f t="shared" si="47"/>
        <v>100.24059851317419</v>
      </c>
      <c r="CB41" s="2">
        <f>14.1*BZ41</f>
        <v>0.9206277727572961</v>
      </c>
      <c r="CC41" s="2">
        <f t="shared" si="49"/>
        <v>100.24059851317419</v>
      </c>
      <c r="CD41" s="2"/>
      <c r="CE41" s="2">
        <f t="shared" si="51"/>
        <v>8.842486655809186</v>
      </c>
      <c r="CF41" s="2">
        <f t="shared" si="52"/>
        <v>100.24059851317419</v>
      </c>
      <c r="CG41" s="2">
        <f t="shared" si="53"/>
        <v>-1.5720356248727758</v>
      </c>
      <c r="CH41" s="2">
        <f t="shared" si="54"/>
        <v>8.701624805304718</v>
      </c>
      <c r="CI41" s="2">
        <f t="shared" si="67"/>
        <v>5.535259295417645</v>
      </c>
      <c r="CJ41" s="2">
        <f t="shared" si="64"/>
        <v>1.445385603228955</v>
      </c>
    </row>
    <row r="42" spans="1:88" ht="12.75">
      <c r="A42" s="1" t="s">
        <v>49</v>
      </c>
      <c r="B42" s="1">
        <v>3</v>
      </c>
      <c r="C42" s="1">
        <v>0.25554</v>
      </c>
      <c r="D42">
        <v>0.2381</v>
      </c>
      <c r="E42" s="1">
        <v>0.4004</v>
      </c>
      <c r="F42" s="1">
        <v>0.1692</v>
      </c>
      <c r="G42" s="1">
        <v>2.5058</v>
      </c>
      <c r="H42" s="10">
        <f t="shared" si="0"/>
        <v>0.060844074</v>
      </c>
      <c r="I42" s="2">
        <f t="shared" si="1"/>
        <v>0.10231821599999999</v>
      </c>
      <c r="J42" s="2">
        <f t="shared" si="2"/>
        <v>0.043237368</v>
      </c>
      <c r="K42" s="2">
        <f t="shared" si="3"/>
        <v>0.6403321319999999</v>
      </c>
      <c r="L42" s="3">
        <v>40</v>
      </c>
      <c r="M42" s="3"/>
      <c r="N42" s="11">
        <v>3</v>
      </c>
      <c r="O42" s="2">
        <f>O41+H37</f>
        <v>1.913979109</v>
      </c>
      <c r="P42" s="2">
        <f>P41+I37</f>
        <v>8.268409156</v>
      </c>
      <c r="Q42" s="2">
        <f>Q41+J37</f>
        <v>1.948274988</v>
      </c>
      <c r="R42" s="2">
        <f>R41+K37</f>
        <v>12.183826761999999</v>
      </c>
      <c r="S42">
        <v>20</v>
      </c>
      <c r="T42">
        <v>0</v>
      </c>
      <c r="U42" s="2">
        <f aca="true" t="shared" si="69" ref="U42:U59">O42+S42</f>
        <v>21.913979109</v>
      </c>
      <c r="V42" s="2">
        <f t="shared" si="4"/>
        <v>8.268409156</v>
      </c>
      <c r="W42" s="2">
        <f t="shared" si="5"/>
        <v>23.42197836137488</v>
      </c>
      <c r="X42" s="2">
        <f t="shared" si="6"/>
        <v>20.672097323082887</v>
      </c>
      <c r="Y42" s="2">
        <f t="shared" si="56"/>
        <v>0.3500290921629661</v>
      </c>
      <c r="Z42" s="2">
        <f t="shared" si="7"/>
        <v>-20.672097323082887</v>
      </c>
      <c r="AA42" s="7">
        <f t="shared" si="8"/>
        <v>0.3773120853530517</v>
      </c>
      <c r="AB42" s="2">
        <f>Y42*1.39</f>
        <v>0.48654043810652287</v>
      </c>
      <c r="AC42" s="2">
        <f t="shared" si="9"/>
        <v>23.827958218</v>
      </c>
      <c r="AD42" s="2">
        <f t="shared" si="9"/>
        <v>16.536818312</v>
      </c>
      <c r="AE42" s="2">
        <f t="shared" si="10"/>
        <v>29.004102342993693</v>
      </c>
      <c r="AF42" s="2">
        <f t="shared" si="11"/>
        <v>34.76099742787766</v>
      </c>
      <c r="AG42" s="17">
        <f t="shared" si="12"/>
        <v>0.2826625601282608</v>
      </c>
      <c r="AH42" s="2">
        <f t="shared" si="13"/>
        <v>-34.76099742787766</v>
      </c>
      <c r="AI42" s="2"/>
      <c r="AJ42" s="2">
        <f t="shared" si="15"/>
        <v>0.6940090359696803</v>
      </c>
      <c r="AK42" s="2">
        <f>AG42*1.39</f>
        <v>0.3929009585782825</v>
      </c>
      <c r="AL42" s="2">
        <f t="shared" si="16"/>
        <v>65.776233206</v>
      </c>
      <c r="AM42" s="2">
        <f t="shared" si="16"/>
        <v>28.720645074</v>
      </c>
      <c r="AN42" s="2">
        <f t="shared" si="17"/>
        <v>71.77317262206526</v>
      </c>
      <c r="AO42" s="2">
        <f t="shared" si="18"/>
        <v>23.58808743151826</v>
      </c>
      <c r="AP42" s="14">
        <f t="shared" si="19"/>
        <v>0.34267847677555174</v>
      </c>
      <c r="AQ42" s="2">
        <f t="shared" si="20"/>
        <v>-23.58808743151826</v>
      </c>
      <c r="AR42" s="2">
        <f t="shared" si="21"/>
        <v>0.4366416815637924</v>
      </c>
      <c r="AS42" s="2">
        <f t="shared" si="68"/>
        <v>0.490030221789039</v>
      </c>
      <c r="AT42">
        <v>1</v>
      </c>
      <c r="AU42">
        <v>120</v>
      </c>
      <c r="AV42" s="2">
        <f t="shared" si="22"/>
        <v>8.48704341927818</v>
      </c>
      <c r="AW42" s="2">
        <f t="shared" si="23"/>
        <v>76.96667321774487</v>
      </c>
      <c r="AX42" s="2">
        <f t="shared" si="24"/>
        <v>8.48704341927818</v>
      </c>
      <c r="AY42" s="2">
        <f t="shared" si="25"/>
        <v>196.96667321774487</v>
      </c>
      <c r="AZ42" s="2">
        <f t="shared" si="26"/>
        <v>-8.117641932479849</v>
      </c>
      <c r="BA42" s="2">
        <f t="shared" si="27"/>
        <v>-2.4766500472932957</v>
      </c>
      <c r="BB42" s="2">
        <f>Q42+(3*S42)-AZ42</f>
        <v>70.06591692047985</v>
      </c>
      <c r="BC42" s="2">
        <f>R42+(3*T42)-BA42</f>
        <v>14.660476809293295</v>
      </c>
      <c r="BD42" s="2">
        <f t="shared" si="28"/>
        <v>71.58325428606477</v>
      </c>
      <c r="BE42" s="2">
        <f t="shared" si="29"/>
        <v>11.817976573023433</v>
      </c>
      <c r="BF42" s="2">
        <f t="shared" si="30"/>
        <v>72.02990600071307</v>
      </c>
      <c r="BG42" s="2">
        <f t="shared" si="31"/>
        <v>153.93334643548974</v>
      </c>
      <c r="BH42" s="2">
        <f t="shared" si="32"/>
        <v>-64.70327394133619</v>
      </c>
      <c r="BI42" s="2">
        <f t="shared" si="33"/>
        <v>31.65112477849666</v>
      </c>
      <c r="BJ42" s="2">
        <f t="shared" si="66"/>
        <v>3.827958218</v>
      </c>
      <c r="BK42" s="2">
        <f t="shared" si="66"/>
        <v>16.536818312</v>
      </c>
      <c r="BL42" s="2">
        <f t="shared" si="35"/>
        <v>16.97408683855636</v>
      </c>
      <c r="BM42" s="2">
        <f t="shared" si="36"/>
        <v>76.96667321774487</v>
      </c>
      <c r="BN42" s="2">
        <f t="shared" si="65"/>
        <v>61.948274988</v>
      </c>
      <c r="BO42" s="2">
        <f t="shared" si="65"/>
        <v>12.183826761999999</v>
      </c>
      <c r="BP42" s="2">
        <f t="shared" si="38"/>
        <v>63.13504897087904</v>
      </c>
      <c r="BQ42" s="2">
        <f t="shared" si="62"/>
        <v>11.1267680468755</v>
      </c>
      <c r="BR42" s="2">
        <f t="shared" si="40"/>
        <v>1071.6598037882093</v>
      </c>
      <c r="BS42" s="2">
        <f t="shared" si="41"/>
        <v>88.09344126462037</v>
      </c>
      <c r="BT42" s="2">
        <f t="shared" si="59"/>
        <v>35.65367882316129</v>
      </c>
      <c r="BU42" s="2">
        <f t="shared" si="42"/>
        <v>1071.0665479986565</v>
      </c>
      <c r="BV42" s="2">
        <f t="shared" si="63"/>
        <v>-29.0495951181749</v>
      </c>
      <c r="BW42" s="2">
        <f t="shared" si="63"/>
        <v>1102.7176727771532</v>
      </c>
      <c r="BX42" s="2">
        <f t="shared" si="44"/>
        <v>1103.1002424220524</v>
      </c>
      <c r="BY42" s="2">
        <f t="shared" si="45"/>
        <v>-88.49096974721057</v>
      </c>
      <c r="BZ42" s="2">
        <f t="shared" si="46"/>
        <v>0.06489279172751429</v>
      </c>
      <c r="CA42" s="2">
        <f t="shared" si="47"/>
        <v>100.308946320234</v>
      </c>
      <c r="CB42" s="2">
        <f t="shared" si="48"/>
        <v>0.9149883633579514</v>
      </c>
      <c r="CC42" s="2">
        <f t="shared" si="49"/>
        <v>100.308946320234</v>
      </c>
      <c r="CD42" s="2"/>
      <c r="CE42" s="2">
        <f t="shared" si="51"/>
        <v>8.896986149308036</v>
      </c>
      <c r="CF42" s="2">
        <f t="shared" si="52"/>
        <v>100.308946320234</v>
      </c>
      <c r="CG42" s="2">
        <f t="shared" si="53"/>
        <v>-1.5921676248861918</v>
      </c>
      <c r="CH42" s="2">
        <f t="shared" si="54"/>
        <v>8.753363056291182</v>
      </c>
      <c r="CI42" s="2">
        <f t="shared" si="67"/>
        <v>5.4977647576001125</v>
      </c>
      <c r="CJ42" s="2">
        <f t="shared" si="64"/>
        <v>1.4365317304719838</v>
      </c>
    </row>
    <row r="43" spans="1:88" ht="12.75">
      <c r="A43" s="1" t="s">
        <v>50</v>
      </c>
      <c r="B43" s="1">
        <v>3</v>
      </c>
      <c r="C43" s="1">
        <v>0.02327</v>
      </c>
      <c r="D43">
        <v>0.2381</v>
      </c>
      <c r="E43" s="1">
        <v>0.4004</v>
      </c>
      <c r="F43" s="1">
        <v>0.1692</v>
      </c>
      <c r="G43" s="1">
        <v>2.5058</v>
      </c>
      <c r="H43" s="10">
        <f t="shared" si="0"/>
        <v>0.005540587</v>
      </c>
      <c r="I43" s="2">
        <f t="shared" si="1"/>
        <v>0.009317308</v>
      </c>
      <c r="J43" s="2">
        <f t="shared" si="2"/>
        <v>0.003937283999999999</v>
      </c>
      <c r="K43" s="2">
        <f t="shared" si="3"/>
        <v>0.05830996599999999</v>
      </c>
      <c r="L43" s="3">
        <v>41</v>
      </c>
      <c r="M43" s="3"/>
      <c r="N43" s="11">
        <v>3</v>
      </c>
      <c r="O43" s="2">
        <f>O41+H38</f>
        <v>1.975689867</v>
      </c>
      <c r="P43" s="2">
        <f>P41+I38</f>
        <v>8.372184828</v>
      </c>
      <c r="Q43" s="2">
        <f>Q41+J38</f>
        <v>1.992128244</v>
      </c>
      <c r="R43" s="2">
        <f>R41+K38</f>
        <v>12.833280005999999</v>
      </c>
      <c r="S43">
        <v>20</v>
      </c>
      <c r="T43">
        <v>0</v>
      </c>
      <c r="U43" s="2">
        <f t="shared" si="69"/>
        <v>21.975689867</v>
      </c>
      <c r="V43" s="2">
        <f t="shared" si="4"/>
        <v>8.372184828</v>
      </c>
      <c r="W43" s="2">
        <f t="shared" si="5"/>
        <v>23.516471332339805</v>
      </c>
      <c r="X43" s="2">
        <f t="shared" si="6"/>
        <v>20.855581524683984</v>
      </c>
      <c r="Y43" s="2">
        <f t="shared" si="56"/>
        <v>0.3486226188713227</v>
      </c>
      <c r="Z43" s="2">
        <f t="shared" si="7"/>
        <v>-20.855581524683984</v>
      </c>
      <c r="AA43" s="7">
        <f t="shared" si="8"/>
        <v>0.38097483531437026</v>
      </c>
      <c r="AB43" s="2">
        <f>Y43*1.38</f>
        <v>0.4810992140424253</v>
      </c>
      <c r="AC43" s="2">
        <f>O43+O43+S43</f>
        <v>23.951379734</v>
      </c>
      <c r="AD43" s="2">
        <f t="shared" si="9"/>
        <v>16.744369656</v>
      </c>
      <c r="AE43" s="2">
        <f t="shared" si="10"/>
        <v>29.2240056518445</v>
      </c>
      <c r="AF43" s="2">
        <f t="shared" si="11"/>
        <v>34.957333235829594</v>
      </c>
      <c r="AG43" s="17">
        <f t="shared" si="12"/>
        <v>0.280535595296644</v>
      </c>
      <c r="AH43" s="2">
        <f t="shared" si="13"/>
        <v>-34.957333235829594</v>
      </c>
      <c r="AI43" s="2"/>
      <c r="AJ43" s="2">
        <f t="shared" si="15"/>
        <v>0.6990983334555319</v>
      </c>
      <c r="AK43" s="2">
        <f>AG43*1.38</f>
        <v>0.3871391215093687</v>
      </c>
      <c r="AL43" s="2">
        <f t="shared" si="16"/>
        <v>65.943507978</v>
      </c>
      <c r="AM43" s="2">
        <f t="shared" si="16"/>
        <v>29.577649662</v>
      </c>
      <c r="AN43" s="2">
        <f t="shared" si="17"/>
        <v>72.27297976403462</v>
      </c>
      <c r="AO43" s="2">
        <f t="shared" si="18"/>
        <v>24.157671198770615</v>
      </c>
      <c r="AP43" s="14">
        <f t="shared" si="19"/>
        <v>0.3403086678836146</v>
      </c>
      <c r="AQ43" s="2">
        <f t="shared" si="20"/>
        <v>-24.157671198770615</v>
      </c>
      <c r="AR43" s="2">
        <f t="shared" si="21"/>
        <v>0.44853012175008433</v>
      </c>
      <c r="AS43" s="2">
        <f t="shared" si="68"/>
        <v>0.48664139507356885</v>
      </c>
      <c r="AT43">
        <v>1</v>
      </c>
      <c r="AU43">
        <v>120</v>
      </c>
      <c r="AV43" s="2">
        <f t="shared" si="22"/>
        <v>8.60214096866355</v>
      </c>
      <c r="AW43" s="2">
        <f t="shared" si="23"/>
        <v>76.72210854656147</v>
      </c>
      <c r="AX43" s="2">
        <f t="shared" si="24"/>
        <v>8.60214096866355</v>
      </c>
      <c r="AY43" s="2">
        <f t="shared" si="25"/>
        <v>196.72210854656146</v>
      </c>
      <c r="AZ43" s="2">
        <f t="shared" si="26"/>
        <v>-8.238369679726652</v>
      </c>
      <c r="BA43" s="2">
        <f t="shared" si="27"/>
        <v>-2.4750947991784984</v>
      </c>
      <c r="BB43" s="2">
        <f>Q43+(3*S43)-AZ43</f>
        <v>70.23049792372666</v>
      </c>
      <c r="BC43" s="2">
        <f>R43+(3*T43)-BA43</f>
        <v>15.308374805178497</v>
      </c>
      <c r="BD43" s="2">
        <f t="shared" si="28"/>
        <v>71.87954631041016</v>
      </c>
      <c r="BE43" s="2">
        <f t="shared" si="29"/>
        <v>12.296612094014224</v>
      </c>
      <c r="BF43" s="2">
        <f t="shared" si="30"/>
        <v>73.99682924475988</v>
      </c>
      <c r="BG43" s="2">
        <f t="shared" si="31"/>
        <v>153.44421709312294</v>
      </c>
      <c r="BH43" s="2">
        <f t="shared" si="32"/>
        <v>-66.1901283436269</v>
      </c>
      <c r="BI43" s="2">
        <f t="shared" si="33"/>
        <v>33.08168145866152</v>
      </c>
      <c r="BJ43" s="2">
        <f t="shared" si="66"/>
        <v>3.951379734</v>
      </c>
      <c r="BK43" s="2">
        <f t="shared" si="66"/>
        <v>16.744369656</v>
      </c>
      <c r="BL43" s="2">
        <f t="shared" si="35"/>
        <v>17.2042819373271</v>
      </c>
      <c r="BM43" s="2">
        <f t="shared" si="36"/>
        <v>76.72210854656147</v>
      </c>
      <c r="BN43" s="2">
        <f t="shared" si="65"/>
        <v>61.992128244</v>
      </c>
      <c r="BO43" s="2">
        <f t="shared" si="65"/>
        <v>12.833280005999999</v>
      </c>
      <c r="BP43" s="2">
        <f t="shared" si="38"/>
        <v>63.30653236383226</v>
      </c>
      <c r="BQ43" s="2">
        <f t="shared" si="62"/>
        <v>11.695858926356738</v>
      </c>
      <c r="BR43" s="2">
        <f t="shared" si="40"/>
        <v>1089.1434312618928</v>
      </c>
      <c r="BS43" s="2">
        <f t="shared" si="41"/>
        <v>88.4179674729182</v>
      </c>
      <c r="BT43" s="2">
        <f t="shared" si="59"/>
        <v>30.069254891452868</v>
      </c>
      <c r="BU43" s="2">
        <f t="shared" si="42"/>
        <v>1088.7282736161499</v>
      </c>
      <c r="BV43" s="2">
        <f t="shared" si="63"/>
        <v>-36.120873452174024</v>
      </c>
      <c r="BW43" s="2">
        <f t="shared" si="63"/>
        <v>1121.8099550748113</v>
      </c>
      <c r="BX43" s="2">
        <f t="shared" si="44"/>
        <v>1122.3913278370865</v>
      </c>
      <c r="BY43" s="2">
        <f t="shared" si="45"/>
        <v>-88.15578492609636</v>
      </c>
      <c r="BZ43" s="2">
        <f t="shared" si="46"/>
        <v>0.06404143058457716</v>
      </c>
      <c r="CA43" s="2">
        <f t="shared" si="47"/>
        <v>100.45239702011058</v>
      </c>
      <c r="CB43" s="2">
        <f t="shared" si="48"/>
        <v>0.9029841712425379</v>
      </c>
      <c r="CC43" s="2">
        <f t="shared" si="49"/>
        <v>100.45239702011058</v>
      </c>
      <c r="CD43" s="2"/>
      <c r="CE43" s="2">
        <f t="shared" si="51"/>
        <v>9.015261900296567</v>
      </c>
      <c r="CF43" s="2">
        <f t="shared" si="52"/>
        <v>100.45239702011058</v>
      </c>
      <c r="CG43" s="2">
        <f t="shared" si="53"/>
        <v>-1.6355357081121182</v>
      </c>
      <c r="CH43" s="2">
        <f t="shared" si="54"/>
        <v>8.865662416223001</v>
      </c>
      <c r="CI43" s="2">
        <f t="shared" si="67"/>
        <v>5.420647419833189</v>
      </c>
      <c r="CJ43" s="2">
        <f t="shared" si="64"/>
        <v>1.4176851488507847</v>
      </c>
    </row>
    <row r="44" spans="1:88" ht="12.75">
      <c r="A44" s="1" t="s">
        <v>51</v>
      </c>
      <c r="B44" s="1">
        <v>3</v>
      </c>
      <c r="C44" s="1">
        <v>0.0937</v>
      </c>
      <c r="D44">
        <v>0.2381</v>
      </c>
      <c r="E44" s="1">
        <v>0.4004</v>
      </c>
      <c r="F44" s="1">
        <v>0.1692</v>
      </c>
      <c r="G44" s="1">
        <v>2.5058</v>
      </c>
      <c r="H44" s="10">
        <f t="shared" si="0"/>
        <v>0.022309970000000002</v>
      </c>
      <c r="I44" s="2">
        <f t="shared" si="1"/>
        <v>0.03751748</v>
      </c>
      <c r="J44" s="2">
        <f t="shared" si="2"/>
        <v>0.01585404</v>
      </c>
      <c r="K44" s="2">
        <f t="shared" si="3"/>
        <v>0.23479346</v>
      </c>
      <c r="L44" s="3">
        <v>42</v>
      </c>
      <c r="M44" s="3"/>
      <c r="N44" s="11">
        <v>3</v>
      </c>
      <c r="O44" s="2">
        <f>O43+H39</f>
        <v>2.031057641</v>
      </c>
      <c r="P44" s="2">
        <f>P43+I39</f>
        <v>8.465293844</v>
      </c>
      <c r="Q44" s="2">
        <f>Q43+J39</f>
        <v>2.031474012</v>
      </c>
      <c r="R44" s="2">
        <f>R43+K39</f>
        <v>13.415978738</v>
      </c>
      <c r="S44">
        <v>20</v>
      </c>
      <c r="T44">
        <v>0</v>
      </c>
      <c r="U44" s="2">
        <f t="shared" si="69"/>
        <v>22.031057641</v>
      </c>
      <c r="V44" s="2">
        <f t="shared" si="4"/>
        <v>8.465293844</v>
      </c>
      <c r="W44" s="2">
        <f t="shared" si="5"/>
        <v>23.60145547728633</v>
      </c>
      <c r="X44" s="2">
        <f t="shared" si="6"/>
        <v>21.01895422764195</v>
      </c>
      <c r="Y44" s="2">
        <f t="shared" si="56"/>
        <v>0.3473672981898372</v>
      </c>
      <c r="Z44" s="2">
        <f t="shared" si="7"/>
        <v>-21.01895422764195</v>
      </c>
      <c r="AA44" s="7">
        <f t="shared" si="8"/>
        <v>0.3842436428583442</v>
      </c>
      <c r="AB44" s="2">
        <f>Y44*1.5</f>
        <v>0.5210509472847558</v>
      </c>
      <c r="AC44" s="2">
        <f t="shared" si="9"/>
        <v>24.062115282</v>
      </c>
      <c r="AD44" s="2">
        <f t="shared" si="9"/>
        <v>16.930587688</v>
      </c>
      <c r="AE44" s="2">
        <f t="shared" si="10"/>
        <v>29.421593962688615</v>
      </c>
      <c r="AF44" s="2">
        <f t="shared" si="11"/>
        <v>35.13098881579774</v>
      </c>
      <c r="AG44" s="17">
        <f t="shared" si="12"/>
        <v>0.27865158607278595</v>
      </c>
      <c r="AH44" s="2">
        <f t="shared" si="13"/>
        <v>-35.13098881579774</v>
      </c>
      <c r="AI44" s="2"/>
      <c r="AJ44" s="2">
        <f t="shared" si="15"/>
        <v>0.7036200886571747</v>
      </c>
      <c r="AK44" s="2">
        <f>AG44*1.37</f>
        <v>0.38175267291971676</v>
      </c>
      <c r="AL44" s="2">
        <f t="shared" si="16"/>
        <v>66.093589294</v>
      </c>
      <c r="AM44" s="2">
        <f t="shared" si="16"/>
        <v>30.346566426</v>
      </c>
      <c r="AN44" s="2">
        <f t="shared" si="17"/>
        <v>72.7274132608302</v>
      </c>
      <c r="AO44" s="2">
        <f t="shared" si="18"/>
        <v>24.662002872476155</v>
      </c>
      <c r="AP44" s="14">
        <f t="shared" si="19"/>
        <v>0.33818226669591434</v>
      </c>
      <c r="AQ44" s="2">
        <f t="shared" si="20"/>
        <v>-24.662002872476155</v>
      </c>
      <c r="AR44" s="2">
        <f t="shared" si="21"/>
        <v>0.4591453838436774</v>
      </c>
      <c r="AS44" s="2">
        <f t="shared" si="68"/>
        <v>0.48360064137515746</v>
      </c>
      <c r="AT44">
        <v>1</v>
      </c>
      <c r="AU44">
        <v>120</v>
      </c>
      <c r="AV44" s="2">
        <f t="shared" si="22"/>
        <v>8.705538180166048</v>
      </c>
      <c r="AW44" s="2">
        <f t="shared" si="23"/>
        <v>76.50818903757371</v>
      </c>
      <c r="AX44" s="2">
        <f t="shared" si="24"/>
        <v>8.705538180166048</v>
      </c>
      <c r="AY44" s="2">
        <f t="shared" si="25"/>
        <v>196.50818903757371</v>
      </c>
      <c r="AZ44" s="2">
        <f t="shared" si="26"/>
        <v>-8.346688339904023</v>
      </c>
      <c r="BA44" s="2">
        <f t="shared" si="27"/>
        <v>-2.473699408343503</v>
      </c>
      <c r="BB44" s="2">
        <f>Q44+(3*S44)-AZ44</f>
        <v>70.37816235190402</v>
      </c>
      <c r="BC44" s="2">
        <f>R44+(3*T44)-BA44</f>
        <v>15.889678146343503</v>
      </c>
      <c r="BD44" s="2">
        <f t="shared" si="28"/>
        <v>72.14961959446042</v>
      </c>
      <c r="BE44" s="2">
        <f t="shared" si="29"/>
        <v>12.722678656513661</v>
      </c>
      <c r="BF44" s="2">
        <f t="shared" si="30"/>
        <v>75.78639500632879</v>
      </c>
      <c r="BG44" s="2">
        <f t="shared" si="31"/>
        <v>153.01637807514743</v>
      </c>
      <c r="BH44" s="2">
        <f t="shared" si="32"/>
        <v>-67.53600472419981</v>
      </c>
      <c r="BI44" s="2">
        <f t="shared" si="33"/>
        <v>34.38699949033294</v>
      </c>
      <c r="BJ44" s="2">
        <f t="shared" si="66"/>
        <v>4.062115282</v>
      </c>
      <c r="BK44" s="2">
        <f t="shared" si="66"/>
        <v>16.930587688</v>
      </c>
      <c r="BL44" s="2">
        <f t="shared" si="35"/>
        <v>17.411076360332096</v>
      </c>
      <c r="BM44" s="2">
        <f t="shared" si="36"/>
        <v>76.50818903757371</v>
      </c>
      <c r="BN44" s="2">
        <f t="shared" si="65"/>
        <v>62.031474012</v>
      </c>
      <c r="BO44" s="2">
        <f t="shared" si="65"/>
        <v>13.415978738</v>
      </c>
      <c r="BP44" s="2">
        <f t="shared" si="38"/>
        <v>63.46567776050217</v>
      </c>
      <c r="BQ44" s="2">
        <f t="shared" si="62"/>
        <v>12.20379371063729</v>
      </c>
      <c r="BR44" s="2">
        <f t="shared" si="40"/>
        <v>1105.0057617483337</v>
      </c>
      <c r="BS44" s="2">
        <f t="shared" si="41"/>
        <v>88.711982748211</v>
      </c>
      <c r="BT44" s="2">
        <f t="shared" si="59"/>
        <v>24.838594105078613</v>
      </c>
      <c r="BU44" s="2">
        <f t="shared" si="42"/>
        <v>1104.726562430676</v>
      </c>
      <c r="BV44" s="2">
        <f t="shared" si="63"/>
        <v>-42.6974106191212</v>
      </c>
      <c r="BW44" s="2">
        <f t="shared" si="63"/>
        <v>1139.113561921009</v>
      </c>
      <c r="BX44" s="2">
        <f t="shared" si="44"/>
        <v>1139.913494887198</v>
      </c>
      <c r="BY44" s="2">
        <f t="shared" si="45"/>
        <v>-87.85338638001592</v>
      </c>
      <c r="BZ44" s="2">
        <f t="shared" si="46"/>
        <v>0.06329394284572452</v>
      </c>
      <c r="CA44" s="2">
        <f t="shared" si="47"/>
        <v>100.57606503652958</v>
      </c>
      <c r="CB44" s="2">
        <f t="shared" si="48"/>
        <v>0.8924445941247158</v>
      </c>
      <c r="CC44" s="2">
        <f t="shared" si="49"/>
        <v>100.57606503652958</v>
      </c>
      <c r="CD44" s="2"/>
      <c r="CE44" s="2">
        <f t="shared" si="51"/>
        <v>9.121730188256482</v>
      </c>
      <c r="CF44" s="2">
        <f t="shared" si="52"/>
        <v>100.57606503652958</v>
      </c>
      <c r="CG44" s="2">
        <f t="shared" si="53"/>
        <v>-1.6742089200971044</v>
      </c>
      <c r="CH44" s="2">
        <f t="shared" si="54"/>
        <v>8.966771220412447</v>
      </c>
      <c r="CI44" s="2">
        <f t="shared" si="67"/>
        <v>5.355825735232836</v>
      </c>
      <c r="CJ44" s="2">
        <f t="shared" si="64"/>
        <v>1.4011380127758037</v>
      </c>
    </row>
    <row r="45" spans="1:88" ht="12.75">
      <c r="A45" s="1" t="s">
        <v>52</v>
      </c>
      <c r="B45" s="1">
        <v>3</v>
      </c>
      <c r="C45" s="1">
        <v>0.09157</v>
      </c>
      <c r="D45">
        <v>0.2381</v>
      </c>
      <c r="E45" s="1">
        <v>0.4004</v>
      </c>
      <c r="F45" s="1">
        <v>0.1692</v>
      </c>
      <c r="G45" s="1">
        <v>2.5058</v>
      </c>
      <c r="H45" s="10">
        <f t="shared" si="0"/>
        <v>0.021802817</v>
      </c>
      <c r="I45" s="2">
        <f t="shared" si="1"/>
        <v>0.036664628</v>
      </c>
      <c r="J45" s="2">
        <f t="shared" si="2"/>
        <v>0.015493643999999999</v>
      </c>
      <c r="K45" s="2">
        <f t="shared" si="3"/>
        <v>0.22945610599999997</v>
      </c>
      <c r="L45" s="3">
        <v>43</v>
      </c>
      <c r="M45" s="3"/>
      <c r="N45" s="11">
        <v>3</v>
      </c>
      <c r="O45" s="2">
        <f>O44+H40</f>
        <v>2.043660274</v>
      </c>
      <c r="P45" s="2">
        <f>P44+I40</f>
        <v>8.486487016</v>
      </c>
      <c r="Q45" s="2">
        <f>Q44+J40</f>
        <v>2.040429768</v>
      </c>
      <c r="R45" s="2">
        <f>R44+K40</f>
        <v>13.548610732</v>
      </c>
      <c r="S45">
        <v>20</v>
      </c>
      <c r="T45">
        <v>0</v>
      </c>
      <c r="U45" s="2">
        <f t="shared" si="69"/>
        <v>22.043660274</v>
      </c>
      <c r="V45" s="2">
        <f t="shared" si="4"/>
        <v>8.486487016</v>
      </c>
      <c r="W45" s="2">
        <f t="shared" si="5"/>
        <v>23.620825983615866</v>
      </c>
      <c r="X45" s="2">
        <f t="shared" si="6"/>
        <v>21.055976258447046</v>
      </c>
      <c r="Y45" s="2">
        <f t="shared" si="56"/>
        <v>0.34708243599014404</v>
      </c>
      <c r="Z45" s="2">
        <f t="shared" si="7"/>
        <v>-21.055976258447046</v>
      </c>
      <c r="AA45" s="7">
        <f t="shared" si="8"/>
        <v>0.38498538402942184</v>
      </c>
      <c r="AB45" s="2">
        <f>Y45*1.47</f>
        <v>0.5102111809055118</v>
      </c>
      <c r="AC45" s="2">
        <f t="shared" si="9"/>
        <v>24.087320548</v>
      </c>
      <c r="AD45" s="2">
        <f t="shared" si="9"/>
        <v>16.972974032</v>
      </c>
      <c r="AE45" s="2">
        <f t="shared" si="10"/>
        <v>29.4666058220666</v>
      </c>
      <c r="AF45" s="2">
        <f t="shared" si="11"/>
        <v>35.170190251002815</v>
      </c>
      <c r="AG45" s="17">
        <f t="shared" si="12"/>
        <v>0.2782259304650957</v>
      </c>
      <c r="AH45" s="2">
        <f>0-AF45</f>
        <v>-35.170190251002815</v>
      </c>
      <c r="AI45" s="2"/>
      <c r="AJ45" s="2">
        <f t="shared" si="15"/>
        <v>0.7046435072833075</v>
      </c>
      <c r="AK45" s="2">
        <f>AG45*1.36</f>
        <v>0.37838726543253015</v>
      </c>
      <c r="AL45" s="2">
        <f t="shared" si="16"/>
        <v>66.127750316</v>
      </c>
      <c r="AM45" s="2">
        <f t="shared" si="16"/>
        <v>30.521584764</v>
      </c>
      <c r="AN45" s="2">
        <f t="shared" si="17"/>
        <v>72.83163116641887</v>
      </c>
      <c r="AO45" s="2">
        <f t="shared" si="18"/>
        <v>24.77591529082793</v>
      </c>
      <c r="AP45" s="14">
        <f t="shared" si="19"/>
        <v>0.33769834718212854</v>
      </c>
      <c r="AQ45" s="2">
        <f t="shared" si="20"/>
        <v>-24.77591529082793</v>
      </c>
      <c r="AR45" s="2">
        <f t="shared" si="21"/>
        <v>0.46155486339923346</v>
      </c>
      <c r="AS45" s="2">
        <f t="shared" si="68"/>
        <v>0.4829086364704438</v>
      </c>
      <c r="AT45">
        <v>1</v>
      </c>
      <c r="AU45">
        <v>120</v>
      </c>
      <c r="AV45" s="2">
        <f t="shared" si="22"/>
        <v>8.729089825878889</v>
      </c>
      <c r="AW45" s="2">
        <f t="shared" si="23"/>
        <v>76.46020561154666</v>
      </c>
      <c r="AX45" s="2">
        <f t="shared" si="24"/>
        <v>8.729089825878889</v>
      </c>
      <c r="AY45" s="2">
        <f t="shared" si="25"/>
        <v>196.46020561154666</v>
      </c>
      <c r="AZ45" s="2">
        <f t="shared" si="26"/>
        <v>-8.371343481742796</v>
      </c>
      <c r="BA45" s="2">
        <f t="shared" si="27"/>
        <v>-2.47338179401093</v>
      </c>
      <c r="BB45" s="2">
        <f>Q45+(3*S45)-AZ45</f>
        <v>70.4117732497428</v>
      </c>
      <c r="BC45" s="2">
        <f>R45+(3*T45)-BA45</f>
        <v>16.02199252601093</v>
      </c>
      <c r="BD45" s="2">
        <f t="shared" si="28"/>
        <v>72.21164765241647</v>
      </c>
      <c r="BE45" s="2">
        <f t="shared" si="29"/>
        <v>12.819211690016331</v>
      </c>
      <c r="BF45" s="2">
        <f t="shared" si="30"/>
        <v>76.19700918826233</v>
      </c>
      <c r="BG45" s="2">
        <f t="shared" si="31"/>
        <v>152.9204112230933</v>
      </c>
      <c r="BH45" s="2">
        <f t="shared" si="32"/>
        <v>-67.84391455721081</v>
      </c>
      <c r="BI45" s="2">
        <f t="shared" si="33"/>
        <v>34.68699276083202</v>
      </c>
      <c r="BJ45" s="2">
        <f t="shared" si="66"/>
        <v>4.087320548</v>
      </c>
      <c r="BK45" s="2">
        <f t="shared" si="66"/>
        <v>16.972974032</v>
      </c>
      <c r="BL45" s="2">
        <f t="shared" si="35"/>
        <v>17.458179651757778</v>
      </c>
      <c r="BM45" s="2">
        <f t="shared" si="36"/>
        <v>76.46020561154666</v>
      </c>
      <c r="BN45" s="2">
        <f t="shared" si="65"/>
        <v>62.040429768</v>
      </c>
      <c r="BO45" s="2">
        <f t="shared" si="65"/>
        <v>13.548610732</v>
      </c>
      <c r="BP45" s="2">
        <f t="shared" si="38"/>
        <v>63.50259662852698</v>
      </c>
      <c r="BQ45" s="2">
        <f t="shared" si="62"/>
        <v>12.319049785915125</v>
      </c>
      <c r="BR45" s="2">
        <f t="shared" si="40"/>
        <v>1108.6397402939317</v>
      </c>
      <c r="BS45" s="2">
        <f t="shared" si="41"/>
        <v>88.77925539746178</v>
      </c>
      <c r="BT45" s="2">
        <f t="shared" si="59"/>
        <v>23.618905273584627</v>
      </c>
      <c r="BU45" s="2">
        <f t="shared" si="42"/>
        <v>1108.3881184281406</v>
      </c>
      <c r="BV45" s="2">
        <f t="shared" si="63"/>
        <v>-44.22500928362618</v>
      </c>
      <c r="BW45" s="2">
        <f t="shared" si="63"/>
        <v>1143.0751111889726</v>
      </c>
      <c r="BX45" s="2">
        <f t="shared" si="44"/>
        <v>1143.9303131160652</v>
      </c>
      <c r="BY45" s="2">
        <f t="shared" si="45"/>
        <v>-87.78435977270605</v>
      </c>
      <c r="BZ45" s="2">
        <f t="shared" si="46"/>
        <v>0.06312591494818597</v>
      </c>
      <c r="CA45" s="2">
        <f t="shared" si="47"/>
        <v>100.60357146272239</v>
      </c>
      <c r="CB45" s="2">
        <f t="shared" si="48"/>
        <v>0.890075400769422</v>
      </c>
      <c r="CC45" s="2">
        <f t="shared" si="49"/>
        <v>100.60357146272239</v>
      </c>
      <c r="CD45" s="2"/>
      <c r="CE45" s="2">
        <f t="shared" si="51"/>
        <v>9.146010313886421</v>
      </c>
      <c r="CF45" s="2">
        <f t="shared" si="52"/>
        <v>100.60357146272239</v>
      </c>
      <c r="CG45" s="2">
        <f t="shared" si="53"/>
        <v>-1.682981323466185</v>
      </c>
      <c r="CH45" s="2">
        <f t="shared" si="54"/>
        <v>8.989831952076791</v>
      </c>
      <c r="CI45" s="2">
        <f t="shared" si="67"/>
        <v>5.341611238775828</v>
      </c>
      <c r="CJ45" s="2">
        <f t="shared" si="64"/>
        <v>1.3974183792079926</v>
      </c>
    </row>
    <row r="46" spans="1:88" ht="12.75">
      <c r="A46" s="1" t="s">
        <v>53</v>
      </c>
      <c r="B46" s="1">
        <v>3</v>
      </c>
      <c r="C46" s="1">
        <v>0.084</v>
      </c>
      <c r="D46">
        <v>0.2381</v>
      </c>
      <c r="E46" s="1">
        <v>0.4004</v>
      </c>
      <c r="F46" s="1">
        <v>0.1692</v>
      </c>
      <c r="G46" s="1">
        <v>2.5058</v>
      </c>
      <c r="H46" s="10">
        <f t="shared" si="0"/>
        <v>0.0200004</v>
      </c>
      <c r="I46" s="2">
        <f t="shared" si="1"/>
        <v>0.0336336</v>
      </c>
      <c r="J46" s="2">
        <f t="shared" si="2"/>
        <v>0.0142128</v>
      </c>
      <c r="K46" s="2">
        <f t="shared" si="3"/>
        <v>0.21048719999999999</v>
      </c>
      <c r="L46" s="3">
        <v>44</v>
      </c>
      <c r="M46" s="3"/>
      <c r="N46" s="11">
        <v>3</v>
      </c>
      <c r="O46" s="2">
        <f>O45+H41</f>
        <v>2.09593751</v>
      </c>
      <c r="P46" s="2">
        <f>P45+I41</f>
        <v>8.57439884</v>
      </c>
      <c r="Q46" s="2">
        <f>Q45+J41</f>
        <v>2.07757932</v>
      </c>
      <c r="R46" s="2">
        <f>R45+K41</f>
        <v>14.09878418</v>
      </c>
      <c r="S46">
        <v>20</v>
      </c>
      <c r="T46">
        <v>0</v>
      </c>
      <c r="U46" s="2">
        <f t="shared" si="69"/>
        <v>22.09593751</v>
      </c>
      <c r="V46" s="2">
        <f t="shared" si="4"/>
        <v>8.57439884</v>
      </c>
      <c r="W46" s="2">
        <f t="shared" si="5"/>
        <v>23.70128203100453</v>
      </c>
      <c r="X46" s="2">
        <f t="shared" si="6"/>
        <v>21.20890143814863</v>
      </c>
      <c r="Y46" s="2">
        <f t="shared" si="56"/>
        <v>0.3459042347062951</v>
      </c>
      <c r="Z46" s="2">
        <f t="shared" si="7"/>
        <v>-21.20890143814863</v>
      </c>
      <c r="AA46" s="7">
        <f t="shared" si="8"/>
        <v>0.38805318109355935</v>
      </c>
      <c r="AB46" s="2">
        <f>Y46*1.46</f>
        <v>0.5050201826711909</v>
      </c>
      <c r="AC46" s="2">
        <f t="shared" si="9"/>
        <v>24.19187502</v>
      </c>
      <c r="AD46" s="2">
        <f t="shared" si="9"/>
        <v>17.14879768</v>
      </c>
      <c r="AE46" s="2">
        <f t="shared" si="10"/>
        <v>29.653466557097055</v>
      </c>
      <c r="AF46" s="2">
        <f>DEGREES(ATAN(AD46/AC46))</f>
        <v>35.3315311834048</v>
      </c>
      <c r="AG46" s="17">
        <f>14.2/(SQRT(3)*AE46)</f>
        <v>0.27647269524818996</v>
      </c>
      <c r="AH46" s="2">
        <f t="shared" si="13"/>
        <v>-35.3315311834048</v>
      </c>
      <c r="AI46" s="2"/>
      <c r="AJ46" s="2">
        <f t="shared" si="15"/>
        <v>0.7088660000856767</v>
      </c>
      <c r="AK46" s="2">
        <f>AG46*1.36</f>
        <v>0.37600286553753837</v>
      </c>
      <c r="AL46" s="2">
        <f t="shared" si="16"/>
        <v>66.26945434</v>
      </c>
      <c r="AM46" s="2">
        <f t="shared" si="16"/>
        <v>31.247581860000004</v>
      </c>
      <c r="AN46" s="2">
        <f t="shared" si="17"/>
        <v>73.26699086641095</v>
      </c>
      <c r="AO46" s="2">
        <f t="shared" si="18"/>
        <v>25.244962710170736</v>
      </c>
      <c r="AP46" s="14">
        <f t="shared" si="19"/>
        <v>0.3356917102317303</v>
      </c>
      <c r="AQ46" s="2">
        <f t="shared" si="20"/>
        <v>-25.244962710170736</v>
      </c>
      <c r="AR46" s="2">
        <f t="shared" si="21"/>
        <v>0.4715231500124044</v>
      </c>
      <c r="AS46" s="2">
        <f t="shared" si="68"/>
        <v>0.4800391456313743</v>
      </c>
      <c r="AT46">
        <v>1</v>
      </c>
      <c r="AU46">
        <v>120</v>
      </c>
      <c r="AV46" s="2">
        <f t="shared" si="22"/>
        <v>8.826849353717234</v>
      </c>
      <c r="AW46" s="2">
        <f t="shared" si="23"/>
        <v>76.26389973963914</v>
      </c>
      <c r="AX46" s="2">
        <f t="shared" si="24"/>
        <v>8.826849353717234</v>
      </c>
      <c r="AY46" s="2">
        <f t="shared" si="25"/>
        <v>196.26389973963916</v>
      </c>
      <c r="AZ46" s="2">
        <f t="shared" si="26"/>
        <v>-8.473615972619822</v>
      </c>
      <c r="BA46" s="2">
        <f t="shared" si="27"/>
        <v>-2.472064291595301</v>
      </c>
      <c r="BB46" s="2">
        <f>Q46+(3*S46)-AZ46</f>
        <v>70.55119529261982</v>
      </c>
      <c r="BC46" s="2">
        <f>R46+(3*T46)-BA46</f>
        <v>16.5708484715953</v>
      </c>
      <c r="BD46" s="2">
        <f t="shared" si="28"/>
        <v>72.4711265007379</v>
      </c>
      <c r="BE46" s="2">
        <f t="shared" si="29"/>
        <v>13.217868891981432</v>
      </c>
      <c r="BF46" s="2">
        <f t="shared" si="30"/>
        <v>77.91326951321835</v>
      </c>
      <c r="BG46" s="2">
        <f t="shared" si="31"/>
        <v>152.5277994792783</v>
      </c>
      <c r="BH46" s="2">
        <f t="shared" si="32"/>
        <v>-69.12736142156835</v>
      </c>
      <c r="BI46" s="2">
        <f t="shared" si="33"/>
        <v>35.94280830891298</v>
      </c>
      <c r="BJ46" s="2">
        <f t="shared" si="66"/>
        <v>4.19187502</v>
      </c>
      <c r="BK46" s="2">
        <f t="shared" si="66"/>
        <v>17.14879768</v>
      </c>
      <c r="BL46" s="2">
        <f t="shared" si="35"/>
        <v>17.65369870743447</v>
      </c>
      <c r="BM46" s="2">
        <f t="shared" si="36"/>
        <v>76.26389973963914</v>
      </c>
      <c r="BN46" s="2">
        <f t="shared" si="65"/>
        <v>62.07757932</v>
      </c>
      <c r="BO46" s="2">
        <f t="shared" si="65"/>
        <v>14.09878418</v>
      </c>
      <c r="BP46" s="2">
        <f t="shared" si="38"/>
        <v>63.65847602311188</v>
      </c>
      <c r="BQ46" s="2">
        <f t="shared" si="62"/>
        <v>12.795703033555048</v>
      </c>
      <c r="BR46" s="2">
        <f t="shared" si="40"/>
        <v>1123.8075558864584</v>
      </c>
      <c r="BS46" s="2">
        <f t="shared" si="41"/>
        <v>89.05960277319419</v>
      </c>
      <c r="BT46" s="2">
        <f t="shared" si="59"/>
        <v>18.44425661677197</v>
      </c>
      <c r="BU46" s="2">
        <f t="shared" si="42"/>
        <v>1123.6561894393453</v>
      </c>
      <c r="BV46" s="2">
        <f t="shared" si="63"/>
        <v>-50.683104804796386</v>
      </c>
      <c r="BW46" s="2">
        <f t="shared" si="63"/>
        <v>1159.5989977482584</v>
      </c>
      <c r="BX46" s="2">
        <f t="shared" si="44"/>
        <v>1160.7060836798519</v>
      </c>
      <c r="BY46" s="2">
        <f t="shared" si="45"/>
        <v>-87.49734092859492</v>
      </c>
      <c r="BZ46" s="2">
        <f t="shared" si="46"/>
        <v>0.06243710403496689</v>
      </c>
      <c r="CA46" s="2">
        <f t="shared" si="47"/>
        <v>100.71520982057635</v>
      </c>
      <c r="CB46" s="2">
        <f>14.1*BZ46</f>
        <v>0.8803631668930332</v>
      </c>
      <c r="CC46" s="2">
        <f t="shared" si="49"/>
        <v>100.71520982057635</v>
      </c>
      <c r="CD46" s="2"/>
      <c r="CE46" s="2">
        <f t="shared" si="51"/>
        <v>9.246909800081218</v>
      </c>
      <c r="CF46" s="2">
        <f t="shared" si="52"/>
        <v>100.71520982057635</v>
      </c>
      <c r="CG46" s="2">
        <f t="shared" si="53"/>
        <v>-1.7192544025633187</v>
      </c>
      <c r="CH46" s="2">
        <f t="shared" si="54"/>
        <v>9.085675822419855</v>
      </c>
      <c r="CI46" s="2">
        <f t="shared" si="67"/>
        <v>5.284660495196979</v>
      </c>
      <c r="CJ46" s="2">
        <f t="shared" si="64"/>
        <v>1.382170172022062</v>
      </c>
    </row>
    <row r="47" spans="1:88" ht="12.75">
      <c r="A47" s="1" t="s">
        <v>54</v>
      </c>
      <c r="B47" s="1">
        <v>3</v>
      </c>
      <c r="C47" s="1">
        <v>0.52375</v>
      </c>
      <c r="D47">
        <v>0.2381</v>
      </c>
      <c r="E47" s="1">
        <v>0.4004</v>
      </c>
      <c r="F47" s="1">
        <v>0.1692</v>
      </c>
      <c r="G47" s="1">
        <v>2.5058</v>
      </c>
      <c r="H47" s="10">
        <f t="shared" si="0"/>
        <v>0.12470487500000002</v>
      </c>
      <c r="I47" s="2">
        <f t="shared" si="1"/>
        <v>0.20970950000000002</v>
      </c>
      <c r="J47" s="2">
        <f t="shared" si="2"/>
        <v>0.0886185</v>
      </c>
      <c r="K47" s="2">
        <f t="shared" si="3"/>
        <v>1.31241275</v>
      </c>
      <c r="L47" s="3">
        <v>45</v>
      </c>
      <c r="M47" s="3"/>
      <c r="N47" s="11">
        <v>3</v>
      </c>
      <c r="O47" s="2">
        <f>O46+H42</f>
        <v>2.156781584</v>
      </c>
      <c r="P47" s="2">
        <f>P46+I42</f>
        <v>8.676717056000001</v>
      </c>
      <c r="Q47" s="2">
        <f>Q46+J42</f>
        <v>2.1208166879999997</v>
      </c>
      <c r="R47" s="2">
        <f>R46+K42</f>
        <v>14.739116312</v>
      </c>
      <c r="S47">
        <v>20</v>
      </c>
      <c r="T47">
        <v>0</v>
      </c>
      <c r="U47" s="2">
        <f t="shared" si="69"/>
        <v>22.156781584</v>
      </c>
      <c r="V47" s="2">
        <f t="shared" si="4"/>
        <v>8.676717056000001</v>
      </c>
      <c r="W47" s="2">
        <f t="shared" si="5"/>
        <v>23.795133725847453</v>
      </c>
      <c r="X47" s="2">
        <f t="shared" si="6"/>
        <v>21.3855832201305</v>
      </c>
      <c r="Y47" s="2">
        <f t="shared" si="56"/>
        <v>0.3445399348013416</v>
      </c>
      <c r="Z47" s="2">
        <f t="shared" si="7"/>
        <v>-21.3855832201305</v>
      </c>
      <c r="AA47" s="7">
        <f t="shared" si="8"/>
        <v>0.3916054785802324</v>
      </c>
      <c r="AB47" s="2">
        <f>Y47*1.45</f>
        <v>0.4995829054619453</v>
      </c>
      <c r="AC47" s="2">
        <f t="shared" si="9"/>
        <v>24.313563168</v>
      </c>
      <c r="AD47" s="2">
        <f t="shared" si="9"/>
        <v>17.353434112000002</v>
      </c>
      <c r="AE47" s="2">
        <f t="shared" si="10"/>
        <v>29.871240841382058</v>
      </c>
      <c r="AF47" s="2">
        <f t="shared" si="11"/>
        <v>35.51676798068657</v>
      </c>
      <c r="AG47" s="17">
        <f t="shared" si="12"/>
        <v>0.2744570895473176</v>
      </c>
      <c r="AH47" s="2">
        <f t="shared" si="13"/>
        <v>-35.51676798068657</v>
      </c>
      <c r="AI47" s="2"/>
      <c r="AJ47" s="2">
        <f>AD47/AC47</f>
        <v>0.7137347163841256</v>
      </c>
      <c r="AK47" s="2">
        <f>AG47*1.36</f>
        <v>0.373261641784352</v>
      </c>
      <c r="AL47" s="2">
        <f t="shared" si="16"/>
        <v>66.43437985599999</v>
      </c>
      <c r="AM47" s="2">
        <f t="shared" si="16"/>
        <v>32.092550424</v>
      </c>
      <c r="AN47" s="2">
        <f t="shared" si="17"/>
        <v>73.77979818058789</v>
      </c>
      <c r="AO47" s="2">
        <f t="shared" si="18"/>
        <v>25.783860677354294</v>
      </c>
      <c r="AP47" s="14">
        <f t="shared" si="19"/>
        <v>0.3333584812373375</v>
      </c>
      <c r="AQ47" s="2">
        <f t="shared" si="20"/>
        <v>-25.783860677354294</v>
      </c>
      <c r="AR47" s="2">
        <f t="shared" si="21"/>
        <v>0.48307142316316176</v>
      </c>
      <c r="AS47" s="2">
        <f t="shared" si="68"/>
        <v>0.47670262816939263</v>
      </c>
      <c r="AT47">
        <v>1</v>
      </c>
      <c r="AU47">
        <v>120</v>
      </c>
      <c r="AV47" s="2">
        <f t="shared" si="22"/>
        <v>8.940756437291135</v>
      </c>
      <c r="AW47" s="2">
        <f t="shared" si="23"/>
        <v>76.04083346991975</v>
      </c>
      <c r="AX47" s="2">
        <f t="shared" si="24"/>
        <v>8.940756437291135</v>
      </c>
      <c r="AY47" s="2">
        <f t="shared" si="25"/>
        <v>196.04083346991973</v>
      </c>
      <c r="AZ47" s="2">
        <f t="shared" si="26"/>
        <v>-8.592648183945728</v>
      </c>
      <c r="BA47" s="2">
        <f t="shared" si="27"/>
        <v>-2.4705308858415527</v>
      </c>
      <c r="BB47" s="2">
        <f>Q47+(3*S47)-AZ47</f>
        <v>70.71346487194573</v>
      </c>
      <c r="BC47" s="2">
        <f>R47+(3*T47)-BA47</f>
        <v>17.20964719784155</v>
      </c>
      <c r="BD47" s="2">
        <f t="shared" si="28"/>
        <v>72.77751074933849</v>
      </c>
      <c r="BE47" s="2">
        <f t="shared" si="29"/>
        <v>13.678248956054572</v>
      </c>
      <c r="BF47" s="2">
        <f t="shared" si="30"/>
        <v>79.93712567096287</v>
      </c>
      <c r="BG47" s="2">
        <f t="shared" si="31"/>
        <v>152.0816669398395</v>
      </c>
      <c r="BH47" s="2">
        <f t="shared" si="32"/>
        <v>-70.63371206879977</v>
      </c>
      <c r="BI47" s="2">
        <f t="shared" si="33"/>
        <v>37.427567111919004</v>
      </c>
      <c r="BJ47" s="2">
        <f t="shared" si="66"/>
        <v>4.313563168</v>
      </c>
      <c r="BK47" s="2">
        <f t="shared" si="66"/>
        <v>17.353434112000002</v>
      </c>
      <c r="BL47" s="2">
        <f t="shared" si="35"/>
        <v>17.88151287458227</v>
      </c>
      <c r="BM47" s="2">
        <f t="shared" si="36"/>
        <v>76.04083346991975</v>
      </c>
      <c r="BN47" s="2">
        <f t="shared" si="65"/>
        <v>62.120816688</v>
      </c>
      <c r="BO47" s="2">
        <f t="shared" si="65"/>
        <v>14.739116312</v>
      </c>
      <c r="BP47" s="2">
        <f t="shared" si="38"/>
        <v>63.84541812567887</v>
      </c>
      <c r="BQ47" s="2">
        <f t="shared" si="62"/>
        <v>13.347490303694725</v>
      </c>
      <c r="BR47" s="2">
        <f t="shared" si="40"/>
        <v>1141.6526661974149</v>
      </c>
      <c r="BS47" s="2">
        <f t="shared" si="41"/>
        <v>89.38832377361447</v>
      </c>
      <c r="BT47" s="2">
        <f t="shared" si="59"/>
        <v>12.187783042039909</v>
      </c>
      <c r="BU47" s="2">
        <f t="shared" si="42"/>
        <v>1141.5876086311494</v>
      </c>
      <c r="BV47" s="2">
        <f t="shared" si="63"/>
        <v>-58.445929026759856</v>
      </c>
      <c r="BW47" s="2">
        <f t="shared" si="63"/>
        <v>1179.0151757430683</v>
      </c>
      <c r="BX47" s="2">
        <f t="shared" si="44"/>
        <v>1180.4629224385912</v>
      </c>
      <c r="BY47" s="2">
        <f t="shared" si="45"/>
        <v>-87.16206697615334</v>
      </c>
      <c r="BZ47" s="2">
        <f t="shared" si="46"/>
        <v>0.06165167017613333</v>
      </c>
      <c r="CA47" s="2">
        <f t="shared" si="47"/>
        <v>100.84031593220791</v>
      </c>
      <c r="CB47" s="2">
        <f t="shared" si="48"/>
        <v>0.8692885494834799</v>
      </c>
      <c r="CC47" s="2">
        <f t="shared" si="49"/>
        <v>100.84031593220791</v>
      </c>
      <c r="CD47" s="2"/>
      <c r="CE47" s="2">
        <f t="shared" si="51"/>
        <v>9.364714168167506</v>
      </c>
      <c r="CF47" s="2">
        <f t="shared" si="52"/>
        <v>100.84031593220791</v>
      </c>
      <c r="CG47" s="2">
        <f t="shared" si="53"/>
        <v>-1.7612447408838614</v>
      </c>
      <c r="CH47" s="2">
        <f t="shared" si="54"/>
        <v>9.197602318766895</v>
      </c>
      <c r="CI47" s="2">
        <f t="shared" si="67"/>
        <v>5.2222170521009925</v>
      </c>
      <c r="CJ47" s="2">
        <f t="shared" si="64"/>
        <v>1.3647830226890634</v>
      </c>
    </row>
    <row r="48" spans="1:88" ht="12.75">
      <c r="A48" s="1" t="s">
        <v>55</v>
      </c>
      <c r="B48" s="1">
        <v>3</v>
      </c>
      <c r="C48" s="1">
        <v>0.04908</v>
      </c>
      <c r="D48">
        <v>0.2381</v>
      </c>
      <c r="E48" s="1">
        <v>0.4004</v>
      </c>
      <c r="F48" s="1">
        <v>0.1692</v>
      </c>
      <c r="G48" s="1">
        <v>2.5058</v>
      </c>
      <c r="H48" s="10">
        <f t="shared" si="0"/>
        <v>0.011685948</v>
      </c>
      <c r="I48" s="2">
        <f t="shared" si="1"/>
        <v>0.019651632</v>
      </c>
      <c r="J48" s="2">
        <f t="shared" si="2"/>
        <v>0.008304335999999999</v>
      </c>
      <c r="K48" s="2">
        <f t="shared" si="3"/>
        <v>0.122984664</v>
      </c>
      <c r="L48" s="3">
        <v>46</v>
      </c>
      <c r="M48" s="3"/>
      <c r="N48" s="11">
        <v>3</v>
      </c>
      <c r="O48" s="2">
        <f>O47+H44</f>
        <v>2.1790915539999998</v>
      </c>
      <c r="P48" s="2">
        <f>P47+I44</f>
        <v>8.714234536000001</v>
      </c>
      <c r="Q48" s="2">
        <f>Q47+J44</f>
        <v>2.1366707279999995</v>
      </c>
      <c r="R48" s="2">
        <f>R47+K44</f>
        <v>14.973909772</v>
      </c>
      <c r="S48">
        <v>20</v>
      </c>
      <c r="T48">
        <v>0</v>
      </c>
      <c r="U48" s="2">
        <f t="shared" si="69"/>
        <v>22.179091554</v>
      </c>
      <c r="V48" s="2">
        <f t="shared" si="4"/>
        <v>8.714234536000001</v>
      </c>
      <c r="W48" s="2">
        <f t="shared" si="5"/>
        <v>23.82960313788564</v>
      </c>
      <c r="X48" s="2">
        <f t="shared" si="6"/>
        <v>21.45001897238915</v>
      </c>
      <c r="Y48" s="2">
        <f t="shared" si="56"/>
        <v>0.34404155936019143</v>
      </c>
      <c r="Z48" s="2">
        <f t="shared" si="7"/>
        <v>-21.45001897238915</v>
      </c>
      <c r="AA48" s="7">
        <f t="shared" si="8"/>
        <v>0.3929031319782973</v>
      </c>
      <c r="AB48" s="2">
        <f>Y48*1.44</f>
        <v>0.4954198454786756</v>
      </c>
      <c r="AC48" s="2">
        <f t="shared" si="9"/>
        <v>24.358183108</v>
      </c>
      <c r="AD48" s="2">
        <f t="shared" si="9"/>
        <v>17.428469072000002</v>
      </c>
      <c r="AE48" s="2">
        <f t="shared" si="10"/>
        <v>29.951170570054806</v>
      </c>
      <c r="AF48" s="2">
        <f t="shared" si="11"/>
        <v>35.584014371048085</v>
      </c>
      <c r="AG48" s="17">
        <f t="shared" si="12"/>
        <v>0.27372465471147306</v>
      </c>
      <c r="AH48" s="2">
        <f t="shared" si="13"/>
        <v>-35.584014371048085</v>
      </c>
      <c r="AI48" s="2"/>
      <c r="AJ48" s="2">
        <f t="shared" si="15"/>
        <v>0.7155077615898183</v>
      </c>
      <c r="AK48" s="2">
        <f>AG48*1.5</f>
        <v>0.41058698206720956</v>
      </c>
      <c r="AL48" s="2">
        <f t="shared" si="16"/>
        <v>66.494853836</v>
      </c>
      <c r="AM48" s="2">
        <f t="shared" si="16"/>
        <v>32.402378844000005</v>
      </c>
      <c r="AN48" s="2">
        <f t="shared" si="17"/>
        <v>73.96945140678754</v>
      </c>
      <c r="AO48" s="2">
        <f t="shared" si="18"/>
        <v>25.979581775785306</v>
      </c>
      <c r="AP48" s="14">
        <f t="shared" si="19"/>
        <v>0.33250377013369564</v>
      </c>
      <c r="AQ48" s="2">
        <f t="shared" si="20"/>
        <v>-25.979581775785306</v>
      </c>
      <c r="AR48" s="2">
        <f t="shared" si="21"/>
        <v>0.48729152670845494</v>
      </c>
      <c r="AS48" s="2">
        <f t="shared" si="68"/>
        <v>0.47548039129118475</v>
      </c>
      <c r="AT48">
        <v>1</v>
      </c>
      <c r="AU48">
        <v>120</v>
      </c>
      <c r="AV48" s="2">
        <f t="shared" si="22"/>
        <v>8.982556626547327</v>
      </c>
      <c r="AW48" s="2">
        <f t="shared" si="23"/>
        <v>75.96045876316758</v>
      </c>
      <c r="AX48" s="2">
        <f t="shared" si="24"/>
        <v>8.982556626547327</v>
      </c>
      <c r="AY48" s="2">
        <f t="shared" si="25"/>
        <v>195.9604587631676</v>
      </c>
      <c r="AZ48" s="2">
        <f t="shared" si="26"/>
        <v>-8.636294259711702</v>
      </c>
      <c r="BA48" s="2">
        <f t="shared" si="27"/>
        <v>-2.46996862506389</v>
      </c>
      <c r="BB48" s="2">
        <f>Q48+(3*S48)-AZ48</f>
        <v>70.7729649877117</v>
      </c>
      <c r="BC48" s="2">
        <f>R48+(3*T48)-BA48</f>
        <v>17.44387839706389</v>
      </c>
      <c r="BD48" s="2">
        <f t="shared" si="28"/>
        <v>72.89102459619716</v>
      </c>
      <c r="BE48" s="2">
        <f t="shared" si="29"/>
        <v>13.846084567239018</v>
      </c>
      <c r="BF48" s="2">
        <f t="shared" si="30"/>
        <v>80.68632354912928</v>
      </c>
      <c r="BG48" s="2">
        <f t="shared" si="31"/>
        <v>151.92091752633516</v>
      </c>
      <c r="BH48" s="2">
        <f t="shared" si="32"/>
        <v>-71.18944354770102</v>
      </c>
      <c r="BI48" s="2">
        <f t="shared" si="33"/>
        <v>37.97822975394543</v>
      </c>
      <c r="BJ48" s="2">
        <f t="shared" si="66"/>
        <v>4.3581831079999995</v>
      </c>
      <c r="BK48" s="2">
        <f t="shared" si="66"/>
        <v>17.428469072000002</v>
      </c>
      <c r="BL48" s="2">
        <f t="shared" si="35"/>
        <v>17.965113253094653</v>
      </c>
      <c r="BM48" s="2">
        <f t="shared" si="36"/>
        <v>75.96045876316758</v>
      </c>
      <c r="BN48" s="2">
        <f t="shared" si="65"/>
        <v>62.136670728</v>
      </c>
      <c r="BO48" s="2">
        <f t="shared" si="65"/>
        <v>14.973909772</v>
      </c>
      <c r="BP48" s="2">
        <f t="shared" si="38"/>
        <v>63.915442758537544</v>
      </c>
      <c r="BQ48" s="2">
        <f t="shared" si="62"/>
        <v>13.549000485669284</v>
      </c>
      <c r="BR48" s="2">
        <f t="shared" si="40"/>
        <v>1148.2481677788155</v>
      </c>
      <c r="BS48" s="2">
        <f t="shared" si="41"/>
        <v>89.50945924883686</v>
      </c>
      <c r="BT48" s="2">
        <f t="shared" si="59"/>
        <v>9.830665405907311</v>
      </c>
      <c r="BU48" s="2">
        <f t="shared" si="42"/>
        <v>1148.2060846490424</v>
      </c>
      <c r="BV48" s="2">
        <f t="shared" si="63"/>
        <v>-61.35877814179371</v>
      </c>
      <c r="BW48" s="2">
        <f t="shared" si="63"/>
        <v>1186.1843144029879</v>
      </c>
      <c r="BX48" s="2">
        <f t="shared" si="44"/>
        <v>1187.7702334166909</v>
      </c>
      <c r="BY48" s="2">
        <f t="shared" si="45"/>
        <v>-87.03885108009206</v>
      </c>
      <c r="BZ48" s="2">
        <f t="shared" si="46"/>
        <v>0.061367950252905264</v>
      </c>
      <c r="CA48" s="2">
        <f t="shared" si="47"/>
        <v>100.88493564733108</v>
      </c>
      <c r="CB48" s="2">
        <f t="shared" si="48"/>
        <v>0.8652880985659642</v>
      </c>
      <c r="CC48" s="2">
        <f t="shared" si="49"/>
        <v>100.88493564733108</v>
      </c>
      <c r="CD48" s="2"/>
      <c r="CE48" s="2">
        <f t="shared" si="51"/>
        <v>9.408009666451147</v>
      </c>
      <c r="CF48" s="2">
        <f t="shared" si="52"/>
        <v>100.88493564733108</v>
      </c>
      <c r="CG48" s="2">
        <f t="shared" si="53"/>
        <v>-1.7765827426715461</v>
      </c>
      <c r="CH48" s="2">
        <f t="shared" si="54"/>
        <v>9.23874448409955</v>
      </c>
      <c r="CI48" s="2">
        <f t="shared" si="67"/>
        <v>5.200289444558455</v>
      </c>
      <c r="CJ48" s="2">
        <f t="shared" si="64"/>
        <v>1.358502314748564</v>
      </c>
    </row>
    <row r="49" spans="1:88" ht="12.75">
      <c r="A49" s="1" t="s">
        <v>56</v>
      </c>
      <c r="B49" s="1">
        <v>3</v>
      </c>
      <c r="C49" s="1">
        <v>0.23384</v>
      </c>
      <c r="D49">
        <v>0.2381</v>
      </c>
      <c r="E49" s="1">
        <v>0.4004</v>
      </c>
      <c r="F49" s="1">
        <v>0.1692</v>
      </c>
      <c r="G49" s="1">
        <v>2.5058</v>
      </c>
      <c r="H49" s="10">
        <f t="shared" si="0"/>
        <v>0.055677304</v>
      </c>
      <c r="I49" s="2">
        <f t="shared" si="1"/>
        <v>0.09362953599999999</v>
      </c>
      <c r="J49" s="2">
        <f t="shared" si="2"/>
        <v>0.039565727999999994</v>
      </c>
      <c r="K49" s="2">
        <f t="shared" si="3"/>
        <v>0.5859562719999999</v>
      </c>
      <c r="L49" s="3">
        <v>47</v>
      </c>
      <c r="M49" s="3"/>
      <c r="N49" s="11">
        <v>3</v>
      </c>
      <c r="O49" s="2">
        <f>O47+H45</f>
        <v>2.178584401</v>
      </c>
      <c r="P49" s="2">
        <f>P47+I45</f>
        <v>8.713381684000002</v>
      </c>
      <c r="Q49" s="2">
        <f>Q47+J45</f>
        <v>2.136310332</v>
      </c>
      <c r="R49" s="2">
        <f>R47+K45</f>
        <v>14.968572418</v>
      </c>
      <c r="S49">
        <v>20</v>
      </c>
      <c r="T49">
        <v>0</v>
      </c>
      <c r="U49" s="2">
        <f t="shared" si="69"/>
        <v>22.178584401000002</v>
      </c>
      <c r="V49" s="2">
        <f t="shared" si="4"/>
        <v>8.713381684000002</v>
      </c>
      <c r="W49" s="2">
        <f t="shared" si="5"/>
        <v>23.82881924064529</v>
      </c>
      <c r="X49" s="2">
        <f t="shared" si="6"/>
        <v>21.44855628185409</v>
      </c>
      <c r="Y49" s="2">
        <f t="shared" si="56"/>
        <v>0.3440528773036541</v>
      </c>
      <c r="Z49" s="2">
        <f t="shared" si="7"/>
        <v>-21.44855628185409</v>
      </c>
      <c r="AA49" s="7">
        <f t="shared" si="8"/>
        <v>0.3928736625592356</v>
      </c>
      <c r="AB49" s="2">
        <f>Y49*1.44</f>
        <v>0.4954361433172619</v>
      </c>
      <c r="AC49" s="2">
        <f t="shared" si="9"/>
        <v>24.357168802</v>
      </c>
      <c r="AD49" s="2">
        <f t="shared" si="9"/>
        <v>17.426763368000003</v>
      </c>
      <c r="AE49" s="2">
        <f t="shared" si="10"/>
        <v>29.9493531404835</v>
      </c>
      <c r="AF49" s="2">
        <f t="shared" si="11"/>
        <v>35.582489705078785</v>
      </c>
      <c r="AG49" s="17">
        <f t="shared" si="12"/>
        <v>0.27374126526327813</v>
      </c>
      <c r="AH49" s="2">
        <f t="shared" si="13"/>
        <v>-35.582489705078785</v>
      </c>
      <c r="AI49" s="2"/>
      <c r="AJ49" s="2">
        <f t="shared" si="15"/>
        <v>0.7154675286632274</v>
      </c>
      <c r="AK49" s="2">
        <f>AG49*1.47</f>
        <v>0.40239965993701887</v>
      </c>
      <c r="AL49" s="2">
        <f t="shared" si="16"/>
        <v>66.493479134</v>
      </c>
      <c r="AM49" s="2">
        <f t="shared" si="16"/>
        <v>32.395335786000004</v>
      </c>
      <c r="AN49" s="2">
        <f t="shared" si="17"/>
        <v>73.96513062268859</v>
      </c>
      <c r="AO49" s="2">
        <f t="shared" si="18"/>
        <v>25.975143776303646</v>
      </c>
      <c r="AP49" s="14">
        <f t="shared" si="19"/>
        <v>0.33252319384039014</v>
      </c>
      <c r="AQ49" s="2">
        <f t="shared" si="20"/>
        <v>-25.975143776303646</v>
      </c>
      <c r="AR49" s="2">
        <f t="shared" si="21"/>
        <v>0.4871956800563223</v>
      </c>
      <c r="AS49" s="2">
        <f t="shared" si="68"/>
        <v>0.47550816719175787</v>
      </c>
      <c r="AT49">
        <v>1</v>
      </c>
      <c r="AU49">
        <v>120</v>
      </c>
      <c r="AV49" s="2">
        <f t="shared" si="22"/>
        <v>8.981606224019579</v>
      </c>
      <c r="AW49" s="2">
        <f t="shared" si="23"/>
        <v>75.9622775404671</v>
      </c>
      <c r="AX49" s="2">
        <f t="shared" si="24"/>
        <v>8.981606224019579</v>
      </c>
      <c r="AY49" s="2">
        <f t="shared" si="25"/>
        <v>195.96227754046708</v>
      </c>
      <c r="AZ49" s="2">
        <f t="shared" si="26"/>
        <v>-8.635302091714035</v>
      </c>
      <c r="BA49" s="2">
        <f t="shared" si="27"/>
        <v>-2.469981406445496</v>
      </c>
      <c r="BB49" s="2">
        <f>Q49+(3*S49)-AZ49</f>
        <v>70.77161242371403</v>
      </c>
      <c r="BC49" s="2">
        <f>R49+(3*T49)-BA49</f>
        <v>17.438553824445496</v>
      </c>
      <c r="BD49" s="2">
        <f t="shared" si="28"/>
        <v>72.88843724858201</v>
      </c>
      <c r="BE49" s="2">
        <f t="shared" si="29"/>
        <v>13.842275119110491</v>
      </c>
      <c r="BF49" s="2">
        <f t="shared" si="30"/>
        <v>80.66925036334725</v>
      </c>
      <c r="BG49" s="2">
        <f t="shared" si="31"/>
        <v>151.9245550809342</v>
      </c>
      <c r="BH49" s="2">
        <f t="shared" si="32"/>
        <v>-71.17679037878618</v>
      </c>
      <c r="BI49" s="2">
        <f t="shared" si="33"/>
        <v>37.965674833443046</v>
      </c>
      <c r="BJ49" s="2">
        <f t="shared" si="66"/>
        <v>4.357168802</v>
      </c>
      <c r="BK49" s="2">
        <f t="shared" si="66"/>
        <v>17.426763368000003</v>
      </c>
      <c r="BL49" s="2">
        <f t="shared" si="35"/>
        <v>17.963212448039158</v>
      </c>
      <c r="BM49" s="2">
        <f t="shared" si="36"/>
        <v>75.9622775404671</v>
      </c>
      <c r="BN49" s="2">
        <f t="shared" si="65"/>
        <v>62.136310332</v>
      </c>
      <c r="BO49" s="2">
        <f t="shared" si="65"/>
        <v>14.968572418</v>
      </c>
      <c r="BP49" s="2">
        <f t="shared" si="38"/>
        <v>63.9138421776341</v>
      </c>
      <c r="BQ49" s="2">
        <f t="shared" si="62"/>
        <v>13.54442464469898</v>
      </c>
      <c r="BR49" s="2">
        <f t="shared" si="40"/>
        <v>1148.097925407287</v>
      </c>
      <c r="BS49" s="2">
        <f t="shared" si="41"/>
        <v>89.50670218516608</v>
      </c>
      <c r="BT49" s="2">
        <f t="shared" si="59"/>
        <v>9.884623364723124</v>
      </c>
      <c r="BU49" s="2">
        <f t="shared" si="42"/>
        <v>1148.055373466565</v>
      </c>
      <c r="BV49" s="2">
        <f t="shared" si="63"/>
        <v>-61.292167014063054</v>
      </c>
      <c r="BW49" s="2">
        <f t="shared" si="63"/>
        <v>1186.021048300008</v>
      </c>
      <c r="BX49" s="2">
        <f t="shared" si="44"/>
        <v>1187.6037456777954</v>
      </c>
      <c r="BY49" s="2">
        <f t="shared" si="45"/>
        <v>-87.04165353047229</v>
      </c>
      <c r="BZ49" s="2">
        <f t="shared" si="46"/>
        <v>0.06137437467156416</v>
      </c>
      <c r="CA49" s="2">
        <f t="shared" si="47"/>
        <v>100.88392864958278</v>
      </c>
      <c r="CB49" s="2">
        <f t="shared" si="48"/>
        <v>0.8653786828690546</v>
      </c>
      <c r="CC49" s="2">
        <f t="shared" si="49"/>
        <v>100.88392864958278</v>
      </c>
      <c r="CD49" s="2"/>
      <c r="CE49" s="2">
        <f t="shared" si="51"/>
        <v>9.407024874456644</v>
      </c>
      <c r="CF49" s="2">
        <f t="shared" si="52"/>
        <v>100.88392864958278</v>
      </c>
      <c r="CG49" s="2">
        <f t="shared" si="53"/>
        <v>-1.7762344191021293</v>
      </c>
      <c r="CH49" s="2">
        <f t="shared" si="54"/>
        <v>9.23780862959625</v>
      </c>
      <c r="CI49" s="2">
        <f t="shared" si="67"/>
        <v>5.200782357469393</v>
      </c>
      <c r="CJ49" s="2">
        <f t="shared" si="64"/>
        <v>1.3586445321044158</v>
      </c>
    </row>
    <row r="50" spans="1:88" ht="12.75">
      <c r="A50" s="1" t="s">
        <v>57</v>
      </c>
      <c r="B50" s="1">
        <v>3</v>
      </c>
      <c r="C50" s="1">
        <v>0.2021</v>
      </c>
      <c r="D50">
        <v>0.2381</v>
      </c>
      <c r="E50" s="1">
        <v>0.4004</v>
      </c>
      <c r="F50" s="1">
        <v>0.1692</v>
      </c>
      <c r="G50" s="1">
        <v>2.5058</v>
      </c>
      <c r="H50" s="10">
        <f t="shared" si="0"/>
        <v>0.048120010000000005</v>
      </c>
      <c r="I50" s="2">
        <f t="shared" si="1"/>
        <v>0.08092084</v>
      </c>
      <c r="J50" s="2">
        <f t="shared" si="2"/>
        <v>0.03419532</v>
      </c>
      <c r="K50" s="2">
        <f t="shared" si="3"/>
        <v>0.5064221799999999</v>
      </c>
      <c r="L50" s="3">
        <v>48</v>
      </c>
      <c r="M50" s="3"/>
      <c r="N50" s="11">
        <v>3</v>
      </c>
      <c r="O50" s="2">
        <f>O46+H43</f>
        <v>2.101478097</v>
      </c>
      <c r="P50" s="2">
        <f>P46+I43</f>
        <v>8.583716148</v>
      </c>
      <c r="Q50" s="2">
        <f>Q46+J43</f>
        <v>2.081516604</v>
      </c>
      <c r="R50" s="2">
        <f>R46+K43</f>
        <v>14.157094146</v>
      </c>
      <c r="S50">
        <v>20</v>
      </c>
      <c r="T50">
        <v>0</v>
      </c>
      <c r="U50" s="2">
        <f t="shared" si="69"/>
        <v>22.101478097</v>
      </c>
      <c r="V50" s="2">
        <f t="shared" si="4"/>
        <v>8.583716148</v>
      </c>
      <c r="W50" s="2">
        <f t="shared" si="5"/>
        <v>23.70981899934301</v>
      </c>
      <c r="X50" s="2">
        <f t="shared" si="6"/>
        <v>21.225048313487946</v>
      </c>
      <c r="Y50" s="2">
        <f t="shared" si="56"/>
        <v>0.3457796882683862</v>
      </c>
      <c r="Z50" s="2">
        <f t="shared" si="7"/>
        <v>-21.225048313487946</v>
      </c>
      <c r="AA50" s="7">
        <f t="shared" si="8"/>
        <v>0.3883774700645534</v>
      </c>
      <c r="AB50" s="2">
        <f>Y50*1.44</f>
        <v>0.4979227511064761</v>
      </c>
      <c r="AC50" s="2">
        <f>O50+O50+S50</f>
        <v>24.202956194000002</v>
      </c>
      <c r="AD50" s="2">
        <f t="shared" si="9"/>
        <v>17.167432296</v>
      </c>
      <c r="AE50" s="2">
        <f t="shared" si="10"/>
        <v>29.673284620453245</v>
      </c>
      <c r="AF50" s="2">
        <f t="shared" si="11"/>
        <v>35.34851172927381</v>
      </c>
      <c r="AG50" s="17">
        <f t="shared" si="12"/>
        <v>0.27628804587550443</v>
      </c>
      <c r="AH50" s="2">
        <f t="shared" si="13"/>
        <v>-35.34851172927381</v>
      </c>
      <c r="AI50" s="2"/>
      <c r="AJ50" s="2">
        <f t="shared" si="15"/>
        <v>0.7093113815681684</v>
      </c>
      <c r="AK50" s="2">
        <f>AG50*1.46</f>
        <v>0.40338054697823644</v>
      </c>
      <c r="AL50" s="2">
        <f t="shared" si="16"/>
        <v>66.284472798</v>
      </c>
      <c r="AM50" s="2">
        <f t="shared" si="16"/>
        <v>31.324526442</v>
      </c>
      <c r="AN50" s="2">
        <f t="shared" si="17"/>
        <v>73.31341821879784</v>
      </c>
      <c r="AO50" s="2">
        <f t="shared" si="18"/>
        <v>25.294347326351087</v>
      </c>
      <c r="AP50" s="14">
        <f t="shared" si="19"/>
        <v>0.33547912599131513</v>
      </c>
      <c r="AQ50" s="2">
        <f t="shared" si="20"/>
        <v>-25.294347326351087</v>
      </c>
      <c r="AR50" s="2">
        <f t="shared" si="21"/>
        <v>0.47257713789865363</v>
      </c>
      <c r="AS50" s="2">
        <f>AP50*1.47</f>
        <v>0.49315431520723324</v>
      </c>
      <c r="AT50">
        <v>1</v>
      </c>
      <c r="AU50">
        <v>120</v>
      </c>
      <c r="AV50" s="2">
        <f t="shared" si="22"/>
        <v>8.837216366119295</v>
      </c>
      <c r="AW50" s="2">
        <f t="shared" si="23"/>
        <v>76.24334892293923</v>
      </c>
      <c r="AX50" s="2">
        <f t="shared" si="24"/>
        <v>8.837216366119295</v>
      </c>
      <c r="AY50" s="2">
        <f t="shared" si="25"/>
        <v>196.24334892293922</v>
      </c>
      <c r="AZ50" s="2">
        <f t="shared" si="26"/>
        <v>-8.484455291542709</v>
      </c>
      <c r="BA50" s="2">
        <f t="shared" si="27"/>
        <v>-2.4719246565014164</v>
      </c>
      <c r="BB50" s="2">
        <f>Q50+(3*S50)-AZ50</f>
        <v>70.5659718955427</v>
      </c>
      <c r="BC50" s="2">
        <f>R50+(3*T50)-BA50</f>
        <v>16.629018802501417</v>
      </c>
      <c r="BD50" s="2">
        <f t="shared" si="28"/>
        <v>72.49883210022399</v>
      </c>
      <c r="BE50" s="2">
        <f t="shared" si="29"/>
        <v>13.259952750727553</v>
      </c>
      <c r="BF50" s="2">
        <f t="shared" si="30"/>
        <v>78.09639310160671</v>
      </c>
      <c r="BG50" s="2">
        <f t="shared" si="31"/>
        <v>152.48669784587847</v>
      </c>
      <c r="BH50" s="2">
        <f t="shared" si="32"/>
        <v>-69.26397271726523</v>
      </c>
      <c r="BI50" s="2">
        <f t="shared" si="33"/>
        <v>36.07698295177442</v>
      </c>
      <c r="BJ50" s="2">
        <f t="shared" si="66"/>
        <v>4.202956194</v>
      </c>
      <c r="BK50" s="2">
        <f t="shared" si="66"/>
        <v>17.167432296</v>
      </c>
      <c r="BL50" s="2">
        <f t="shared" si="35"/>
        <v>17.67443273223859</v>
      </c>
      <c r="BM50" s="2">
        <f t="shared" si="36"/>
        <v>76.24334892293923</v>
      </c>
      <c r="BN50" s="2">
        <f t="shared" si="65"/>
        <v>62.081516604</v>
      </c>
      <c r="BO50" s="2">
        <f t="shared" si="65"/>
        <v>14.157094146</v>
      </c>
      <c r="BP50" s="2">
        <f t="shared" si="38"/>
        <v>63.675254365502425</v>
      </c>
      <c r="BQ50" s="2">
        <f t="shared" si="62"/>
        <v>12.846083427549061</v>
      </c>
      <c r="BR50" s="2">
        <f t="shared" si="40"/>
        <v>1125.4239999912543</v>
      </c>
      <c r="BS50" s="2">
        <f t="shared" si="41"/>
        <v>89.0894323504883</v>
      </c>
      <c r="BT50" s="2">
        <f t="shared" si="59"/>
        <v>17.884939484142617</v>
      </c>
      <c r="BU50" s="2">
        <f t="shared" si="42"/>
        <v>1125.2818796621418</v>
      </c>
      <c r="BV50" s="2">
        <f t="shared" si="63"/>
        <v>-51.37903323312261</v>
      </c>
      <c r="BW50" s="2">
        <f t="shared" si="63"/>
        <v>1161.3588626139162</v>
      </c>
      <c r="BX50" s="2">
        <f t="shared" si="44"/>
        <v>1162.4948227101313</v>
      </c>
      <c r="BY50" s="2">
        <f t="shared" si="45"/>
        <v>-87.46686097321872</v>
      </c>
      <c r="BZ50" s="2">
        <f t="shared" si="46"/>
        <v>0.062364864499961405</v>
      </c>
      <c r="CA50" s="2">
        <f t="shared" si="47"/>
        <v>100.72681372394626</v>
      </c>
      <c r="CB50" s="2">
        <f t="shared" si="48"/>
        <v>0.8793445894494558</v>
      </c>
      <c r="CC50" s="2">
        <f t="shared" si="49"/>
        <v>100.72681372394626</v>
      </c>
      <c r="CD50" s="2"/>
      <c r="CE50" s="2">
        <f t="shared" si="51"/>
        <v>9.257620838573025</v>
      </c>
      <c r="CF50" s="2">
        <f t="shared" si="52"/>
        <v>100.72681372394626</v>
      </c>
      <c r="CG50" s="2">
        <f t="shared" si="53"/>
        <v>-1.723088063304875</v>
      </c>
      <c r="CH50" s="2">
        <f t="shared" si="54"/>
        <v>9.095851313476809</v>
      </c>
      <c r="CI50" s="2">
        <f t="shared" si="67"/>
        <v>5.278808151007098</v>
      </c>
      <c r="CJ50" s="2">
        <f t="shared" si="64"/>
        <v>1.3805710054356457</v>
      </c>
    </row>
    <row r="51" spans="1:88" ht="12.75">
      <c r="A51" s="1" t="s">
        <v>58</v>
      </c>
      <c r="B51" s="1">
        <v>3</v>
      </c>
      <c r="C51" s="1">
        <v>0.09013</v>
      </c>
      <c r="D51">
        <v>0.2381</v>
      </c>
      <c r="E51" s="1">
        <v>0.4004</v>
      </c>
      <c r="F51" s="1">
        <v>0.1692</v>
      </c>
      <c r="G51" s="1">
        <v>2.5058</v>
      </c>
      <c r="H51" s="10">
        <f t="shared" si="0"/>
        <v>0.021459953</v>
      </c>
      <c r="I51" s="2">
        <f t="shared" si="1"/>
        <v>0.036088051999999995</v>
      </c>
      <c r="J51" s="2">
        <f t="shared" si="2"/>
        <v>0.015249996</v>
      </c>
      <c r="K51" s="2">
        <f t="shared" si="3"/>
        <v>0.22584775399999998</v>
      </c>
      <c r="L51" s="3">
        <v>49</v>
      </c>
      <c r="M51" s="3"/>
      <c r="N51" s="11">
        <v>3</v>
      </c>
      <c r="O51" s="2">
        <f>O44+H46</f>
        <v>2.0510580409999997</v>
      </c>
      <c r="P51" s="2">
        <f>P44+I46</f>
        <v>8.498927444</v>
      </c>
      <c r="Q51" s="2">
        <f>Q44+J46</f>
        <v>2.045686812</v>
      </c>
      <c r="R51" s="2">
        <f>R44+K46</f>
        <v>13.626465937999999</v>
      </c>
      <c r="S51">
        <v>20</v>
      </c>
      <c r="T51">
        <v>0</v>
      </c>
      <c r="U51" s="2">
        <f t="shared" si="69"/>
        <v>22.051058041</v>
      </c>
      <c r="V51" s="2">
        <f t="shared" si="4"/>
        <v>8.498927444</v>
      </c>
      <c r="W51" s="2">
        <f t="shared" si="5"/>
        <v>23.632201091433004</v>
      </c>
      <c r="X51" s="2">
        <f t="shared" si="6"/>
        <v>21.07767997905277</v>
      </c>
      <c r="Y51" s="2">
        <f t="shared" si="56"/>
        <v>0.3469153715632823</v>
      </c>
      <c r="Z51" s="2">
        <f t="shared" si="7"/>
        <v>-21.07767997905277</v>
      </c>
      <c r="AA51" s="7">
        <f t="shared" si="8"/>
        <v>0.3854203924454674</v>
      </c>
      <c r="AB51" s="2">
        <f>Y51*1.43</f>
        <v>0.4960889813354936</v>
      </c>
      <c r="AC51" s="2">
        <f t="shared" si="9"/>
        <v>24.102116082</v>
      </c>
      <c r="AD51" s="2">
        <f t="shared" si="9"/>
        <v>16.997854888</v>
      </c>
      <c r="AE51" s="2">
        <f t="shared" si="10"/>
        <v>29.493034269530632</v>
      </c>
      <c r="AF51" s="2">
        <f t="shared" si="11"/>
        <v>35.193145819176564</v>
      </c>
      <c r="AG51" s="17">
        <f t="shared" si="12"/>
        <v>0.27797661466668616</v>
      </c>
      <c r="AH51" s="2">
        <f t="shared" si="13"/>
        <v>-35.193145819176564</v>
      </c>
      <c r="AI51" s="2"/>
      <c r="AJ51" s="2">
        <f t="shared" si="15"/>
        <v>0.7052432587317252</v>
      </c>
      <c r="AK51" s="2">
        <f>AG51*1.45</f>
        <v>0.4030660912666949</v>
      </c>
      <c r="AL51" s="2">
        <f t="shared" si="16"/>
        <v>66.147802894</v>
      </c>
      <c r="AM51" s="2">
        <f t="shared" si="16"/>
        <v>30.624320825999998</v>
      </c>
      <c r="AN51" s="2">
        <f t="shared" si="17"/>
        <v>72.89294104203267</v>
      </c>
      <c r="AO51" s="2">
        <f t="shared" si="18"/>
        <v>24.84263020184074</v>
      </c>
      <c r="AP51" s="14">
        <f t="shared" si="19"/>
        <v>0.33741431084932666</v>
      </c>
      <c r="AQ51" s="2">
        <f t="shared" si="20"/>
        <v>-24.84263020184074</v>
      </c>
      <c r="AR51" s="2">
        <f t="shared" si="21"/>
        <v>0.46296807280318314</v>
      </c>
      <c r="AS51" s="2">
        <f>1.46*AP51</f>
        <v>0.4926248938400169</v>
      </c>
      <c r="AT51">
        <v>1</v>
      </c>
      <c r="AU51">
        <v>120</v>
      </c>
      <c r="AV51" s="2">
        <f t="shared" si="22"/>
        <v>8.742917521395654</v>
      </c>
      <c r="AW51" s="2">
        <f t="shared" si="23"/>
        <v>76.43215968304881</v>
      </c>
      <c r="AX51" s="2">
        <f t="shared" si="24"/>
        <v>8.742917521395654</v>
      </c>
      <c r="AY51" s="2">
        <f t="shared" si="25"/>
        <v>196.4321596830488</v>
      </c>
      <c r="AZ51" s="2">
        <f t="shared" si="26"/>
        <v>-8.385816091924747</v>
      </c>
      <c r="BA51" s="2">
        <f t="shared" si="27"/>
        <v>-2.473195353857654</v>
      </c>
      <c r="BB51" s="2">
        <f>Q51+(3*S51)-AZ51</f>
        <v>70.43150290392475</v>
      </c>
      <c r="BC51" s="2">
        <f>R51+(3*T51)-BA51</f>
        <v>16.099661291857654</v>
      </c>
      <c r="BD51" s="2">
        <f t="shared" si="28"/>
        <v>72.24815357514751</v>
      </c>
      <c r="BE51" s="2">
        <f t="shared" si="29"/>
        <v>12.875799445920784</v>
      </c>
      <c r="BF51" s="2">
        <f t="shared" si="30"/>
        <v>76.43860678592712</v>
      </c>
      <c r="BG51" s="2">
        <f t="shared" si="31"/>
        <v>152.86431936609762</v>
      </c>
      <c r="BH51" s="2">
        <f t="shared" si="32"/>
        <v>-68.02492861082561</v>
      </c>
      <c r="BI51" s="2">
        <f t="shared" si="33"/>
        <v>34.86358694778354</v>
      </c>
      <c r="BJ51" s="2">
        <f t="shared" si="66"/>
        <v>4.102116081999999</v>
      </c>
      <c r="BK51" s="2">
        <f t="shared" si="66"/>
        <v>16.997854888</v>
      </c>
      <c r="BL51" s="2">
        <f t="shared" si="35"/>
        <v>17.485835042791308</v>
      </c>
      <c r="BM51" s="2">
        <f t="shared" si="36"/>
        <v>76.43215968304881</v>
      </c>
      <c r="BN51" s="2">
        <f t="shared" si="65"/>
        <v>62.045686812</v>
      </c>
      <c r="BO51" s="2">
        <f t="shared" si="65"/>
        <v>13.626465937999999</v>
      </c>
      <c r="BP51" s="2">
        <f t="shared" si="38"/>
        <v>63.524387647046744</v>
      </c>
      <c r="BQ51" s="2">
        <f t="shared" si="62"/>
        <v>12.386642740258477</v>
      </c>
      <c r="BR51" s="2">
        <f t="shared" si="40"/>
        <v>1110.7769635905893</v>
      </c>
      <c r="BS51" s="2">
        <f t="shared" si="41"/>
        <v>88.81880242330729</v>
      </c>
      <c r="BT51" s="2">
        <f t="shared" si="59"/>
        <v>22.897919039841874</v>
      </c>
      <c r="BU51" s="2">
        <f t="shared" si="42"/>
        <v>1110.5409259217663</v>
      </c>
      <c r="BV51" s="2">
        <f t="shared" si="63"/>
        <v>-45.12700957098374</v>
      </c>
      <c r="BW51" s="2">
        <f t="shared" si="63"/>
        <v>1145.4045128695498</v>
      </c>
      <c r="BX51" s="2">
        <f t="shared" si="44"/>
        <v>1146.2931322723477</v>
      </c>
      <c r="BY51" s="2">
        <f t="shared" si="45"/>
        <v>-87.74380963265439</v>
      </c>
      <c r="BZ51" s="2">
        <f t="shared" si="46"/>
        <v>0.06302764235525585</v>
      </c>
      <c r="CA51" s="2">
        <f t="shared" si="47"/>
        <v>100.61960907857517</v>
      </c>
      <c r="CB51" s="2">
        <f t="shared" si="48"/>
        <v>0.8886897572091075</v>
      </c>
      <c r="CC51" s="2">
        <f t="shared" si="49"/>
        <v>100.61960907857517</v>
      </c>
      <c r="CD51" s="2"/>
      <c r="CE51" s="2">
        <f t="shared" si="51"/>
        <v>9.160270757636564</v>
      </c>
      <c r="CF51" s="2">
        <f t="shared" si="52"/>
        <v>100.61960907857517</v>
      </c>
      <c r="CG51" s="2">
        <f t="shared" si="53"/>
        <v>-1.688125619166906</v>
      </c>
      <c r="CH51" s="2">
        <f t="shared" si="54"/>
        <v>9.003376713607173</v>
      </c>
      <c r="CI51" s="2">
        <f t="shared" si="67"/>
        <v>5.33335707448736</v>
      </c>
      <c r="CJ51" s="2">
        <f t="shared" si="64"/>
        <v>1.3952429188182989</v>
      </c>
    </row>
    <row r="52" spans="1:88" ht="12.75">
      <c r="A52" s="1" t="s">
        <v>59</v>
      </c>
      <c r="B52" s="1">
        <v>3</v>
      </c>
      <c r="C52" s="1">
        <v>0.21566</v>
      </c>
      <c r="D52">
        <v>0.2381</v>
      </c>
      <c r="E52" s="1">
        <v>0.4004</v>
      </c>
      <c r="F52" s="1">
        <v>0.1692</v>
      </c>
      <c r="G52" s="1">
        <v>2.5058</v>
      </c>
      <c r="H52" s="10">
        <f t="shared" si="0"/>
        <v>0.051348646</v>
      </c>
      <c r="I52" s="2">
        <f t="shared" si="1"/>
        <v>0.086350264</v>
      </c>
      <c r="J52" s="2">
        <f t="shared" si="2"/>
        <v>0.036489671999999994</v>
      </c>
      <c r="K52" s="2">
        <f t="shared" si="3"/>
        <v>0.5404008279999999</v>
      </c>
      <c r="L52" s="3">
        <v>50</v>
      </c>
      <c r="M52" s="3"/>
      <c r="N52" s="11">
        <v>3</v>
      </c>
      <c r="O52" s="2">
        <f>O51+H47</f>
        <v>2.1757629159999996</v>
      </c>
      <c r="P52" s="2">
        <f>P51+I47</f>
        <v>8.708636944</v>
      </c>
      <c r="Q52" s="2">
        <f>Q51+J47</f>
        <v>2.134305312</v>
      </c>
      <c r="R52" s="2">
        <f>R51+K47</f>
        <v>14.938878687999999</v>
      </c>
      <c r="S52">
        <v>20</v>
      </c>
      <c r="T52">
        <v>0</v>
      </c>
      <c r="U52" s="2">
        <f t="shared" si="69"/>
        <v>22.175762916</v>
      </c>
      <c r="V52" s="2">
        <f t="shared" si="4"/>
        <v>8.708636944</v>
      </c>
      <c r="W52" s="2">
        <f t="shared" si="5"/>
        <v>23.82445840578632</v>
      </c>
      <c r="X52" s="2">
        <f t="shared" si="6"/>
        <v>21.440417020907237</v>
      </c>
      <c r="Y52" s="2">
        <f t="shared" si="56"/>
        <v>0.3441158528288526</v>
      </c>
      <c r="Z52" s="2">
        <f t="shared" si="7"/>
        <v>-21.440417020907237</v>
      </c>
      <c r="AA52" s="7">
        <f t="shared" si="8"/>
        <v>0.39270968836506837</v>
      </c>
      <c r="AB52" s="2">
        <f>Y52*1.43</f>
        <v>0.4920856695452592</v>
      </c>
      <c r="AC52" s="2">
        <f t="shared" si="9"/>
        <v>24.351525832</v>
      </c>
      <c r="AD52" s="2">
        <f t="shared" si="9"/>
        <v>17.417273888</v>
      </c>
      <c r="AE52" s="2">
        <f t="shared" si="10"/>
        <v>29.93924247599077</v>
      </c>
      <c r="AF52" s="2">
        <f t="shared" si="11"/>
        <v>35.5740040290271</v>
      </c>
      <c r="AG52" s="17">
        <f t="shared" si="12"/>
        <v>0.2738337093554462</v>
      </c>
      <c r="AH52" s="2">
        <f t="shared" si="13"/>
        <v>-35.5740040290271</v>
      </c>
      <c r="AI52" s="2"/>
      <c r="AJ52" s="2">
        <f t="shared" si="15"/>
        <v>0.7152436364013053</v>
      </c>
      <c r="AK52" s="2">
        <f>AG52*1.44</f>
        <v>0.39432054147184253</v>
      </c>
      <c r="AL52" s="2">
        <f t="shared" si="16"/>
        <v>66.485831144</v>
      </c>
      <c r="AM52" s="2">
        <f t="shared" si="16"/>
        <v>32.356152576</v>
      </c>
      <c r="AN52" s="2">
        <f t="shared" si="17"/>
        <v>73.94110056274434</v>
      </c>
      <c r="AO52" s="2">
        <f t="shared" si="18"/>
        <v>25.95044402989421</v>
      </c>
      <c r="AP52" s="14">
        <f t="shared" si="19"/>
        <v>0.332631260290849</v>
      </c>
      <c r="AQ52" s="2">
        <f t="shared" si="20"/>
        <v>-25.95044402989421</v>
      </c>
      <c r="AR52" s="2">
        <f t="shared" si="21"/>
        <v>0.48666237631775433</v>
      </c>
      <c r="AS52" s="2">
        <f>1.46*AP52</f>
        <v>0.4856416400246395</v>
      </c>
      <c r="AT52">
        <v>1</v>
      </c>
      <c r="AU52">
        <v>120</v>
      </c>
      <c r="AV52" s="2">
        <f t="shared" si="22"/>
        <v>8.976318938687644</v>
      </c>
      <c r="AW52" s="2">
        <f t="shared" si="23"/>
        <v>75.97240312171263</v>
      </c>
      <c r="AX52" s="2">
        <f t="shared" si="24"/>
        <v>8.976318938687644</v>
      </c>
      <c r="AY52" s="2">
        <f t="shared" si="25"/>
        <v>195.97240312171263</v>
      </c>
      <c r="AZ52" s="2">
        <f t="shared" si="26"/>
        <v>-8.62978228383968</v>
      </c>
      <c r="BA52" s="2">
        <f t="shared" si="27"/>
        <v>-2.470052514131893</v>
      </c>
      <c r="BB52" s="2">
        <f>Q52+(3*S52)-AZ52</f>
        <v>70.76408759583968</v>
      </c>
      <c r="BC52" s="2">
        <f>R52+(3*T52)-BA52</f>
        <v>17.408931202131892</v>
      </c>
      <c r="BD52" s="2">
        <f t="shared" si="28"/>
        <v>72.87404873390962</v>
      </c>
      <c r="BE52" s="2">
        <f t="shared" si="29"/>
        <v>13.821076773078438</v>
      </c>
      <c r="BF52" s="2">
        <f t="shared" si="30"/>
        <v>80.57430168904247</v>
      </c>
      <c r="BG52" s="2">
        <f t="shared" si="31"/>
        <v>151.94480624342526</v>
      </c>
      <c r="BH52" s="2">
        <f t="shared" si="32"/>
        <v>-71.10641315576083</v>
      </c>
      <c r="BI52" s="2">
        <f t="shared" si="33"/>
        <v>37.89585862332552</v>
      </c>
      <c r="BJ52" s="2">
        <f t="shared" si="66"/>
        <v>4.351525831999999</v>
      </c>
      <c r="BK52" s="2">
        <f t="shared" si="66"/>
        <v>17.417273888</v>
      </c>
      <c r="BL52" s="2">
        <f t="shared" si="35"/>
        <v>17.952637877375288</v>
      </c>
      <c r="BM52" s="2">
        <f t="shared" si="36"/>
        <v>75.97240312171263</v>
      </c>
      <c r="BN52" s="2">
        <f t="shared" si="65"/>
        <v>62.134305312</v>
      </c>
      <c r="BO52" s="2">
        <f t="shared" si="65"/>
        <v>14.938878687999999</v>
      </c>
      <c r="BP52" s="2">
        <f t="shared" si="38"/>
        <v>63.904944981273644</v>
      </c>
      <c r="BQ52" s="2">
        <f t="shared" si="62"/>
        <v>13.518963318572146</v>
      </c>
      <c r="BR52" s="2">
        <f t="shared" si="40"/>
        <v>1147.262335822397</v>
      </c>
      <c r="BS52" s="2">
        <f t="shared" si="41"/>
        <v>89.49136644028478</v>
      </c>
      <c r="BT52" s="2">
        <f t="shared" si="59"/>
        <v>10.18449293004059</v>
      </c>
      <c r="BU52" s="2">
        <f t="shared" si="42"/>
        <v>1147.2171299716636</v>
      </c>
      <c r="BV52" s="2">
        <f t="shared" si="63"/>
        <v>-60.92192022572024</v>
      </c>
      <c r="BW52" s="2">
        <f t="shared" si="63"/>
        <v>1185.112988594989</v>
      </c>
      <c r="BX52" s="2">
        <f t="shared" si="44"/>
        <v>1186.6778316377768</v>
      </c>
      <c r="BY52" s="2">
        <f t="shared" si="45"/>
        <v>-87.05724339435977</v>
      </c>
      <c r="BZ52" s="2">
        <f t="shared" si="46"/>
        <v>0.06141013743665669</v>
      </c>
      <c r="CA52" s="2">
        <f t="shared" si="47"/>
        <v>100.8783201674382</v>
      </c>
      <c r="CB52" s="2">
        <f t="shared" si="48"/>
        <v>0.8658829378568592</v>
      </c>
      <c r="CC52" s="2">
        <f t="shared" si="49"/>
        <v>100.8783201674382</v>
      </c>
      <c r="CD52" s="2"/>
      <c r="CE52" s="2">
        <f t="shared" si="51"/>
        <v>9.401546605967962</v>
      </c>
      <c r="CF52" s="2">
        <f t="shared" si="52"/>
        <v>100.8783201674382</v>
      </c>
      <c r="CG52" s="2">
        <f t="shared" si="53"/>
        <v>-1.7742962739905992</v>
      </c>
      <c r="CH52" s="2">
        <f t="shared" si="54"/>
        <v>9.232602629610502</v>
      </c>
      <c r="CI52" s="2">
        <f t="shared" si="67"/>
        <v>5.203529289302571</v>
      </c>
      <c r="CJ52" s="2">
        <f t="shared" si="64"/>
        <v>1.359436212435269</v>
      </c>
    </row>
    <row r="53" spans="1:88" ht="12.75">
      <c r="A53" s="1" t="s">
        <v>60</v>
      </c>
      <c r="B53" s="1">
        <v>3</v>
      </c>
      <c r="C53" s="1">
        <v>0.10358</v>
      </c>
      <c r="D53">
        <v>0.2381</v>
      </c>
      <c r="E53" s="1">
        <v>0.4004</v>
      </c>
      <c r="F53" s="1">
        <v>0.1692</v>
      </c>
      <c r="G53" s="1">
        <v>2.5058</v>
      </c>
      <c r="H53" s="10">
        <f t="shared" si="0"/>
        <v>0.024662398000000002</v>
      </c>
      <c r="I53" s="2">
        <f t="shared" si="1"/>
        <v>0.041473432</v>
      </c>
      <c r="J53" s="2">
        <f t="shared" si="2"/>
        <v>0.017525736</v>
      </c>
      <c r="K53" s="2">
        <f t="shared" si="3"/>
        <v>0.259550764</v>
      </c>
      <c r="L53" s="3">
        <v>51</v>
      </c>
      <c r="M53" s="3"/>
      <c r="N53" s="11">
        <v>3</v>
      </c>
      <c r="O53" s="2">
        <f>O52+H48</f>
        <v>2.1874488639999994</v>
      </c>
      <c r="P53" s="2">
        <f>P52+I48</f>
        <v>8.728288576</v>
      </c>
      <c r="Q53" s="2">
        <f>Q52+J48</f>
        <v>2.142609648</v>
      </c>
      <c r="R53" s="2">
        <f>R52+K48</f>
        <v>15.061863352</v>
      </c>
      <c r="S53">
        <v>20</v>
      </c>
      <c r="T53">
        <v>0</v>
      </c>
      <c r="U53" s="2">
        <f t="shared" si="69"/>
        <v>22.187448864</v>
      </c>
      <c r="V53" s="2">
        <f t="shared" si="4"/>
        <v>8.728288576</v>
      </c>
      <c r="W53" s="2">
        <f t="shared" si="5"/>
        <v>23.84252311645198</v>
      </c>
      <c r="X53" s="2">
        <f t="shared" si="6"/>
        <v>21.474108611140238</v>
      </c>
      <c r="Y53" s="2">
        <f t="shared" si="56"/>
        <v>0.3438551273474739</v>
      </c>
      <c r="Z53" s="2">
        <f t="shared" si="7"/>
        <v>-21.474108611140238</v>
      </c>
      <c r="AA53" s="7">
        <f t="shared" si="8"/>
        <v>0.39338856078050455</v>
      </c>
      <c r="AB53" s="2">
        <f>Y53*1.43</f>
        <v>0.4917128321068877</v>
      </c>
      <c r="AC53" s="2">
        <f t="shared" si="9"/>
        <v>24.374897728</v>
      </c>
      <c r="AD53" s="2">
        <f t="shared" si="9"/>
        <v>17.456577152</v>
      </c>
      <c r="AE53" s="2">
        <f t="shared" si="10"/>
        <v>29.981122812766504</v>
      </c>
      <c r="AF53" s="2">
        <f t="shared" si="11"/>
        <v>35.60911252547101</v>
      </c>
      <c r="AG53" s="17">
        <f t="shared" si="12"/>
        <v>0.27345119372919785</v>
      </c>
      <c r="AH53" s="2">
        <f t="shared" si="13"/>
        <v>-35.60911252547101</v>
      </c>
      <c r="AI53" s="2"/>
      <c r="AJ53" s="2">
        <f t="shared" si="15"/>
        <v>0.7161702726632257</v>
      </c>
      <c r="AK53" s="2">
        <f>AG53*1.44</f>
        <v>0.39376971897004487</v>
      </c>
      <c r="AL53" s="2">
        <f t="shared" si="16"/>
        <v>66.517507376</v>
      </c>
      <c r="AM53" s="2">
        <f t="shared" si="16"/>
        <v>32.518440504</v>
      </c>
      <c r="AN53" s="2">
        <f t="shared" si="17"/>
        <v>74.04071690852541</v>
      </c>
      <c r="AO53" s="2">
        <f t="shared" si="18"/>
        <v>26.052640366548648</v>
      </c>
      <c r="AP53" s="14">
        <f t="shared" si="19"/>
        <v>0.33218372936426893</v>
      </c>
      <c r="AQ53" s="2">
        <f t="shared" si="20"/>
        <v>-26.052640366548648</v>
      </c>
      <c r="AR53" s="2">
        <f t="shared" si="21"/>
        <v>0.488870400993602</v>
      </c>
      <c r="AS53" s="2">
        <f>1.45*AP53</f>
        <v>0.48166640757818996</v>
      </c>
      <c r="AT53">
        <v>1</v>
      </c>
      <c r="AU53">
        <v>120</v>
      </c>
      <c r="AV53" s="2">
        <f t="shared" si="22"/>
        <v>8.998219490462933</v>
      </c>
      <c r="AW53" s="2">
        <f t="shared" si="23"/>
        <v>75.9305426969538</v>
      </c>
      <c r="AX53" s="2">
        <f t="shared" si="24"/>
        <v>8.998219490462933</v>
      </c>
      <c r="AY53" s="2">
        <f t="shared" si="25"/>
        <v>195.9305426969538</v>
      </c>
      <c r="AZ53" s="2">
        <f t="shared" si="26"/>
        <v>-8.652644070377502</v>
      </c>
      <c r="BA53" s="2">
        <f t="shared" si="27"/>
        <v>-2.469758002296592</v>
      </c>
      <c r="BB53" s="2">
        <f>Q53+(3*S53)-AZ53</f>
        <v>70.7952537183775</v>
      </c>
      <c r="BC53" s="2">
        <f>R53+(3*T53)-BA53</f>
        <v>17.53162135429659</v>
      </c>
      <c r="BD53" s="2">
        <f t="shared" si="28"/>
        <v>72.93370754568748</v>
      </c>
      <c r="BE53" s="2">
        <f t="shared" si="29"/>
        <v>13.908821027555591</v>
      </c>
      <c r="BF53" s="2">
        <f t="shared" si="30"/>
        <v>80.967953998547</v>
      </c>
      <c r="BG53" s="2">
        <f t="shared" si="31"/>
        <v>151.8610853939076</v>
      </c>
      <c r="BH53" s="2">
        <f t="shared" si="32"/>
        <v>-71.39808893331724</v>
      </c>
      <c r="BI53" s="2">
        <f t="shared" si="33"/>
        <v>38.185369860470736</v>
      </c>
      <c r="BJ53" s="2">
        <f t="shared" si="66"/>
        <v>4.374897727999999</v>
      </c>
      <c r="BK53" s="2">
        <f t="shared" si="66"/>
        <v>17.456577152</v>
      </c>
      <c r="BL53" s="2">
        <f t="shared" si="35"/>
        <v>17.996438980925866</v>
      </c>
      <c r="BM53" s="2">
        <f t="shared" si="36"/>
        <v>75.9305426969538</v>
      </c>
      <c r="BN53" s="2">
        <f t="shared" si="65"/>
        <v>62.142609648</v>
      </c>
      <c r="BO53" s="2">
        <f t="shared" si="65"/>
        <v>15.061863352</v>
      </c>
      <c r="BP53" s="2">
        <f t="shared" si="38"/>
        <v>63.94187721280963</v>
      </c>
      <c r="BQ53" s="2">
        <f t="shared" si="62"/>
        <v>13.624372149780124</v>
      </c>
      <c r="BR53" s="2">
        <f t="shared" si="40"/>
        <v>1150.7260915861825</v>
      </c>
      <c r="BS53" s="2">
        <f t="shared" si="41"/>
        <v>89.55491484673392</v>
      </c>
      <c r="BT53" s="2">
        <f t="shared" si="59"/>
        <v>8.938982103956311</v>
      </c>
      <c r="BU53" s="2">
        <f t="shared" si="42"/>
        <v>1150.6913715050428</v>
      </c>
      <c r="BV53" s="2">
        <f t="shared" si="63"/>
        <v>-62.45910682936093</v>
      </c>
      <c r="BW53" s="2">
        <f t="shared" si="63"/>
        <v>1188.8767413655135</v>
      </c>
      <c r="BX53" s="2">
        <f t="shared" si="44"/>
        <v>1190.5162939606512</v>
      </c>
      <c r="BY53" s="2">
        <f t="shared" si="45"/>
        <v>-86.99266028825821</v>
      </c>
      <c r="BZ53" s="2">
        <f t="shared" si="46"/>
        <v>0.061262250601416865</v>
      </c>
      <c r="CA53" s="2">
        <f t="shared" si="47"/>
        <v>100.9014813158138</v>
      </c>
      <c r="CB53" s="2">
        <f t="shared" si="48"/>
        <v>0.8637977334799778</v>
      </c>
      <c r="CC53" s="2">
        <f t="shared" si="49"/>
        <v>100.9014813158138</v>
      </c>
      <c r="CD53" s="2"/>
      <c r="CE53" s="2">
        <f t="shared" si="51"/>
        <v>9.424241902994549</v>
      </c>
      <c r="CF53" s="2">
        <f t="shared" si="52"/>
        <v>100.9014813158138</v>
      </c>
      <c r="CG53" s="2">
        <f t="shared" si="53"/>
        <v>-1.782320453909842</v>
      </c>
      <c r="CH53" s="2">
        <f t="shared" si="54"/>
        <v>9.254170370472597</v>
      </c>
      <c r="CI53" s="2">
        <f t="shared" si="67"/>
        <v>5.192203427936823</v>
      </c>
      <c r="CJ53" s="2">
        <f t="shared" si="64"/>
        <v>1.3561624415635651</v>
      </c>
    </row>
    <row r="54" spans="1:88" ht="12.75">
      <c r="A54" s="1" t="s">
        <v>61</v>
      </c>
      <c r="B54" s="1">
        <v>3</v>
      </c>
      <c r="C54" s="1">
        <v>0.10427</v>
      </c>
      <c r="D54">
        <v>0.2381</v>
      </c>
      <c r="E54" s="1">
        <v>0.4004</v>
      </c>
      <c r="F54" s="1">
        <v>0.1692</v>
      </c>
      <c r="G54" s="1">
        <v>2.5058</v>
      </c>
      <c r="H54" s="10">
        <f t="shared" si="0"/>
        <v>0.024826687</v>
      </c>
      <c r="I54" s="2">
        <f t="shared" si="1"/>
        <v>0.041749707999999996</v>
      </c>
      <c r="J54" s="2">
        <f t="shared" si="2"/>
        <v>0.017642484</v>
      </c>
      <c r="K54" s="2">
        <f t="shared" si="3"/>
        <v>0.26127976599999997</v>
      </c>
      <c r="L54" s="3">
        <v>52</v>
      </c>
      <c r="M54" s="3"/>
      <c r="N54" s="11">
        <v>3</v>
      </c>
      <c r="O54" s="2">
        <f>O53+H49</f>
        <v>2.2431261679999994</v>
      </c>
      <c r="P54" s="2">
        <f>P53+I49</f>
        <v>8.821918112</v>
      </c>
      <c r="Q54" s="2">
        <f>Q53+J49</f>
        <v>2.182175376</v>
      </c>
      <c r="R54" s="2">
        <f>R53+K49</f>
        <v>15.647819624</v>
      </c>
      <c r="S54">
        <v>20</v>
      </c>
      <c r="T54">
        <v>0</v>
      </c>
      <c r="U54" s="2">
        <f t="shared" si="69"/>
        <v>22.243126168</v>
      </c>
      <c r="V54" s="2">
        <f t="shared" si="4"/>
        <v>8.821918112</v>
      </c>
      <c r="W54" s="2">
        <f t="shared" si="5"/>
        <v>23.928704538699957</v>
      </c>
      <c r="X54" s="2">
        <f t="shared" si="6"/>
        <v>21.633931930403683</v>
      </c>
      <c r="Y54" s="2">
        <f t="shared" si="56"/>
        <v>0.3426167015950836</v>
      </c>
      <c r="Z54" s="2">
        <f t="shared" si="7"/>
        <v>-21.633931930403683</v>
      </c>
      <c r="AA54" s="7">
        <f t="shared" si="8"/>
        <v>0.3966132298746578</v>
      </c>
      <c r="AB54" s="2">
        <f>Y54*1.43</f>
        <v>0.48994188328096955</v>
      </c>
      <c r="AC54" s="2">
        <f t="shared" si="9"/>
        <v>24.486252336</v>
      </c>
      <c r="AD54" s="2">
        <f t="shared" si="9"/>
        <v>17.643836224</v>
      </c>
      <c r="AE54" s="2">
        <f t="shared" si="10"/>
        <v>30.180813610000644</v>
      </c>
      <c r="AF54" s="2">
        <f t="shared" si="11"/>
        <v>35.77504711423392</v>
      </c>
      <c r="AG54" s="17">
        <f t="shared" si="12"/>
        <v>0.2716419089436374</v>
      </c>
      <c r="AH54" s="2">
        <f t="shared" si="13"/>
        <v>-35.77504711423392</v>
      </c>
      <c r="AI54" s="2"/>
      <c r="AJ54" s="2">
        <f t="shared" si="15"/>
        <v>0.7205609082962773</v>
      </c>
      <c r="AK54" s="2">
        <f>AG54*1.44</f>
        <v>0.39116434887883783</v>
      </c>
      <c r="AL54" s="2">
        <f t="shared" si="16"/>
        <v>66.668427712</v>
      </c>
      <c r="AM54" s="2">
        <f t="shared" si="16"/>
        <v>33.291655848000005</v>
      </c>
      <c r="AN54" s="2">
        <f t="shared" si="17"/>
        <v>74.518545360815</v>
      </c>
      <c r="AO54" s="2">
        <f t="shared" si="18"/>
        <v>26.535783748446644</v>
      </c>
      <c r="AP54" s="14">
        <f t="shared" si="19"/>
        <v>0.3300536980209387</v>
      </c>
      <c r="AQ54" s="2">
        <f t="shared" si="20"/>
        <v>-26.535783748446644</v>
      </c>
      <c r="AR54" s="2">
        <f t="shared" si="21"/>
        <v>0.49936164674253547</v>
      </c>
      <c r="AS54" s="2">
        <f>AP54*1.44</f>
        <v>0.4752773251501517</v>
      </c>
      <c r="AT54">
        <v>1</v>
      </c>
      <c r="AU54">
        <v>120</v>
      </c>
      <c r="AV54" s="2">
        <f t="shared" si="22"/>
        <v>9.102628970819366</v>
      </c>
      <c r="AW54" s="2">
        <f t="shared" si="23"/>
        <v>75.73386725825992</v>
      </c>
      <c r="AX54" s="2">
        <f t="shared" si="24"/>
        <v>9.102628970819366</v>
      </c>
      <c r="AY54" s="2">
        <f t="shared" si="25"/>
        <v>195.73386725825992</v>
      </c>
      <c r="AZ54" s="2">
        <f t="shared" si="26"/>
        <v>-8.761568279098054</v>
      </c>
      <c r="BA54" s="2">
        <f t="shared" si="27"/>
        <v>-2.4683548106183575</v>
      </c>
      <c r="BB54" s="2">
        <f>Q54+(3*S54)-AZ54</f>
        <v>70.94374365509806</v>
      </c>
      <c r="BC54" s="2">
        <f>R54+(3*T54)-BA54</f>
        <v>18.116174434618358</v>
      </c>
      <c r="BD54" s="2">
        <f t="shared" si="28"/>
        <v>73.22028776197062</v>
      </c>
      <c r="BE54" s="2">
        <f t="shared" si="29"/>
        <v>14.324902187424016</v>
      </c>
      <c r="BF54" s="2">
        <f t="shared" si="30"/>
        <v>82.85785418040003</v>
      </c>
      <c r="BG54" s="2">
        <f t="shared" si="31"/>
        <v>151.46773451651984</v>
      </c>
      <c r="BH54" s="2">
        <f t="shared" si="32"/>
        <v>-72.7946241692673</v>
      </c>
      <c r="BI54" s="2">
        <f t="shared" si="33"/>
        <v>39.57735073796072</v>
      </c>
      <c r="BJ54" s="2">
        <f t="shared" si="66"/>
        <v>4.486252335999999</v>
      </c>
      <c r="BK54" s="2">
        <f t="shared" si="66"/>
        <v>17.643836224</v>
      </c>
      <c r="BL54" s="2">
        <f t="shared" si="35"/>
        <v>18.20525794163873</v>
      </c>
      <c r="BM54" s="2">
        <f t="shared" si="36"/>
        <v>75.73386725825992</v>
      </c>
      <c r="BN54" s="2">
        <f t="shared" si="65"/>
        <v>62.182175376</v>
      </c>
      <c r="BO54" s="2">
        <f t="shared" si="65"/>
        <v>15.647819624</v>
      </c>
      <c r="BP54" s="2">
        <f t="shared" si="38"/>
        <v>64.12080156608198</v>
      </c>
      <c r="BQ54" s="2">
        <f t="shared" si="62"/>
        <v>14.124904379842954</v>
      </c>
      <c r="BR54" s="2">
        <f t="shared" si="40"/>
        <v>1167.335731935155</v>
      </c>
      <c r="BS54" s="2">
        <f t="shared" si="41"/>
        <v>89.85877163810288</v>
      </c>
      <c r="BT54" s="2">
        <f t="shared" si="59"/>
        <v>2.8773628295920757</v>
      </c>
      <c r="BU54" s="2">
        <f t="shared" si="42"/>
        <v>1167.3321857276665</v>
      </c>
      <c r="BV54" s="2">
        <f t="shared" si="63"/>
        <v>-69.91726133967522</v>
      </c>
      <c r="BW54" s="2">
        <f t="shared" si="63"/>
        <v>1206.909536465627</v>
      </c>
      <c r="BX54" s="2">
        <f t="shared" si="44"/>
        <v>1208.9330223982283</v>
      </c>
      <c r="BY54" s="2">
        <f t="shared" si="45"/>
        <v>-86.68451399290458</v>
      </c>
      <c r="BZ54" s="2">
        <f t="shared" si="46"/>
        <v>0.06056604162960114</v>
      </c>
      <c r="CA54" s="2">
        <f t="shared" si="47"/>
        <v>101.0094161803286</v>
      </c>
      <c r="CB54" s="2">
        <f t="shared" si="48"/>
        <v>0.8539811869773761</v>
      </c>
      <c r="CC54" s="2">
        <f t="shared" si="49"/>
        <v>101.0094161803286</v>
      </c>
      <c r="CD54" s="2"/>
      <c r="CE54" s="2">
        <f t="shared" si="51"/>
        <v>9.532573925178738</v>
      </c>
      <c r="CF54" s="2">
        <f t="shared" si="52"/>
        <v>101.0094161803286</v>
      </c>
      <c r="CG54" s="2">
        <f t="shared" si="53"/>
        <v>-1.8204386614436616</v>
      </c>
      <c r="CH54" s="2">
        <f t="shared" si="54"/>
        <v>9.357134642555849</v>
      </c>
      <c r="CI54" s="2">
        <f t="shared" si="67"/>
        <v>5.1400439030092695</v>
      </c>
      <c r="CJ54" s="2">
        <f t="shared" si="64"/>
        <v>1.3407504635544805</v>
      </c>
    </row>
    <row r="55" spans="1:88" ht="12.75">
      <c r="A55" s="1" t="s">
        <v>62</v>
      </c>
      <c r="B55" s="1">
        <v>3</v>
      </c>
      <c r="C55" s="1">
        <v>0.01652</v>
      </c>
      <c r="D55">
        <v>0.2381</v>
      </c>
      <c r="E55" s="1">
        <v>0.4004</v>
      </c>
      <c r="F55" s="1">
        <v>0.1692</v>
      </c>
      <c r="G55" s="1">
        <v>2.5058</v>
      </c>
      <c r="H55" s="10">
        <f t="shared" si="0"/>
        <v>0.003933412</v>
      </c>
      <c r="I55" s="2">
        <f t="shared" si="1"/>
        <v>0.006614607999999999</v>
      </c>
      <c r="J55" s="2">
        <f t="shared" si="2"/>
        <v>0.0027951839999999996</v>
      </c>
      <c r="K55" s="2">
        <f t="shared" si="3"/>
        <v>0.041395815999999995</v>
      </c>
      <c r="L55" s="3">
        <v>53</v>
      </c>
      <c r="M55" s="3"/>
      <c r="N55" s="11">
        <v>3</v>
      </c>
      <c r="O55" s="2">
        <f>O54+H50</f>
        <v>2.2912461779999993</v>
      </c>
      <c r="P55" s="2">
        <f>P54+I50</f>
        <v>8.902838952</v>
      </c>
      <c r="Q55" s="2">
        <f>Q54+J50</f>
        <v>2.216370696</v>
      </c>
      <c r="R55" s="2">
        <f>R54+K50</f>
        <v>16.154241804</v>
      </c>
      <c r="S55">
        <v>20</v>
      </c>
      <c r="T55">
        <v>0</v>
      </c>
      <c r="U55" s="2">
        <f t="shared" si="69"/>
        <v>22.291246177999998</v>
      </c>
      <c r="V55" s="2">
        <f t="shared" si="4"/>
        <v>8.902838952</v>
      </c>
      <c r="W55" s="2">
        <f t="shared" si="5"/>
        <v>24.003337217425578</v>
      </c>
      <c r="X55" s="2">
        <f t="shared" si="6"/>
        <v>21.77113634808508</v>
      </c>
      <c r="Y55" s="2">
        <f t="shared" si="56"/>
        <v>0.3415514162981036</v>
      </c>
      <c r="Z55" s="2">
        <f t="shared" si="7"/>
        <v>-21.77113634808508</v>
      </c>
      <c r="AA55" s="7">
        <f t="shared" si="8"/>
        <v>0.39938722496306733</v>
      </c>
      <c r="AB55" s="2">
        <f>Y55*1.42</f>
        <v>0.4850030111433071</v>
      </c>
      <c r="AC55" s="2">
        <f t="shared" si="9"/>
        <v>24.582492356</v>
      </c>
      <c r="AD55" s="2">
        <f t="shared" si="9"/>
        <v>17.805677904</v>
      </c>
      <c r="AE55" s="2">
        <f t="shared" si="10"/>
        <v>30.353601039313148</v>
      </c>
      <c r="AF55" s="2">
        <f t="shared" si="11"/>
        <v>35.91669886339693</v>
      </c>
      <c r="AG55" s="17">
        <f t="shared" si="12"/>
        <v>0.2700955913558453</v>
      </c>
      <c r="AH55" s="2">
        <f t="shared" si="13"/>
        <v>-35.91669886339693</v>
      </c>
      <c r="AI55" s="2"/>
      <c r="AJ55" s="2">
        <f t="shared" si="15"/>
        <v>0.7243235407598554</v>
      </c>
      <c r="AK55" s="2">
        <f>AG55*1.43</f>
        <v>0.3862366956388588</v>
      </c>
      <c r="AL55" s="2">
        <f t="shared" si="16"/>
        <v>66.798863052</v>
      </c>
      <c r="AM55" s="2">
        <f t="shared" si="16"/>
        <v>33.959919708</v>
      </c>
      <c r="AN55" s="2">
        <f t="shared" si="17"/>
        <v>74.93573414342224</v>
      </c>
      <c r="AO55" s="2">
        <f t="shared" si="18"/>
        <v>26.948359596650224</v>
      </c>
      <c r="AP55" s="14">
        <f t="shared" si="19"/>
        <v>0.3282161941645164</v>
      </c>
      <c r="AQ55" s="2">
        <f t="shared" si="20"/>
        <v>-26.948359596650224</v>
      </c>
      <c r="AR55" s="2">
        <f t="shared" si="21"/>
        <v>0.5083906844576633</v>
      </c>
      <c r="AS55" s="2">
        <f>AP55*1.44</f>
        <v>0.47263131959690363</v>
      </c>
      <c r="AT55">
        <v>1</v>
      </c>
      <c r="AU55">
        <v>120</v>
      </c>
      <c r="AV55" s="2">
        <f t="shared" si="22"/>
        <v>9.192951128633725</v>
      </c>
      <c r="AW55" s="2">
        <f t="shared" si="23"/>
        <v>75.56748805991921</v>
      </c>
      <c r="AX55" s="2">
        <f t="shared" si="24"/>
        <v>9.192951128633725</v>
      </c>
      <c r="AY55" s="2">
        <f t="shared" si="25"/>
        <v>195.5674880599192</v>
      </c>
      <c r="AZ55" s="2">
        <f t="shared" si="26"/>
        <v>-8.85570778723363</v>
      </c>
      <c r="BA55" s="2">
        <f t="shared" si="27"/>
        <v>-2.4671420795279944</v>
      </c>
      <c r="BB55" s="2">
        <f>Q55+(3*S55)-AZ55</f>
        <v>71.07207848323362</v>
      </c>
      <c r="BC55" s="2">
        <f>R55+(3*T55)-BA55</f>
        <v>18.621383883527997</v>
      </c>
      <c r="BD55" s="2">
        <f t="shared" si="28"/>
        <v>73.4710574149075</v>
      </c>
      <c r="BE55" s="2">
        <f t="shared" si="29"/>
        <v>14.681876163007923</v>
      </c>
      <c r="BF55" s="2">
        <f t="shared" si="30"/>
        <v>84.51035045344807</v>
      </c>
      <c r="BG55" s="2">
        <f t="shared" si="31"/>
        <v>151.13497611983843</v>
      </c>
      <c r="BH55" s="2">
        <f t="shared" si="32"/>
        <v>-74.01073235704884</v>
      </c>
      <c r="BI55" s="2">
        <f t="shared" si="33"/>
        <v>40.797191444239076</v>
      </c>
      <c r="BJ55" s="2">
        <f t="shared" si="66"/>
        <v>4.582492355999999</v>
      </c>
      <c r="BK55" s="2">
        <f t="shared" si="66"/>
        <v>17.805677904</v>
      </c>
      <c r="BL55" s="2">
        <f t="shared" si="35"/>
        <v>18.38590225726745</v>
      </c>
      <c r="BM55" s="2">
        <f t="shared" si="36"/>
        <v>75.56748805991921</v>
      </c>
      <c r="BN55" s="2">
        <f t="shared" si="65"/>
        <v>62.216370696</v>
      </c>
      <c r="BO55" s="2">
        <f t="shared" si="65"/>
        <v>16.154241804</v>
      </c>
      <c r="BP55" s="2">
        <f t="shared" si="38"/>
        <v>64.27936146885864</v>
      </c>
      <c r="BQ55" s="2">
        <f t="shared" si="62"/>
        <v>14.555224790731556</v>
      </c>
      <c r="BR55" s="2">
        <f t="shared" si="40"/>
        <v>1181.8340571259985</v>
      </c>
      <c r="BS55" s="2">
        <f t="shared" si="41"/>
        <v>90.12271285065077</v>
      </c>
      <c r="BT55" s="2">
        <f t="shared" si="59"/>
        <v>-2.5311832128733767</v>
      </c>
      <c r="BU55" s="2">
        <f t="shared" si="42"/>
        <v>1181.8313465526462</v>
      </c>
      <c r="BV55" s="2">
        <f t="shared" si="63"/>
        <v>-76.54191556992221</v>
      </c>
      <c r="BW55" s="2">
        <f t="shared" si="63"/>
        <v>1222.6285379968854</v>
      </c>
      <c r="BX55" s="2">
        <f t="shared" si="44"/>
        <v>1225.0221250097952</v>
      </c>
      <c r="BY55" s="2">
        <f t="shared" si="45"/>
        <v>-86.41770774832332</v>
      </c>
      <c r="BZ55" s="2">
        <f t="shared" si="46"/>
        <v>0.059975290172265286</v>
      </c>
      <c r="CA55" s="2">
        <f t="shared" si="47"/>
        <v>101.09958391133125</v>
      </c>
      <c r="CB55" s="2">
        <f t="shared" si="48"/>
        <v>0.8456515914289405</v>
      </c>
      <c r="CC55" s="2">
        <f t="shared" si="49"/>
        <v>101.09958391133125</v>
      </c>
      <c r="CD55" s="2"/>
      <c r="CE55" s="2">
        <f t="shared" si="51"/>
        <v>9.626468959655208</v>
      </c>
      <c r="CF55" s="2">
        <f t="shared" si="52"/>
        <v>101.09958391133125</v>
      </c>
      <c r="CG55" s="2">
        <f t="shared" si="53"/>
        <v>-1.853238134020935</v>
      </c>
      <c r="CH55" s="2">
        <f t="shared" si="54"/>
        <v>9.446396828940431</v>
      </c>
      <c r="CI55" s="2">
        <f>-CH55/CG55</f>
        <v>5.097238533746749</v>
      </c>
      <c r="CJ55" s="2">
        <f t="shared" si="64"/>
        <v>1.3276729985434368</v>
      </c>
    </row>
    <row r="56" spans="1:88" ht="12.75">
      <c r="A56" s="1" t="s">
        <v>63</v>
      </c>
      <c r="B56" s="1">
        <v>3</v>
      </c>
      <c r="C56" s="1">
        <v>0.62603</v>
      </c>
      <c r="D56">
        <v>0.2381</v>
      </c>
      <c r="E56" s="1">
        <v>0.4004</v>
      </c>
      <c r="F56" s="1">
        <v>0.1692</v>
      </c>
      <c r="G56" s="1">
        <v>2.5058</v>
      </c>
      <c r="H56" s="10">
        <f t="shared" si="0"/>
        <v>0.149057743</v>
      </c>
      <c r="I56" s="2">
        <f t="shared" si="1"/>
        <v>0.250662412</v>
      </c>
      <c r="J56" s="2">
        <f t="shared" si="2"/>
        <v>0.10592427599999998</v>
      </c>
      <c r="K56" s="2">
        <f t="shared" si="3"/>
        <v>1.5687059739999998</v>
      </c>
      <c r="L56" s="3">
        <v>54</v>
      </c>
      <c r="M56" s="3"/>
      <c r="N56" s="11">
        <v>3</v>
      </c>
      <c r="O56" s="2">
        <f>O55+H51</f>
        <v>2.312706130999999</v>
      </c>
      <c r="P56" s="2">
        <f>P55+I51</f>
        <v>8.938927004</v>
      </c>
      <c r="Q56" s="2">
        <f>Q55+J51</f>
        <v>2.231620692</v>
      </c>
      <c r="R56" s="2">
        <f>R55+K51</f>
        <v>16.380089558</v>
      </c>
      <c r="S56">
        <v>20</v>
      </c>
      <c r="T56">
        <v>0</v>
      </c>
      <c r="U56" s="2">
        <f t="shared" si="69"/>
        <v>22.312706131</v>
      </c>
      <c r="V56" s="2">
        <f t="shared" si="4"/>
        <v>8.938927004</v>
      </c>
      <c r="W56" s="2">
        <f t="shared" si="5"/>
        <v>24.036665136228972</v>
      </c>
      <c r="X56" s="2">
        <f t="shared" si="6"/>
        <v>21.832050162144068</v>
      </c>
      <c r="Y56" s="2">
        <f t="shared" si="56"/>
        <v>0.34107783987620593</v>
      </c>
      <c r="Z56" s="2">
        <f t="shared" si="7"/>
        <v>-21.832050162144068</v>
      </c>
      <c r="AA56" s="7">
        <f t="shared" si="8"/>
        <v>0.400620478373117</v>
      </c>
      <c r="AB56" s="2">
        <f>Y56*1.42</f>
        <v>0.4843305326242124</v>
      </c>
      <c r="AC56" s="2">
        <f t="shared" si="9"/>
        <v>24.625412261999998</v>
      </c>
      <c r="AD56" s="2">
        <f t="shared" si="9"/>
        <v>17.877854008</v>
      </c>
      <c r="AE56" s="2">
        <f>SQRT(AC56*AC56+AD56*AD56)</f>
        <v>30.430717917998937</v>
      </c>
      <c r="AF56" s="2">
        <f t="shared" si="11"/>
        <v>35.9793520822849</v>
      </c>
      <c r="AG56" s="17">
        <f t="shared" si="12"/>
        <v>0.26941112084784474</v>
      </c>
      <c r="AH56" s="2">
        <f t="shared" si="13"/>
        <v>-35.9793520822849</v>
      </c>
      <c r="AI56" s="2"/>
      <c r="AJ56" s="2">
        <f t="shared" si="15"/>
        <v>0.7259920694033497</v>
      </c>
      <c r="AK56" s="2">
        <f>AG56*1.43</f>
        <v>0.38525790281241795</v>
      </c>
      <c r="AL56" s="2">
        <f t="shared" si="16"/>
        <v>66.857032954</v>
      </c>
      <c r="AM56" s="2">
        <f t="shared" si="16"/>
        <v>34.257943566</v>
      </c>
      <c r="AN56" s="2">
        <f t="shared" si="17"/>
        <v>75.12302944359661</v>
      </c>
      <c r="AO56" s="2">
        <f t="shared" si="18"/>
        <v>27.13087314795474</v>
      </c>
      <c r="AP56" s="14">
        <f t="shared" si="19"/>
        <v>0.3273978918268253</v>
      </c>
      <c r="AQ56" s="2">
        <f t="shared" si="20"/>
        <v>-27.13087314795474</v>
      </c>
      <c r="AR56" s="2">
        <f t="shared" si="21"/>
        <v>0.5124059811264834</v>
      </c>
      <c r="AS56" s="2">
        <f aca="true" t="shared" si="70" ref="AS56:AS119">AP56*1.43</f>
        <v>0.4681789853123602</v>
      </c>
      <c r="AT56">
        <v>1</v>
      </c>
      <c r="AU56">
        <v>120</v>
      </c>
      <c r="AV56" s="2">
        <f t="shared" si="22"/>
        <v>9.233256501971848</v>
      </c>
      <c r="AW56" s="2">
        <f t="shared" si="23"/>
        <v>75.4943381942343</v>
      </c>
      <c r="AX56" s="2">
        <f t="shared" si="24"/>
        <v>9.233256501971848</v>
      </c>
      <c r="AY56" s="2">
        <f t="shared" si="25"/>
        <v>195.4943381942343</v>
      </c>
      <c r="AZ56" s="2">
        <f t="shared" si="26"/>
        <v>-8.897690933538723</v>
      </c>
      <c r="BA56" s="2">
        <f t="shared" si="27"/>
        <v>-2.4666012410659772</v>
      </c>
      <c r="BB56" s="2">
        <f>Q56+(3*S56)-AZ56</f>
        <v>71.12931162553872</v>
      </c>
      <c r="BC56" s="2">
        <f>R56+(3*T56)-BA56</f>
        <v>18.84669079906598</v>
      </c>
      <c r="BD56" s="2">
        <f t="shared" si="28"/>
        <v>73.58380750136945</v>
      </c>
      <c r="BE56" s="2">
        <f t="shared" si="29"/>
        <v>14.840287599557387</v>
      </c>
      <c r="BF56" s="2">
        <f t="shared" si="30"/>
        <v>85.2530256312054</v>
      </c>
      <c r="BG56" s="2">
        <f t="shared" si="31"/>
        <v>150.9886763884686</v>
      </c>
      <c r="BH56" s="2">
        <f t="shared" si="32"/>
        <v>-74.55580633447543</v>
      </c>
      <c r="BI56" s="2">
        <f t="shared" si="33"/>
        <v>41.3462225734245</v>
      </c>
      <c r="BJ56" s="2">
        <f t="shared" si="66"/>
        <v>4.625412261999998</v>
      </c>
      <c r="BK56" s="2">
        <f t="shared" si="66"/>
        <v>17.877854008</v>
      </c>
      <c r="BL56" s="2">
        <f t="shared" si="35"/>
        <v>18.466513003943696</v>
      </c>
      <c r="BM56" s="2">
        <f t="shared" si="36"/>
        <v>75.4943381942343</v>
      </c>
      <c r="BN56" s="2">
        <f t="shared" si="65"/>
        <v>62.231620692</v>
      </c>
      <c r="BO56" s="2">
        <f t="shared" si="65"/>
        <v>16.380089558</v>
      </c>
      <c r="BP56" s="2">
        <f t="shared" si="38"/>
        <v>64.35123889934881</v>
      </c>
      <c r="BQ56" s="2">
        <f t="shared" si="62"/>
        <v>14.746444985914565</v>
      </c>
      <c r="BR56" s="2">
        <f t="shared" si="40"/>
        <v>1188.3429899547123</v>
      </c>
      <c r="BS56" s="2">
        <f t="shared" si="41"/>
        <v>90.24078318014887</v>
      </c>
      <c r="BT56" s="2">
        <f t="shared" si="59"/>
        <v>-4.993948322979574</v>
      </c>
      <c r="BU56" s="2">
        <f t="shared" si="42"/>
        <v>1188.3324965070394</v>
      </c>
      <c r="BV56" s="2">
        <f t="shared" si="63"/>
        <v>-79.54975465745501</v>
      </c>
      <c r="BW56" s="2">
        <f t="shared" si="63"/>
        <v>1229.678719080464</v>
      </c>
      <c r="BX56" s="2">
        <f t="shared" si="44"/>
        <v>1232.2491288799647</v>
      </c>
      <c r="BY56" s="2">
        <f t="shared" si="45"/>
        <v>-86.29860804748613</v>
      </c>
      <c r="BZ56" s="2">
        <f t="shared" si="46"/>
        <v>0.05971504120132948</v>
      </c>
      <c r="CA56" s="2">
        <f t="shared" si="47"/>
        <v>101.13889564704351</v>
      </c>
      <c r="CB56" s="2">
        <f t="shared" si="48"/>
        <v>0.8419820809387456</v>
      </c>
      <c r="CC56" s="2">
        <f t="shared" si="49"/>
        <v>101.13889564704351</v>
      </c>
      <c r="CD56" s="2"/>
      <c r="CE56" s="2">
        <f t="shared" si="51"/>
        <v>9.668422855861177</v>
      </c>
      <c r="CF56" s="2">
        <f t="shared" si="52"/>
        <v>101.13889564704351</v>
      </c>
      <c r="CG56" s="2">
        <f t="shared" si="53"/>
        <v>-1.8678240443888672</v>
      </c>
      <c r="CH56" s="2">
        <f t="shared" si="54"/>
        <v>9.486286621167505</v>
      </c>
      <c r="CI56" s="2">
        <f>-CH56/CG56</f>
        <v>5.0787902905872055</v>
      </c>
      <c r="CJ56" s="2">
        <f t="shared" si="64"/>
        <v>1.3219118670738306</v>
      </c>
    </row>
    <row r="57" spans="1:88" ht="12.75">
      <c r="A57" s="1" t="s">
        <v>64</v>
      </c>
      <c r="B57" s="1">
        <v>3</v>
      </c>
      <c r="C57" s="1">
        <v>0.15979</v>
      </c>
      <c r="D57">
        <v>0.2381</v>
      </c>
      <c r="E57" s="1">
        <v>0.4004</v>
      </c>
      <c r="F57" s="1">
        <v>0.1692</v>
      </c>
      <c r="G57" s="1">
        <v>2.5058</v>
      </c>
      <c r="H57" s="10">
        <f t="shared" si="0"/>
        <v>0.038045999</v>
      </c>
      <c r="I57" s="2">
        <f t="shared" si="1"/>
        <v>0.063979916</v>
      </c>
      <c r="J57" s="2">
        <f t="shared" si="2"/>
        <v>0.027036467999999998</v>
      </c>
      <c r="K57" s="2">
        <f t="shared" si="3"/>
        <v>0.40040178199999993</v>
      </c>
      <c r="L57" s="3">
        <v>55</v>
      </c>
      <c r="M57" s="3"/>
      <c r="N57" s="11">
        <v>3</v>
      </c>
      <c r="O57" s="2">
        <f>O8+H59</f>
        <v>1.666850357</v>
      </c>
      <c r="P57" s="2">
        <f>P8+I59</f>
        <v>7.852825988000001</v>
      </c>
      <c r="Q57" s="2">
        <f>Q8+J59</f>
        <v>1.7726589240000001</v>
      </c>
      <c r="R57" s="2">
        <f>R8+K59</f>
        <v>9.583006825999998</v>
      </c>
      <c r="S57">
        <v>20</v>
      </c>
      <c r="T57">
        <v>0</v>
      </c>
      <c r="U57" s="2">
        <f t="shared" si="69"/>
        <v>21.666850357</v>
      </c>
      <c r="V57" s="2">
        <f t="shared" si="4"/>
        <v>7.852825988000001</v>
      </c>
      <c r="W57" s="2">
        <f t="shared" si="5"/>
        <v>23.046025262297167</v>
      </c>
      <c r="X57" s="2">
        <f t="shared" si="6"/>
        <v>19.922291432788953</v>
      </c>
      <c r="Y57" s="2">
        <f t="shared" si="56"/>
        <v>0.35573916669722044</v>
      </c>
      <c r="Z57" s="2">
        <f t="shared" si="7"/>
        <v>-19.922291432788953</v>
      </c>
      <c r="AA57" s="7">
        <f t="shared" si="8"/>
        <v>0.3624350497931489</v>
      </c>
      <c r="AB57" s="2">
        <f>Y57*1.41</f>
        <v>0.5015922250430808</v>
      </c>
      <c r="AC57" s="2">
        <f t="shared" si="9"/>
        <v>23.333700714</v>
      </c>
      <c r="AD57" s="2">
        <f t="shared" si="9"/>
        <v>15.705651976000002</v>
      </c>
      <c r="AE57" s="2">
        <f t="shared" si="10"/>
        <v>28.12701713658519</v>
      </c>
      <c r="AF57" s="2">
        <f t="shared" si="11"/>
        <v>33.94405426966627</v>
      </c>
      <c r="AG57" s="17">
        <f t="shared" si="12"/>
        <v>0.29147683107246203</v>
      </c>
      <c r="AH57" s="2">
        <f t="shared" si="13"/>
        <v>-33.94405426966627</v>
      </c>
      <c r="AI57" s="2"/>
      <c r="AJ57" s="2">
        <f t="shared" si="15"/>
        <v>0.6730887726941985</v>
      </c>
      <c r="AK57" s="2">
        <f>AG57*1.43</f>
        <v>0.41681186843362067</v>
      </c>
      <c r="AL57" s="2">
        <f t="shared" si="16"/>
        <v>65.106359638</v>
      </c>
      <c r="AM57" s="2">
        <f t="shared" si="16"/>
        <v>25.288658802</v>
      </c>
      <c r="AN57" s="2">
        <f t="shared" si="17"/>
        <v>69.84521693943378</v>
      </c>
      <c r="AO57" s="2">
        <f t="shared" si="18"/>
        <v>21.22720131301411</v>
      </c>
      <c r="AP57" s="14">
        <f t="shared" si="19"/>
        <v>0.35213751986489916</v>
      </c>
      <c r="AQ57" s="2">
        <f t="shared" si="20"/>
        <v>-21.22720131301411</v>
      </c>
      <c r="AR57" s="2">
        <f t="shared" si="21"/>
        <v>0.38842071561992253</v>
      </c>
      <c r="AS57" s="2">
        <f t="shared" si="70"/>
        <v>0.5035566534068058</v>
      </c>
      <c r="AT57">
        <v>1</v>
      </c>
      <c r="AU57">
        <v>120</v>
      </c>
      <c r="AV57" s="2">
        <f t="shared" si="22"/>
        <v>8.02778089576685</v>
      </c>
      <c r="AW57" s="2">
        <f t="shared" si="23"/>
        <v>78.01619179107266</v>
      </c>
      <c r="AX57" s="2">
        <f t="shared" si="24"/>
        <v>8.02778089576685</v>
      </c>
      <c r="AY57" s="2">
        <f t="shared" si="25"/>
        <v>198.01619179107266</v>
      </c>
      <c r="AZ57" s="2">
        <f t="shared" si="26"/>
        <v>-7.634171975606635</v>
      </c>
      <c r="BA57" s="2">
        <f t="shared" si="27"/>
        <v>-2.4828782405308374</v>
      </c>
      <c r="BB57" s="2">
        <f>Q57+(3*S57)-AZ57</f>
        <v>69.40683089960663</v>
      </c>
      <c r="BC57" s="2">
        <f>R57+(3*T57)-BA57</f>
        <v>12.065885066530836</v>
      </c>
      <c r="BD57" s="2">
        <f t="shared" si="28"/>
        <v>70.44780875204935</v>
      </c>
      <c r="BE57" s="2">
        <f t="shared" si="29"/>
        <v>9.861906201329932</v>
      </c>
      <c r="BF57" s="2">
        <f t="shared" si="30"/>
        <v>64.44526611043922</v>
      </c>
      <c r="BG57" s="2">
        <f t="shared" si="31"/>
        <v>156.03238358214531</v>
      </c>
      <c r="BH57" s="2">
        <f t="shared" si="32"/>
        <v>-58.88848588517716</v>
      </c>
      <c r="BI57" s="2">
        <f t="shared" si="33"/>
        <v>26.178971603113368</v>
      </c>
      <c r="BJ57" s="2">
        <f t="shared" si="66"/>
        <v>3.333700714</v>
      </c>
      <c r="BK57" s="2">
        <f t="shared" si="66"/>
        <v>15.705651976000002</v>
      </c>
      <c r="BL57" s="2">
        <f t="shared" si="35"/>
        <v>16.0555617915337</v>
      </c>
      <c r="BM57" s="2">
        <f t="shared" si="36"/>
        <v>78.01619179107266</v>
      </c>
      <c r="BN57" s="2">
        <f t="shared" si="65"/>
        <v>61.772658924</v>
      </c>
      <c r="BO57" s="2">
        <f t="shared" si="65"/>
        <v>9.583006825999998</v>
      </c>
      <c r="BP57" s="2">
        <f t="shared" si="38"/>
        <v>62.51156221346575</v>
      </c>
      <c r="BQ57" s="2">
        <f t="shared" si="62"/>
        <v>8.81820059340919</v>
      </c>
      <c r="BR57" s="2">
        <f t="shared" si="40"/>
        <v>1003.6582498036026</v>
      </c>
      <c r="BS57" s="2">
        <f t="shared" si="41"/>
        <v>86.83439238448184</v>
      </c>
      <c r="BT57" s="2">
        <f t="shared" si="59"/>
        <v>55.42418706782883</v>
      </c>
      <c r="BU57" s="2">
        <f t="shared" si="42"/>
        <v>1002.1267593905978</v>
      </c>
      <c r="BV57" s="2">
        <f t="shared" si="63"/>
        <v>-3.464298817348329</v>
      </c>
      <c r="BW57" s="2">
        <f t="shared" si="63"/>
        <v>1028.3057309937112</v>
      </c>
      <c r="BX57" s="2">
        <f t="shared" si="44"/>
        <v>1028.311566482069</v>
      </c>
      <c r="BY57" s="2">
        <f t="shared" si="45"/>
        <v>-89.80697476996112</v>
      </c>
      <c r="BZ57" s="2">
        <f t="shared" si="46"/>
        <v>0.06850823334901948</v>
      </c>
      <c r="CA57" s="2">
        <f t="shared" si="47"/>
        <v>99.66888097129105</v>
      </c>
      <c r="CB57" s="2">
        <f t="shared" si="48"/>
        <v>0.9659660902211746</v>
      </c>
      <c r="CC57" s="2">
        <f t="shared" si="49"/>
        <v>99.66888097129105</v>
      </c>
      <c r="CD57" s="2"/>
      <c r="CE57" s="2">
        <f t="shared" si="51"/>
        <v>8.427458145771745</v>
      </c>
      <c r="CF57" s="2">
        <f t="shared" si="52"/>
        <v>99.66888097129105</v>
      </c>
      <c r="CG57" s="2">
        <f t="shared" si="53"/>
        <v>-1.4154252219566508</v>
      </c>
      <c r="CH57" s="2">
        <f t="shared" si="54"/>
        <v>8.307744714408567</v>
      </c>
      <c r="CI57" s="2">
        <f aca="true" t="shared" si="71" ref="CI57:CI73">-CH57/CG57</f>
        <v>5.869433853188045</v>
      </c>
      <c r="CJ57" s="2">
        <f t="shared" si="64"/>
        <v>1.5165667616472442</v>
      </c>
    </row>
    <row r="58" spans="1:88" ht="12.75">
      <c r="A58" s="1" t="s">
        <v>65</v>
      </c>
      <c r="B58" s="1">
        <v>3</v>
      </c>
      <c r="C58" s="1">
        <v>0.09099</v>
      </c>
      <c r="D58">
        <v>0.2381</v>
      </c>
      <c r="E58" s="1">
        <v>0.4004</v>
      </c>
      <c r="F58" s="1">
        <v>0.1692</v>
      </c>
      <c r="G58" s="1">
        <v>2.5058</v>
      </c>
      <c r="H58" s="10">
        <f t="shared" si="0"/>
        <v>0.021664719000000002</v>
      </c>
      <c r="I58" s="2">
        <f t="shared" si="1"/>
        <v>0.036432396</v>
      </c>
      <c r="J58" s="2">
        <f t="shared" si="2"/>
        <v>0.015395507999999999</v>
      </c>
      <c r="K58" s="2">
        <f t="shared" si="3"/>
        <v>0.22800274199999998</v>
      </c>
      <c r="L58" s="3">
        <v>56</v>
      </c>
      <c r="M58" s="3"/>
      <c r="N58" s="11">
        <v>3</v>
      </c>
      <c r="O58" s="2">
        <f>O8+H58</f>
        <v>1.6847126190000001</v>
      </c>
      <c r="P58" s="2">
        <f>P8+I58</f>
        <v>7.882863996000001</v>
      </c>
      <c r="Q58" s="2">
        <f>Q8+J58</f>
        <v>1.785352308</v>
      </c>
      <c r="R58" s="2">
        <f>R8+K58</f>
        <v>9.770991941999998</v>
      </c>
      <c r="S58">
        <v>20</v>
      </c>
      <c r="T58">
        <v>0</v>
      </c>
      <c r="U58" s="2">
        <f t="shared" si="69"/>
        <v>21.684712619</v>
      </c>
      <c r="V58" s="2">
        <f t="shared" si="4"/>
        <v>7.882863996000001</v>
      </c>
      <c r="W58" s="2">
        <f t="shared" si="5"/>
        <v>23.073064515751934</v>
      </c>
      <c r="X58" s="2">
        <f t="shared" si="6"/>
        <v>19.97730477021723</v>
      </c>
      <c r="Y58" s="2">
        <f t="shared" si="56"/>
        <v>0.35532227706014835</v>
      </c>
      <c r="Z58" s="2">
        <f t="shared" si="7"/>
        <v>-19.97730477021723</v>
      </c>
      <c r="AA58" s="7">
        <f t="shared" si="8"/>
        <v>0.36352171847982384</v>
      </c>
      <c r="AB58" s="2">
        <f>Y58*1.39</f>
        <v>0.4938979651136062</v>
      </c>
      <c r="AC58" s="2">
        <f>O58+O58+S58</f>
        <v>23.369425238</v>
      </c>
      <c r="AD58" s="2">
        <f t="shared" si="9"/>
        <v>15.765727992000002</v>
      </c>
      <c r="AE58" s="2">
        <f t="shared" si="10"/>
        <v>28.190214881625216</v>
      </c>
      <c r="AF58" s="2">
        <f t="shared" si="11"/>
        <v>34.00480498941913</v>
      </c>
      <c r="AG58" s="17">
        <f t="shared" si="12"/>
        <v>0.2908233887864581</v>
      </c>
      <c r="AH58" s="2">
        <f t="shared" si="13"/>
        <v>-34.00480498941913</v>
      </c>
      <c r="AI58" s="2"/>
      <c r="AJ58" s="2">
        <f t="shared" si="15"/>
        <v>0.674630541035474</v>
      </c>
      <c r="AK58" s="2">
        <f>AG58*1.43</f>
        <v>0.41587744596463505</v>
      </c>
      <c r="AL58" s="2">
        <f t="shared" si="16"/>
        <v>65.154777546</v>
      </c>
      <c r="AM58" s="2">
        <f t="shared" si="16"/>
        <v>25.536719934</v>
      </c>
      <c r="AN58" s="2">
        <f t="shared" si="17"/>
        <v>69.98049086750034</v>
      </c>
      <c r="AO58" s="2">
        <f t="shared" si="18"/>
        <v>21.402166300227243</v>
      </c>
      <c r="AP58" s="14">
        <f t="shared" si="19"/>
        <v>0.3514568297905479</v>
      </c>
      <c r="AQ58" s="2">
        <f t="shared" si="20"/>
        <v>-21.402166300227243</v>
      </c>
      <c r="AR58" s="2">
        <f t="shared" si="21"/>
        <v>0.3919393311713909</v>
      </c>
      <c r="AS58" s="2">
        <f t="shared" si="70"/>
        <v>0.5025832666004835</v>
      </c>
      <c r="AT58">
        <v>1</v>
      </c>
      <c r="AU58">
        <v>120</v>
      </c>
      <c r="AV58" s="2">
        <f t="shared" si="22"/>
        <v>8.060880931266194</v>
      </c>
      <c r="AW58" s="2">
        <f t="shared" si="23"/>
        <v>77.93632741935647</v>
      </c>
      <c r="AX58" s="2">
        <f t="shared" si="24"/>
        <v>8.060880931266194</v>
      </c>
      <c r="AY58" s="2">
        <f t="shared" si="25"/>
        <v>197.93632741935647</v>
      </c>
      <c r="AZ58" s="2">
        <f t="shared" si="26"/>
        <v>-7.669116784613714</v>
      </c>
      <c r="BA58" s="2">
        <f t="shared" si="27"/>
        <v>-2.482428071869787</v>
      </c>
      <c r="BB58" s="2">
        <f>Q58+(3*S58)-AZ58</f>
        <v>69.45446909261372</v>
      </c>
      <c r="BC58" s="2">
        <f>R58+(3*T58)-BA58</f>
        <v>12.253420013869786</v>
      </c>
      <c r="BD58" s="2">
        <f t="shared" si="28"/>
        <v>70.52708401013854</v>
      </c>
      <c r="BE58" s="2">
        <f t="shared" si="29"/>
        <v>10.005378894618982</v>
      </c>
      <c r="BF58" s="2">
        <f t="shared" si="30"/>
        <v>64.97780138805095</v>
      </c>
      <c r="BG58" s="2">
        <f t="shared" si="31"/>
        <v>155.87265483871295</v>
      </c>
      <c r="BH58" s="2">
        <f t="shared" si="32"/>
        <v>-59.301288170815276</v>
      </c>
      <c r="BI58" s="2">
        <f t="shared" si="33"/>
        <v>26.560720895843925</v>
      </c>
      <c r="BJ58" s="2">
        <f t="shared" si="66"/>
        <v>3.3694252380000003</v>
      </c>
      <c r="BK58" s="2">
        <f t="shared" si="66"/>
        <v>15.765727992000002</v>
      </c>
      <c r="BL58" s="2">
        <f t="shared" si="35"/>
        <v>16.121761862532388</v>
      </c>
      <c r="BM58" s="2">
        <f t="shared" si="36"/>
        <v>77.93632741935647</v>
      </c>
      <c r="BN58" s="2">
        <f t="shared" si="65"/>
        <v>61.785352308</v>
      </c>
      <c r="BO58" s="2">
        <f t="shared" si="65"/>
        <v>9.770991941999998</v>
      </c>
      <c r="BP58" s="2">
        <f t="shared" si="38"/>
        <v>62.55319371026798</v>
      </c>
      <c r="BQ58" s="2">
        <f t="shared" si="62"/>
        <v>8.986568724349842</v>
      </c>
      <c r="BR58" s="2">
        <f t="shared" si="40"/>
        <v>1008.4676927377992</v>
      </c>
      <c r="BS58" s="2">
        <f t="shared" si="41"/>
        <v>86.92289614370631</v>
      </c>
      <c r="BT58" s="2">
        <f t="shared" si="59"/>
        <v>54.13432423570097</v>
      </c>
      <c r="BU58" s="2">
        <f t="shared" si="42"/>
        <v>1007.013685227487</v>
      </c>
      <c r="BV58" s="2">
        <f t="shared" si="63"/>
        <v>-5.166963935114303</v>
      </c>
      <c r="BW58" s="2">
        <f t="shared" si="63"/>
        <v>1033.5744061233308</v>
      </c>
      <c r="BX58" s="2">
        <f t="shared" si="44"/>
        <v>1033.5873211826386</v>
      </c>
      <c r="BY58" s="2">
        <f t="shared" si="45"/>
        <v>-89.71357382837188</v>
      </c>
      <c r="BZ58" s="2">
        <f t="shared" si="46"/>
        <v>0.06823524492293588</v>
      </c>
      <c r="CA58" s="2">
        <f t="shared" si="47"/>
        <v>99.71895272299086</v>
      </c>
      <c r="CB58" s="2">
        <f t="shared" si="48"/>
        <v>0.9621169534133959</v>
      </c>
      <c r="CC58" s="2">
        <f t="shared" si="49"/>
        <v>99.71895272299086</v>
      </c>
      <c r="CD58" s="2"/>
      <c r="CE58" s="2">
        <f t="shared" si="51"/>
        <v>8.461173838266115</v>
      </c>
      <c r="CF58" s="2">
        <f t="shared" si="52"/>
        <v>99.71895272299086</v>
      </c>
      <c r="CG58" s="2">
        <f t="shared" si="53"/>
        <v>-1.4283766883622608</v>
      </c>
      <c r="CH58" s="2">
        <f t="shared" si="54"/>
        <v>8.339736372182408</v>
      </c>
      <c r="CI58" s="2">
        <f t="shared" si="71"/>
        <v>5.838611369207188</v>
      </c>
      <c r="CJ58" s="2">
        <f t="shared" si="64"/>
        <v>1.5105236168590315</v>
      </c>
    </row>
    <row r="59" spans="1:88" ht="12.75">
      <c r="A59" s="1" t="s">
        <v>66</v>
      </c>
      <c r="B59" s="1">
        <v>3</v>
      </c>
      <c r="C59" s="1">
        <v>0.01597</v>
      </c>
      <c r="D59">
        <v>0.2381</v>
      </c>
      <c r="E59" s="1">
        <v>0.4004</v>
      </c>
      <c r="F59" s="1">
        <v>0.1692</v>
      </c>
      <c r="G59" s="1">
        <v>2.5058</v>
      </c>
      <c r="H59" s="10">
        <f t="shared" si="0"/>
        <v>0.0038024570000000004</v>
      </c>
      <c r="I59" s="2">
        <f t="shared" si="1"/>
        <v>0.006394388</v>
      </c>
      <c r="J59" s="2">
        <f t="shared" si="2"/>
        <v>0.002702124</v>
      </c>
      <c r="K59" s="2">
        <f t="shared" si="3"/>
        <v>0.040017626</v>
      </c>
      <c r="L59" s="3">
        <v>57</v>
      </c>
      <c r="M59" s="3"/>
      <c r="N59" s="11">
        <v>3</v>
      </c>
      <c r="O59" s="2">
        <f>O9+H60</f>
        <v>1.738839892</v>
      </c>
      <c r="P59" s="2">
        <f>P9+I60</f>
        <v>7.973886928000001</v>
      </c>
      <c r="Q59" s="2">
        <f>Q9+J60</f>
        <v>1.823816544</v>
      </c>
      <c r="R59" s="2">
        <f>R9+K60</f>
        <v>10.340635456</v>
      </c>
      <c r="S59">
        <v>20</v>
      </c>
      <c r="T59">
        <v>0</v>
      </c>
      <c r="U59" s="2">
        <f t="shared" si="69"/>
        <v>21.738839892</v>
      </c>
      <c r="V59" s="2">
        <f t="shared" si="4"/>
        <v>7.973886928000001</v>
      </c>
      <c r="W59" s="2">
        <f t="shared" si="5"/>
        <v>23.155129725193508</v>
      </c>
      <c r="X59" s="2">
        <f t="shared" si="6"/>
        <v>20.1432241211518</v>
      </c>
      <c r="Y59" s="2">
        <f t="shared" si="56"/>
        <v>0.354062962280561</v>
      </c>
      <c r="Z59" s="2">
        <f t="shared" si="7"/>
        <v>-20.1432241211518</v>
      </c>
      <c r="AA59" s="7">
        <f t="shared" si="8"/>
        <v>0.36680370100772625</v>
      </c>
      <c r="AB59" s="2">
        <f>Y59*1.38</f>
        <v>0.48860688794717416</v>
      </c>
      <c r="AC59" s="2">
        <f t="shared" si="9"/>
        <v>23.477679784</v>
      </c>
      <c r="AD59" s="2">
        <f t="shared" si="9"/>
        <v>15.947773856000001</v>
      </c>
      <c r="AE59" s="2">
        <f t="shared" si="10"/>
        <v>28.38191218015727</v>
      </c>
      <c r="AF59" s="2">
        <f t="shared" si="11"/>
        <v>34.18724235743569</v>
      </c>
      <c r="AG59" s="17">
        <f t="shared" si="12"/>
        <v>0.2888591075348489</v>
      </c>
      <c r="AH59" s="2">
        <f t="shared" si="13"/>
        <v>-34.18724235743569</v>
      </c>
      <c r="AI59" s="2"/>
      <c r="AJ59" s="2">
        <f t="shared" si="15"/>
        <v>0.6792738465948575</v>
      </c>
      <c r="AK59" s="2">
        <f>AG59*1.42</f>
        <v>0.4101799326994854</v>
      </c>
      <c r="AL59" s="2">
        <f t="shared" si="16"/>
        <v>65.301496328</v>
      </c>
      <c r="AM59" s="2">
        <f t="shared" si="16"/>
        <v>26.288409312</v>
      </c>
      <c r="AN59" s="2">
        <f t="shared" si="17"/>
        <v>70.39435976575855</v>
      </c>
      <c r="AO59" s="2">
        <f t="shared" si="18"/>
        <v>21.928226051808505</v>
      </c>
      <c r="AP59" s="14">
        <f t="shared" si="19"/>
        <v>0.349390512951887</v>
      </c>
      <c r="AQ59" s="2">
        <f t="shared" si="20"/>
        <v>-21.928226051808505</v>
      </c>
      <c r="AR59" s="2">
        <f t="shared" si="21"/>
        <v>0.40256978461806003</v>
      </c>
      <c r="AS59" s="2">
        <f t="shared" si="70"/>
        <v>0.4996284335211984</v>
      </c>
      <c r="AT59">
        <v>1</v>
      </c>
      <c r="AU59">
        <v>120</v>
      </c>
      <c r="AV59" s="2">
        <f t="shared" si="22"/>
        <v>8.161276671608423</v>
      </c>
      <c r="AW59" s="2">
        <f t="shared" si="23"/>
        <v>77.69827571774815</v>
      </c>
      <c r="AX59" s="2">
        <f t="shared" si="24"/>
        <v>8.161276671608423</v>
      </c>
      <c r="AY59" s="2">
        <f t="shared" si="25"/>
        <v>197.69827571774815</v>
      </c>
      <c r="AZ59" s="2">
        <f t="shared" si="26"/>
        <v>-7.775008592552659</v>
      </c>
      <c r="BA59" s="2">
        <f t="shared" si="27"/>
        <v>-2.481063944414208</v>
      </c>
      <c r="BB59" s="2">
        <f>Q59+(3*S59)-AZ59</f>
        <v>69.59882513655266</v>
      </c>
      <c r="BC59" s="2">
        <f>R59+(3*T59)-BA59</f>
        <v>12.821699400414207</v>
      </c>
      <c r="BD59" s="2">
        <f t="shared" si="28"/>
        <v>70.76999672108948</v>
      </c>
      <c r="BE59" s="2">
        <f t="shared" si="29"/>
        <v>10.438162631706872</v>
      </c>
      <c r="BF59" s="2">
        <f t="shared" si="30"/>
        <v>66.60643691053986</v>
      </c>
      <c r="BG59" s="2">
        <f t="shared" si="31"/>
        <v>155.3965514354963</v>
      </c>
      <c r="BH59" s="2">
        <f t="shared" si="32"/>
        <v>-60.5593085705187</v>
      </c>
      <c r="BI59" s="2">
        <f t="shared" si="33"/>
        <v>27.730625369407477</v>
      </c>
      <c r="BJ59" s="2">
        <f t="shared" si="66"/>
        <v>3.477679784</v>
      </c>
      <c r="BK59" s="2">
        <f t="shared" si="66"/>
        <v>15.947773856000001</v>
      </c>
      <c r="BL59" s="2">
        <f t="shared" si="35"/>
        <v>16.322553343216846</v>
      </c>
      <c r="BM59" s="2">
        <f t="shared" si="36"/>
        <v>77.69827571774815</v>
      </c>
      <c r="BN59" s="2">
        <f t="shared" si="65"/>
        <v>61.823816544</v>
      </c>
      <c r="BO59" s="2">
        <f t="shared" si="65"/>
        <v>10.340635456</v>
      </c>
      <c r="BP59" s="2">
        <f t="shared" si="38"/>
        <v>62.68263741818824</v>
      </c>
      <c r="BQ59" s="2">
        <f t="shared" si="62"/>
        <v>9.495381206812496</v>
      </c>
      <c r="BR59" s="2">
        <f t="shared" si="40"/>
        <v>1023.1406929518979</v>
      </c>
      <c r="BS59" s="2">
        <f t="shared" si="41"/>
        <v>87.19365692456064</v>
      </c>
      <c r="BT59" s="2">
        <f t="shared" si="59"/>
        <v>50.09332118517013</v>
      </c>
      <c r="BU59" s="2">
        <f t="shared" si="42"/>
        <v>1021.9136640375884</v>
      </c>
      <c r="BV59" s="2">
        <f t="shared" si="63"/>
        <v>-10.46598738534857</v>
      </c>
      <c r="BW59" s="2">
        <f t="shared" si="63"/>
        <v>1049.644289406996</v>
      </c>
      <c r="BX59" s="2">
        <f t="shared" si="44"/>
        <v>1049.6964662113842</v>
      </c>
      <c r="BY59" s="2">
        <f t="shared" si="45"/>
        <v>-89.4287235779619</v>
      </c>
      <c r="BZ59" s="2">
        <f t="shared" si="46"/>
        <v>0.0674194864888095</v>
      </c>
      <c r="CA59" s="2">
        <f t="shared" si="47"/>
        <v>99.86688620966878</v>
      </c>
      <c r="CB59" s="2">
        <f>14.1*BZ59</f>
        <v>0.9506147594922139</v>
      </c>
      <c r="CC59" s="2">
        <f t="shared" si="49"/>
        <v>99.86688620966878</v>
      </c>
      <c r="CD59" s="2"/>
      <c r="CE59" s="2">
        <f t="shared" si="51"/>
        <v>8.563551863977136</v>
      </c>
      <c r="CF59" s="2">
        <f t="shared" si="52"/>
        <v>99.86688620966878</v>
      </c>
      <c r="CG59" s="2">
        <f t="shared" si="53"/>
        <v>-1.467447960203704</v>
      </c>
      <c r="CH59" s="2">
        <f t="shared" si="54"/>
        <v>8.436884318936716</v>
      </c>
      <c r="CI59" s="2">
        <f t="shared" si="71"/>
        <v>5.749358442506915</v>
      </c>
      <c r="CJ59" s="2">
        <f t="shared" si="64"/>
        <v>1.4924651724027758</v>
      </c>
    </row>
    <row r="60" spans="1:88" ht="12.75">
      <c r="A60" s="1" t="s">
        <v>67</v>
      </c>
      <c r="B60" s="1">
        <v>3</v>
      </c>
      <c r="C60" s="1">
        <v>0.15856</v>
      </c>
      <c r="D60">
        <v>0.2381</v>
      </c>
      <c r="E60" s="1">
        <v>0.4004</v>
      </c>
      <c r="F60" s="1">
        <v>0.1692</v>
      </c>
      <c r="G60" s="1">
        <v>2.5058</v>
      </c>
      <c r="H60" s="10">
        <f t="shared" si="0"/>
        <v>0.037753136</v>
      </c>
      <c r="I60" s="2">
        <f t="shared" si="1"/>
        <v>0.063487424</v>
      </c>
      <c r="J60" s="2">
        <f t="shared" si="2"/>
        <v>0.026828352</v>
      </c>
      <c r="K60" s="2">
        <f t="shared" si="3"/>
        <v>0.39731964799999997</v>
      </c>
      <c r="L60" s="3">
        <v>58</v>
      </c>
      <c r="M60" s="3"/>
      <c r="N60" s="11">
        <v>3</v>
      </c>
      <c r="O60" s="2">
        <f>O10+H61</f>
        <v>1.787324195</v>
      </c>
      <c r="P60" s="2">
        <f>P10+I61</f>
        <v>8.055420380000001</v>
      </c>
      <c r="Q60" s="2">
        <f>Q10+J61</f>
        <v>1.8582707400000003</v>
      </c>
      <c r="R60" s="2">
        <f>R10+K61</f>
        <v>10.85089151</v>
      </c>
      <c r="S60">
        <v>20</v>
      </c>
      <c r="T60">
        <v>0</v>
      </c>
      <c r="U60" s="2">
        <f>O60+S60</f>
        <v>21.787324195</v>
      </c>
      <c r="V60" s="2">
        <f t="shared" si="4"/>
        <v>8.055420380000001</v>
      </c>
      <c r="W60" s="2">
        <f t="shared" si="5"/>
        <v>23.228803091777067</v>
      </c>
      <c r="X60" s="2">
        <f t="shared" si="6"/>
        <v>20.290849277598994</v>
      </c>
      <c r="Y60" s="2">
        <f t="shared" si="56"/>
        <v>0.3529400025520423</v>
      </c>
      <c r="Z60" s="2">
        <f t="shared" si="7"/>
        <v>-20.290849277598994</v>
      </c>
      <c r="AA60" s="7">
        <f t="shared" si="8"/>
        <v>0.3697296789593212</v>
      </c>
      <c r="AB60" s="2">
        <f>Y60*1.5</f>
        <v>0.5294100038280634</v>
      </c>
      <c r="AC60" s="2">
        <f t="shared" si="9"/>
        <v>23.57464839</v>
      </c>
      <c r="AD60" s="2">
        <f t="shared" si="9"/>
        <v>16.110840760000002</v>
      </c>
      <c r="AE60" s="2">
        <f t="shared" si="10"/>
        <v>28.553865530015493</v>
      </c>
      <c r="AF60" s="2">
        <f t="shared" si="11"/>
        <v>34.34857866897306</v>
      </c>
      <c r="AG60" s="17">
        <f t="shared" si="12"/>
        <v>0.28711957804363303</v>
      </c>
      <c r="AH60" s="2">
        <f t="shared" si="13"/>
        <v>-34.34857866897306</v>
      </c>
      <c r="AI60" s="2"/>
      <c r="AJ60" s="2">
        <f t="shared" si="15"/>
        <v>0.6833968631673832</v>
      </c>
      <c r="AK60" s="2">
        <f>AG60*1.42</f>
        <v>0.4077098008219589</v>
      </c>
      <c r="AL60" s="2">
        <f t="shared" si="16"/>
        <v>65.43291913</v>
      </c>
      <c r="AM60" s="2">
        <f t="shared" si="16"/>
        <v>26.961732270000002</v>
      </c>
      <c r="AN60" s="2">
        <f t="shared" si="17"/>
        <v>70.77006367718118</v>
      </c>
      <c r="AO60" s="2">
        <f t="shared" si="18"/>
        <v>22.394183403572733</v>
      </c>
      <c r="AP60" s="14">
        <f t="shared" si="19"/>
        <v>0.34753566959709276</v>
      </c>
      <c r="AQ60" s="2">
        <f t="shared" si="20"/>
        <v>-22.394183403572733</v>
      </c>
      <c r="AR60" s="2">
        <f t="shared" si="21"/>
        <v>0.4120514968380565</v>
      </c>
      <c r="AS60" s="2">
        <f t="shared" si="70"/>
        <v>0.49697600752384263</v>
      </c>
      <c r="AT60">
        <v>1</v>
      </c>
      <c r="AU60">
        <v>120</v>
      </c>
      <c r="AV60" s="2">
        <f t="shared" si="22"/>
        <v>8.251322638010937</v>
      </c>
      <c r="AW60" s="2">
        <f t="shared" si="23"/>
        <v>77.48996340336726</v>
      </c>
      <c r="AX60" s="2">
        <f t="shared" si="24"/>
        <v>8.251322638010937</v>
      </c>
      <c r="AY60" s="2">
        <f t="shared" si="25"/>
        <v>197.48996340336726</v>
      </c>
      <c r="AZ60" s="2">
        <f t="shared" si="26"/>
        <v>-7.8698607847428965</v>
      </c>
      <c r="BA60" s="2">
        <f t="shared" si="27"/>
        <v>-2.4798420323314314</v>
      </c>
      <c r="BB60" s="2">
        <f>Q60+(3*S60)-AZ60</f>
        <v>69.72813152474289</v>
      </c>
      <c r="BC60" s="2">
        <f>R60+(3*T60)-BA60</f>
        <v>13.330733542331432</v>
      </c>
      <c r="BD60" s="2">
        <f t="shared" si="28"/>
        <v>70.9909908559423</v>
      </c>
      <c r="BE60" s="2">
        <f t="shared" si="29"/>
        <v>10.823293006956881</v>
      </c>
      <c r="BF60" s="2">
        <f t="shared" si="30"/>
        <v>68.08432527655177</v>
      </c>
      <c r="BG60" s="2">
        <f t="shared" si="31"/>
        <v>154.9799268067345</v>
      </c>
      <c r="BH60" s="2">
        <f t="shared" si="32"/>
        <v>-61.695269720486976</v>
      </c>
      <c r="BI60" s="2">
        <f t="shared" si="33"/>
        <v>28.795295492140188</v>
      </c>
      <c r="BJ60" s="2">
        <f t="shared" si="66"/>
        <v>3.57464839</v>
      </c>
      <c r="BK60" s="2">
        <f t="shared" si="66"/>
        <v>16.110840760000002</v>
      </c>
      <c r="BL60" s="2">
        <f t="shared" si="35"/>
        <v>16.502645276021873</v>
      </c>
      <c r="BM60" s="2">
        <f t="shared" si="36"/>
        <v>77.48996340336726</v>
      </c>
      <c r="BN60" s="2">
        <f t="shared" si="65"/>
        <v>61.85827074</v>
      </c>
      <c r="BO60" s="2">
        <f t="shared" si="65"/>
        <v>10.85089151</v>
      </c>
      <c r="BP60" s="2">
        <f t="shared" si="38"/>
        <v>62.802766702629675</v>
      </c>
      <c r="BQ60" s="2">
        <f t="shared" si="62"/>
        <v>9.94933569400246</v>
      </c>
      <c r="BR60" s="2">
        <f t="shared" si="40"/>
        <v>1036.4117812462555</v>
      </c>
      <c r="BS60" s="2">
        <f t="shared" si="41"/>
        <v>87.43929909736971</v>
      </c>
      <c r="BT60" s="2">
        <f t="shared" si="59"/>
        <v>46.30458268727908</v>
      </c>
      <c r="BU60" s="2">
        <f t="shared" si="42"/>
        <v>1035.3768714473938</v>
      </c>
      <c r="BV60" s="2">
        <f t="shared" si="63"/>
        <v>-15.390687033207897</v>
      </c>
      <c r="BW60" s="2">
        <f t="shared" si="63"/>
        <v>1064.172166939534</v>
      </c>
      <c r="BX60" s="2">
        <f t="shared" si="44"/>
        <v>1064.2834557279077</v>
      </c>
      <c r="BY60" s="2">
        <f t="shared" si="45"/>
        <v>-89.171412330255</v>
      </c>
      <c r="BZ60" s="2">
        <f t="shared" si="46"/>
        <v>0.06670308598134564</v>
      </c>
      <c r="CA60" s="2">
        <f t="shared" si="47"/>
        <v>99.99470533721188</v>
      </c>
      <c r="CB60" s="2">
        <f t="shared" si="48"/>
        <v>0.9405135123369734</v>
      </c>
      <c r="CC60" s="2">
        <f t="shared" si="49"/>
        <v>99.99470533721188</v>
      </c>
      <c r="CD60" s="2"/>
      <c r="CE60" s="2">
        <f t="shared" si="51"/>
        <v>8.655525613179112</v>
      </c>
      <c r="CF60" s="2">
        <f t="shared" si="52"/>
        <v>99.99470533721188</v>
      </c>
      <c r="CG60" s="2">
        <f t="shared" si="53"/>
        <v>-1.5022285435468203</v>
      </c>
      <c r="CH60" s="2">
        <f t="shared" si="54"/>
        <v>8.524167586536109</v>
      </c>
      <c r="CI60" s="2">
        <f t="shared" si="71"/>
        <v>5.674348036557883</v>
      </c>
      <c r="CJ60" s="2">
        <f t="shared" si="64"/>
        <v>1.4766062143690484</v>
      </c>
    </row>
    <row r="61" spans="1:88" ht="12.75">
      <c r="A61" s="1" t="s">
        <v>68</v>
      </c>
      <c r="B61" s="1">
        <v>3</v>
      </c>
      <c r="C61" s="1">
        <v>0.26501</v>
      </c>
      <c r="D61">
        <v>0.2381</v>
      </c>
      <c r="E61" s="1">
        <v>0.4004</v>
      </c>
      <c r="F61" s="1">
        <v>0.1692</v>
      </c>
      <c r="G61" s="1">
        <v>2.5058</v>
      </c>
      <c r="H61" s="10">
        <f t="shared" si="0"/>
        <v>0.06309888100000001</v>
      </c>
      <c r="I61" s="2">
        <f t="shared" si="1"/>
        <v>0.10611000400000001</v>
      </c>
      <c r="J61" s="2">
        <f t="shared" si="2"/>
        <v>0.044839692</v>
      </c>
      <c r="K61" s="2">
        <f t="shared" si="3"/>
        <v>0.664062058</v>
      </c>
      <c r="L61" s="3">
        <v>59</v>
      </c>
      <c r="M61" s="3"/>
      <c r="N61" s="11">
        <v>3</v>
      </c>
      <c r="O61" s="2">
        <f>O11+H62</f>
        <v>1.7984172740000002</v>
      </c>
      <c r="P61" s="2">
        <f>P11+I62</f>
        <v>8.074075016</v>
      </c>
      <c r="Q61" s="2">
        <f>Q11+J62</f>
        <v>1.8661537680000002</v>
      </c>
      <c r="R61" s="2">
        <f>R11+K62</f>
        <v>10.967636731999999</v>
      </c>
      <c r="S61">
        <v>20</v>
      </c>
      <c r="T61">
        <v>0</v>
      </c>
      <c r="U61" s="2">
        <f>O61+S61</f>
        <v>21.798417274000002</v>
      </c>
      <c r="V61" s="2">
        <f t="shared" si="4"/>
        <v>8.074075016</v>
      </c>
      <c r="W61" s="2">
        <f t="shared" si="5"/>
        <v>23.245680954005564</v>
      </c>
      <c r="X61" s="2">
        <f t="shared" si="6"/>
        <v>20.324493911744288</v>
      </c>
      <c r="Y61" s="2">
        <f t="shared" si="56"/>
        <v>0.3526837453681902</v>
      </c>
      <c r="Z61" s="2">
        <f t="shared" si="7"/>
        <v>-20.324493911744288</v>
      </c>
      <c r="AA61" s="7">
        <f t="shared" si="8"/>
        <v>0.37039730520391173</v>
      </c>
      <c r="AB61" s="2">
        <f>Y61*1.47</f>
        <v>0.5184451056912396</v>
      </c>
      <c r="AC61" s="2">
        <f>O61+O61+S61</f>
        <v>23.596834548</v>
      </c>
      <c r="AD61" s="2">
        <f t="shared" si="9"/>
        <v>16.148150032</v>
      </c>
      <c r="AE61" s="2">
        <f t="shared" si="10"/>
        <v>28.59323958808564</v>
      </c>
      <c r="AF61" s="2">
        <f t="shared" si="11"/>
        <v>34.38521912053788</v>
      </c>
      <c r="AG61" s="17">
        <f t="shared" si="12"/>
        <v>0.2867242026646334</v>
      </c>
      <c r="AH61" s="2">
        <f t="shared" si="13"/>
        <v>-34.38521912053788</v>
      </c>
      <c r="AI61" s="2"/>
      <c r="AJ61" s="2">
        <f t="shared" si="15"/>
        <v>0.6843354348716519</v>
      </c>
      <c r="AK61" s="2">
        <f>AG61*1.41</f>
        <v>0.40428112575713304</v>
      </c>
      <c r="AL61" s="2">
        <f t="shared" si="16"/>
        <v>65.46298831600001</v>
      </c>
      <c r="AM61" s="2">
        <f t="shared" si="16"/>
        <v>27.115786764</v>
      </c>
      <c r="AN61" s="2">
        <f t="shared" si="17"/>
        <v>70.8566773924058</v>
      </c>
      <c r="AO61" s="2">
        <f t="shared" si="18"/>
        <v>22.500096498151315</v>
      </c>
      <c r="AP61" s="14">
        <f t="shared" si="19"/>
        <v>0.3471108492890479</v>
      </c>
      <c r="AQ61" s="2">
        <f t="shared" si="20"/>
        <v>-22.500096498151315</v>
      </c>
      <c r="AR61" s="2">
        <f t="shared" si="21"/>
        <v>0.4142155355497657</v>
      </c>
      <c r="AS61" s="2">
        <f t="shared" si="70"/>
        <v>0.49636851448333846</v>
      </c>
      <c r="AT61">
        <v>1</v>
      </c>
      <c r="AU61">
        <v>120</v>
      </c>
      <c r="AV61" s="2">
        <f t="shared" si="22"/>
        <v>8.271940041817095</v>
      </c>
      <c r="AW61" s="2">
        <f t="shared" si="23"/>
        <v>77.44293982136433</v>
      </c>
      <c r="AX61" s="2">
        <f t="shared" si="24"/>
        <v>8.271940041817095</v>
      </c>
      <c r="AY61" s="2">
        <f t="shared" si="25"/>
        <v>197.44293982136435</v>
      </c>
      <c r="AZ61" s="2">
        <f t="shared" si="26"/>
        <v>-7.891562712917249</v>
      </c>
      <c r="BA61" s="2">
        <f t="shared" si="27"/>
        <v>-2.4795624621112387</v>
      </c>
      <c r="BB61" s="2">
        <f>Q61+(3*S61)-AZ61</f>
        <v>69.75771648091725</v>
      </c>
      <c r="BC61" s="2">
        <f>R61+(3*T61)-BA61</f>
        <v>13.447199194111239</v>
      </c>
      <c r="BD61" s="2">
        <f t="shared" si="28"/>
        <v>71.04200289123428</v>
      </c>
      <c r="BE61" s="2">
        <f t="shared" si="29"/>
        <v>10.911071798968155</v>
      </c>
      <c r="BF61" s="2">
        <f t="shared" si="30"/>
        <v>68.424992055417</v>
      </c>
      <c r="BG61" s="2">
        <f t="shared" si="31"/>
        <v>154.88587964272867</v>
      </c>
      <c r="BH61" s="2">
        <f t="shared" si="32"/>
        <v>-61.95638267257381</v>
      </c>
      <c r="BI61" s="2">
        <f t="shared" si="33"/>
        <v>29.041111960692458</v>
      </c>
      <c r="BJ61" s="2">
        <f t="shared" si="66"/>
        <v>3.5968345480000004</v>
      </c>
      <c r="BK61" s="2">
        <f t="shared" si="66"/>
        <v>16.148150032</v>
      </c>
      <c r="BL61" s="2">
        <f t="shared" si="35"/>
        <v>16.54388008363419</v>
      </c>
      <c r="BM61" s="2">
        <f t="shared" si="36"/>
        <v>77.44293982136433</v>
      </c>
      <c r="BN61" s="2">
        <f t="shared" si="65"/>
        <v>61.866153768000004</v>
      </c>
      <c r="BO61" s="2">
        <f t="shared" si="65"/>
        <v>10.967636731999999</v>
      </c>
      <c r="BP61" s="2">
        <f t="shared" si="38"/>
        <v>62.83080484548114</v>
      </c>
      <c r="BQ61" s="2">
        <f t="shared" si="62"/>
        <v>10.052953309531652</v>
      </c>
      <c r="BR61" s="2">
        <f t="shared" si="40"/>
        <v>1039.4653009218619</v>
      </c>
      <c r="BS61" s="2">
        <f t="shared" si="41"/>
        <v>87.49589313089598</v>
      </c>
      <c r="BT61" s="2">
        <f t="shared" si="59"/>
        <v>45.415275779812866</v>
      </c>
      <c r="BU61" s="2">
        <f t="shared" si="42"/>
        <v>1038.4727076560175</v>
      </c>
      <c r="BV61" s="2">
        <f t="shared" si="63"/>
        <v>-16.541106892760943</v>
      </c>
      <c r="BW61" s="2">
        <f t="shared" si="63"/>
        <v>1067.51381961671</v>
      </c>
      <c r="BX61" s="2">
        <f t="shared" si="44"/>
        <v>1067.6419639981818</v>
      </c>
      <c r="BY61" s="2">
        <f t="shared" si="45"/>
        <v>-89.1122739975326</v>
      </c>
      <c r="BZ61" s="2">
        <f t="shared" si="46"/>
        <v>0.06654103649615936</v>
      </c>
      <c r="CA61" s="2">
        <f t="shared" si="47"/>
        <v>100.02334579650075</v>
      </c>
      <c r="CB61" s="2">
        <f>14.1*BZ61</f>
        <v>0.9382286145958469</v>
      </c>
      <c r="CC61" s="2">
        <f t="shared" si="49"/>
        <v>100.02334579650075</v>
      </c>
      <c r="CD61" s="2"/>
      <c r="CE61" s="2">
        <f t="shared" si="51"/>
        <v>8.676604687739566</v>
      </c>
      <c r="CF61" s="2">
        <f t="shared" si="52"/>
        <v>100.02334579650075</v>
      </c>
      <c r="CG61" s="2">
        <f t="shared" si="53"/>
        <v>-1.51015813501186</v>
      </c>
      <c r="CH61" s="2">
        <f t="shared" si="54"/>
        <v>8.544172945028777</v>
      </c>
      <c r="CI61" s="2">
        <f t="shared" si="71"/>
        <v>5.657800164723594</v>
      </c>
      <c r="CJ61" s="2">
        <f t="shared" si="64"/>
        <v>1.4730189249154797</v>
      </c>
    </row>
    <row r="62" spans="1:88" ht="12.75">
      <c r="A62" s="1" t="s">
        <v>69</v>
      </c>
      <c r="B62" s="1">
        <v>3</v>
      </c>
      <c r="C62" s="1">
        <v>0.06045</v>
      </c>
      <c r="D62">
        <v>0.2381</v>
      </c>
      <c r="E62" s="1">
        <v>0.4004</v>
      </c>
      <c r="F62" s="1">
        <v>0.1692</v>
      </c>
      <c r="G62" s="1">
        <v>2.5058</v>
      </c>
      <c r="H62" s="10">
        <f t="shared" si="0"/>
        <v>0.014393145</v>
      </c>
      <c r="I62" s="2">
        <f t="shared" si="1"/>
        <v>0.02420418</v>
      </c>
      <c r="J62" s="2">
        <f t="shared" si="2"/>
        <v>0.010228139999999998</v>
      </c>
      <c r="K62" s="2">
        <f t="shared" si="3"/>
        <v>0.15147560999999998</v>
      </c>
      <c r="L62" s="3">
        <v>60</v>
      </c>
      <c r="M62" s="3"/>
      <c r="N62" s="11">
        <v>3</v>
      </c>
      <c r="O62" s="2">
        <f>O61+H63</f>
        <v>1.8065674370000002</v>
      </c>
      <c r="P62" s="2">
        <f>P61+I63</f>
        <v>8.087780708</v>
      </c>
      <c r="Q62" s="2">
        <f>Q61+J63</f>
        <v>1.8719454840000003</v>
      </c>
      <c r="R62" s="2">
        <f>R61+K63</f>
        <v>11.053410265999998</v>
      </c>
      <c r="S62">
        <v>20</v>
      </c>
      <c r="T62">
        <v>0</v>
      </c>
      <c r="U62" s="2">
        <f>O62+S62</f>
        <v>21.806567437</v>
      </c>
      <c r="V62" s="2">
        <f t="shared" si="4"/>
        <v>8.087780708</v>
      </c>
      <c r="W62" s="2">
        <f t="shared" si="5"/>
        <v>23.25808633927404</v>
      </c>
      <c r="X62" s="2">
        <f t="shared" si="6"/>
        <v>20.349181737380572</v>
      </c>
      <c r="Y62" s="2">
        <f t="shared" si="56"/>
        <v>0.35249563110653515</v>
      </c>
      <c r="Z62" s="2">
        <f t="shared" si="7"/>
        <v>-20.349181737380572</v>
      </c>
      <c r="AA62" s="7">
        <f t="shared" si="8"/>
        <v>0.37088738204056665</v>
      </c>
      <c r="AB62" s="2">
        <f>Y62*1.46</f>
        <v>0.5146436214155413</v>
      </c>
      <c r="AC62" s="2">
        <f t="shared" si="9"/>
        <v>23.613134874</v>
      </c>
      <c r="AD62" s="2">
        <f t="shared" si="9"/>
        <v>16.175561416</v>
      </c>
      <c r="AE62" s="2">
        <f t="shared" si="10"/>
        <v>28.622175418729146</v>
      </c>
      <c r="AF62" s="2">
        <f t="shared" si="11"/>
        <v>34.412074869165465</v>
      </c>
      <c r="AG62" s="17">
        <f t="shared" si="12"/>
        <v>0.2864343364036549</v>
      </c>
      <c r="AH62" s="2">
        <f t="shared" si="13"/>
        <v>-34.412074869165465</v>
      </c>
      <c r="AI62" s="2"/>
      <c r="AJ62" s="2">
        <f t="shared" si="15"/>
        <v>0.6850238861681437</v>
      </c>
      <c r="AK62" s="2">
        <f>AG62*1.39</f>
        <v>0.3981437276010803</v>
      </c>
      <c r="AL62" s="2">
        <f t="shared" si="16"/>
        <v>65.485080358</v>
      </c>
      <c r="AM62" s="2">
        <f t="shared" si="16"/>
        <v>27.228971682</v>
      </c>
      <c r="AN62" s="2">
        <f t="shared" si="17"/>
        <v>70.92046706242759</v>
      </c>
      <c r="AO62" s="2">
        <f t="shared" si="18"/>
        <v>22.577746546605947</v>
      </c>
      <c r="AP62" s="14">
        <f t="shared" si="19"/>
        <v>0.3467986391830761</v>
      </c>
      <c r="AQ62" s="2">
        <f t="shared" si="20"/>
        <v>-22.577746546605947</v>
      </c>
      <c r="AR62" s="2">
        <f t="shared" si="21"/>
        <v>0.41580420353983066</v>
      </c>
      <c r="AS62" s="2">
        <f t="shared" si="70"/>
        <v>0.4959220540317988</v>
      </c>
      <c r="AT62">
        <v>1</v>
      </c>
      <c r="AU62">
        <v>120</v>
      </c>
      <c r="AV62" s="2">
        <f t="shared" si="22"/>
        <v>8.287091328392957</v>
      </c>
      <c r="AW62" s="2">
        <f t="shared" si="23"/>
        <v>77.40854038567326</v>
      </c>
      <c r="AX62" s="2">
        <f t="shared" si="24"/>
        <v>8.287091328392957</v>
      </c>
      <c r="AY62" s="2">
        <f t="shared" si="25"/>
        <v>197.40854038567326</v>
      </c>
      <c r="AZ62" s="2">
        <f t="shared" si="26"/>
        <v>-7.907507271865695</v>
      </c>
      <c r="BA62" s="2">
        <f t="shared" si="27"/>
        <v>-2.479357059908257</v>
      </c>
      <c r="BB62" s="2">
        <f>Q62+(3*S62)-AZ62</f>
        <v>69.77945275586569</v>
      </c>
      <c r="BC62" s="2">
        <f>R62+(3*T62)-BA62</f>
        <v>13.532767325908255</v>
      </c>
      <c r="BD62" s="2">
        <f t="shared" si="28"/>
        <v>71.07958791668155</v>
      </c>
      <c r="BE62" s="2">
        <f t="shared" si="29"/>
        <v>10.975483096330365</v>
      </c>
      <c r="BF62" s="2">
        <f t="shared" si="30"/>
        <v>68.67588268512576</v>
      </c>
      <c r="BG62" s="2">
        <f t="shared" si="31"/>
        <v>154.81708077134653</v>
      </c>
      <c r="BH62" s="2">
        <f t="shared" si="32"/>
        <v>-62.148510876268254</v>
      </c>
      <c r="BI62" s="2">
        <f t="shared" si="33"/>
        <v>29.222242529339226</v>
      </c>
      <c r="BJ62" s="2">
        <f t="shared" si="66"/>
        <v>3.6131348740000004</v>
      </c>
      <c r="BK62" s="2">
        <f t="shared" si="66"/>
        <v>16.175561416</v>
      </c>
      <c r="BL62" s="2">
        <f t="shared" si="35"/>
        <v>16.574182656785915</v>
      </c>
      <c r="BM62" s="2">
        <f t="shared" si="36"/>
        <v>77.40854038567326</v>
      </c>
      <c r="BN62" s="2">
        <f t="shared" si="65"/>
        <v>61.871945484</v>
      </c>
      <c r="BO62" s="2">
        <f t="shared" si="65"/>
        <v>11.053410265999998</v>
      </c>
      <c r="BP62" s="2">
        <f t="shared" si="38"/>
        <v>62.85153551412712</v>
      </c>
      <c r="BQ62" s="2">
        <f t="shared" si="62"/>
        <v>10.129022808837485</v>
      </c>
      <c r="BR62" s="2">
        <f t="shared" si="40"/>
        <v>1041.7128298706098</v>
      </c>
      <c r="BS62" s="2">
        <f t="shared" si="41"/>
        <v>87.53756319451075</v>
      </c>
      <c r="BT62" s="2">
        <f t="shared" si="59"/>
        <v>44.75656733653927</v>
      </c>
      <c r="BU62" s="2">
        <f t="shared" si="42"/>
        <v>1040.7509162125602</v>
      </c>
      <c r="BV62" s="2">
        <f t="shared" si="63"/>
        <v>-17.391943539728985</v>
      </c>
      <c r="BW62" s="2">
        <f t="shared" si="63"/>
        <v>1069.9731587418994</v>
      </c>
      <c r="BX62" s="2">
        <f t="shared" si="44"/>
        <v>1070.114498606671</v>
      </c>
      <c r="BY62" s="2">
        <f t="shared" si="45"/>
        <v>-89.0687642886657</v>
      </c>
      <c r="BZ62" s="2">
        <f t="shared" si="46"/>
        <v>0.0664224136849186</v>
      </c>
      <c r="CA62" s="2">
        <f t="shared" si="47"/>
        <v>100.04424738499607</v>
      </c>
      <c r="CB62" s="2">
        <f t="shared" si="48"/>
        <v>0.9365560329573521</v>
      </c>
      <c r="CC62" s="2">
        <f t="shared" si="49"/>
        <v>100.04424738499607</v>
      </c>
      <c r="CD62" s="2"/>
      <c r="CE62" s="2">
        <f t="shared" si="51"/>
        <v>8.69210010838126</v>
      </c>
      <c r="CF62" s="2">
        <f t="shared" si="52"/>
        <v>100.04424738499607</v>
      </c>
      <c r="CG62" s="2">
        <f t="shared" si="53"/>
        <v>-1.5159774973768245</v>
      </c>
      <c r="CH62" s="2">
        <f t="shared" si="54"/>
        <v>8.558879396367763</v>
      </c>
      <c r="CI62" s="2">
        <f t="shared" si="71"/>
        <v>5.645782612985774</v>
      </c>
      <c r="CJ62" s="2">
        <f t="shared" si="64"/>
        <v>1.4703929717430428</v>
      </c>
    </row>
    <row r="63" spans="1:88" ht="12.75">
      <c r="A63" s="1" t="s">
        <v>70</v>
      </c>
      <c r="B63" s="1">
        <v>3</v>
      </c>
      <c r="C63" s="1">
        <v>0.03423</v>
      </c>
      <c r="D63">
        <v>0.2381</v>
      </c>
      <c r="E63" s="1">
        <v>0.4004</v>
      </c>
      <c r="F63" s="1">
        <v>0.1692</v>
      </c>
      <c r="G63" s="1">
        <v>2.5058</v>
      </c>
      <c r="H63" s="10">
        <f t="shared" si="0"/>
        <v>0.008150163</v>
      </c>
      <c r="I63" s="2">
        <f t="shared" si="1"/>
        <v>0.013705691999999998</v>
      </c>
      <c r="J63" s="2">
        <f t="shared" si="2"/>
        <v>0.005791715999999999</v>
      </c>
      <c r="K63" s="2">
        <f t="shared" si="3"/>
        <v>0.08577353399999998</v>
      </c>
      <c r="L63" s="3">
        <v>61</v>
      </c>
      <c r="M63" s="3"/>
      <c r="N63" s="11">
        <v>3</v>
      </c>
      <c r="O63" s="2">
        <f>O13+H64</f>
        <v>1.831315551</v>
      </c>
      <c r="P63" s="2">
        <f>P13+I64</f>
        <v>8.129398283999999</v>
      </c>
      <c r="Q63" s="2">
        <f>Q13+J64</f>
        <v>1.8895321320000003</v>
      </c>
      <c r="R63" s="2">
        <f>R13+K64</f>
        <v>11.313863117999999</v>
      </c>
      <c r="S63">
        <v>20</v>
      </c>
      <c r="T63">
        <v>0</v>
      </c>
      <c r="U63" s="2">
        <f>O63+S63</f>
        <v>21.831315551</v>
      </c>
      <c r="V63" s="2">
        <f t="shared" si="4"/>
        <v>8.129398283999999</v>
      </c>
      <c r="W63" s="2">
        <f t="shared" si="5"/>
        <v>23.295781917489624</v>
      </c>
      <c r="X63" s="2">
        <f t="shared" si="6"/>
        <v>20.42398555204332</v>
      </c>
      <c r="Y63" s="2">
        <f t="shared" si="56"/>
        <v>0.3519252477349835</v>
      </c>
      <c r="Z63" s="2">
        <f t="shared" si="7"/>
        <v>-20.42398555204332</v>
      </c>
      <c r="AA63" s="7">
        <f t="shared" si="8"/>
        <v>0.3723732665129118</v>
      </c>
      <c r="AB63" s="2">
        <f>Y63*1.45</f>
        <v>0.510291609215726</v>
      </c>
      <c r="AC63" s="2">
        <f t="shared" si="9"/>
        <v>23.662631102</v>
      </c>
      <c r="AD63" s="2">
        <f t="shared" si="9"/>
        <v>16.258796567999998</v>
      </c>
      <c r="AE63" s="2">
        <f t="shared" si="10"/>
        <v>28.710077960690843</v>
      </c>
      <c r="AF63" s="2">
        <f t="shared" si="11"/>
        <v>34.493290981657395</v>
      </c>
      <c r="AG63" s="17">
        <f t="shared" si="12"/>
        <v>0.2855573514539983</v>
      </c>
      <c r="AH63" s="2">
        <f t="shared" si="13"/>
        <v>-34.493290981657395</v>
      </c>
      <c r="AI63" s="2"/>
      <c r="AJ63" s="2">
        <f t="shared" si="15"/>
        <v>0.6871085678475451</v>
      </c>
      <c r="AK63" s="2">
        <f>AG63*1.38</f>
        <v>0.39406914500651763</v>
      </c>
      <c r="AL63" s="2">
        <f t="shared" si="16"/>
        <v>65.552163234</v>
      </c>
      <c r="AM63" s="2">
        <f t="shared" si="16"/>
        <v>27.572659685999994</v>
      </c>
      <c r="AN63" s="2">
        <f t="shared" si="17"/>
        <v>71.11496092115182</v>
      </c>
      <c r="AO63" s="2">
        <f t="shared" si="18"/>
        <v>22.812676523644416</v>
      </c>
      <c r="AP63" s="14">
        <f t="shared" si="19"/>
        <v>0.3458501720158113</v>
      </c>
      <c r="AQ63" s="2">
        <f t="shared" si="20"/>
        <v>-22.812676523644416</v>
      </c>
      <c r="AR63" s="2">
        <f t="shared" si="21"/>
        <v>0.42062165954118896</v>
      </c>
      <c r="AS63" s="2">
        <f t="shared" si="70"/>
        <v>0.49456574598261016</v>
      </c>
      <c r="AT63">
        <v>1</v>
      </c>
      <c r="AU63">
        <v>120</v>
      </c>
      <c r="AV63" s="2">
        <f t="shared" si="22"/>
        <v>8.333116650283767</v>
      </c>
      <c r="AW63" s="2">
        <f t="shared" si="23"/>
        <v>77.30485268138052</v>
      </c>
      <c r="AX63" s="2">
        <f t="shared" si="24"/>
        <v>8.333116650283767</v>
      </c>
      <c r="AY63" s="2">
        <f t="shared" si="25"/>
        <v>197.3048526813805</v>
      </c>
      <c r="AZ63" s="2">
        <f t="shared" si="26"/>
        <v>-7.955923206925623</v>
      </c>
      <c r="BA63" s="2">
        <f t="shared" si="27"/>
        <v>-2.478733352488498</v>
      </c>
      <c r="BB63" s="2">
        <f>Q63+(3*S63)-AZ63</f>
        <v>69.84545533892562</v>
      </c>
      <c r="BC63" s="2">
        <f>R63+(3*T63)-BA63</f>
        <v>13.792596470488498</v>
      </c>
      <c r="BD63" s="2">
        <f t="shared" si="28"/>
        <v>71.19426485960498</v>
      </c>
      <c r="BE63" s="2">
        <f t="shared" si="29"/>
        <v>11.170651178969818</v>
      </c>
      <c r="BF63" s="2">
        <f t="shared" si="30"/>
        <v>69.44083310723654</v>
      </c>
      <c r="BG63" s="2">
        <f t="shared" si="31"/>
        <v>154.60970536276105</v>
      </c>
      <c r="BH63" s="2">
        <f t="shared" si="32"/>
        <v>-62.733399812567676</v>
      </c>
      <c r="BI63" s="2">
        <f t="shared" si="33"/>
        <v>29.774986995523825</v>
      </c>
      <c r="BJ63" s="2">
        <f t="shared" si="66"/>
        <v>3.662631102</v>
      </c>
      <c r="BK63" s="2">
        <f t="shared" si="66"/>
        <v>16.258796567999998</v>
      </c>
      <c r="BL63" s="2">
        <f t="shared" si="35"/>
        <v>16.666233300567534</v>
      </c>
      <c r="BM63" s="2">
        <f t="shared" si="36"/>
        <v>77.30485268138052</v>
      </c>
      <c r="BN63" s="2">
        <f t="shared" si="65"/>
        <v>61.889532132</v>
      </c>
      <c r="BO63" s="2">
        <f t="shared" si="65"/>
        <v>11.313863117999999</v>
      </c>
      <c r="BP63" s="2">
        <f t="shared" si="38"/>
        <v>62.915162609427476</v>
      </c>
      <c r="BQ63" s="2">
        <f t="shared" si="62"/>
        <v>10.359700032764236</v>
      </c>
      <c r="BR63" s="2">
        <f t="shared" si="40"/>
        <v>1048.5587781918616</v>
      </c>
      <c r="BS63" s="2">
        <f t="shared" si="41"/>
        <v>87.66455271414476</v>
      </c>
      <c r="BT63" s="2">
        <f t="shared" si="59"/>
        <v>42.728726441131364</v>
      </c>
      <c r="BU63" s="2">
        <f t="shared" si="42"/>
        <v>1047.6878195626446</v>
      </c>
      <c r="BV63" s="2">
        <f t="shared" si="63"/>
        <v>-20.00467337143631</v>
      </c>
      <c r="BW63" s="2">
        <f t="shared" si="63"/>
        <v>1077.4628065581685</v>
      </c>
      <c r="BX63" s="2">
        <f t="shared" si="44"/>
        <v>1077.6484985712657</v>
      </c>
      <c r="BY63" s="2">
        <f t="shared" si="45"/>
        <v>-88.93634223535696</v>
      </c>
      <c r="BZ63" s="2">
        <f t="shared" si="46"/>
        <v>0.06606445882307037</v>
      </c>
      <c r="CA63" s="2">
        <f t="shared" si="47"/>
        <v>100.10699341432678</v>
      </c>
      <c r="CB63" s="2">
        <f t="shared" si="48"/>
        <v>0.9315088694052922</v>
      </c>
      <c r="CC63" s="2">
        <f t="shared" si="49"/>
        <v>100.10699341432678</v>
      </c>
      <c r="CD63" s="2"/>
      <c r="CE63" s="2">
        <f t="shared" si="51"/>
        <v>8.739196225550694</v>
      </c>
      <c r="CF63" s="2">
        <f t="shared" si="52"/>
        <v>100.10699341432678</v>
      </c>
      <c r="CG63" s="2">
        <f t="shared" si="53"/>
        <v>-1.5336143787714407</v>
      </c>
      <c r="CH63" s="2">
        <f t="shared" si="54"/>
        <v>8.603579348498217</v>
      </c>
      <c r="CI63" s="2">
        <f t="shared" si="71"/>
        <v>5.610001749846944</v>
      </c>
      <c r="CJ63" s="2">
        <f t="shared" si="64"/>
        <v>1.4624689249663088</v>
      </c>
    </row>
    <row r="64" spans="1:88" ht="12.75">
      <c r="A64" s="1" t="s">
        <v>71</v>
      </c>
      <c r="B64" s="1">
        <v>3</v>
      </c>
      <c r="C64" s="1">
        <v>0.02873</v>
      </c>
      <c r="D64">
        <v>0.2381</v>
      </c>
      <c r="E64" s="1">
        <v>0.4004</v>
      </c>
      <c r="F64" s="1">
        <v>0.1692</v>
      </c>
      <c r="G64" s="1">
        <v>2.5058</v>
      </c>
      <c r="H64" s="10">
        <f t="shared" si="0"/>
        <v>0.006840613</v>
      </c>
      <c r="I64" s="2">
        <f t="shared" si="1"/>
        <v>0.011503491999999999</v>
      </c>
      <c r="J64" s="2">
        <f t="shared" si="2"/>
        <v>0.0048611159999999995</v>
      </c>
      <c r="K64" s="2">
        <f t="shared" si="3"/>
        <v>0.07199163399999998</v>
      </c>
      <c r="L64" s="3">
        <v>62</v>
      </c>
      <c r="M64" s="3"/>
      <c r="N64" s="11">
        <v>3</v>
      </c>
      <c r="O64" s="2">
        <f>O14+H65</f>
        <v>1.868302005</v>
      </c>
      <c r="P64" s="2">
        <f>P14+I65</f>
        <v>8.19159642</v>
      </c>
      <c r="Q64" s="2">
        <f>Q14+J65</f>
        <v>1.91581566</v>
      </c>
      <c r="R64" s="2">
        <f>R14+K65</f>
        <v>11.70311409</v>
      </c>
      <c r="S64">
        <v>20</v>
      </c>
      <c r="T64">
        <v>0</v>
      </c>
      <c r="U64" s="2">
        <f>O64+S64</f>
        <v>21.868302005</v>
      </c>
      <c r="V64" s="2">
        <f t="shared" si="4"/>
        <v>8.19159642</v>
      </c>
      <c r="W64" s="2">
        <f t="shared" si="5"/>
        <v>23.35219228445252</v>
      </c>
      <c r="X64" s="2">
        <f t="shared" si="6"/>
        <v>20.535330573729947</v>
      </c>
      <c r="Y64" s="2">
        <f t="shared" si="56"/>
        <v>0.3510751248802888</v>
      </c>
      <c r="Z64" s="2">
        <f t="shared" si="7"/>
        <v>-20.535330573729947</v>
      </c>
      <c r="AA64" s="7">
        <f t="shared" si="8"/>
        <v>0.3745876757201845</v>
      </c>
      <c r="AB64" s="2">
        <f>Y64*1.44</f>
        <v>0.5055481798276159</v>
      </c>
      <c r="AC64" s="2">
        <f t="shared" si="9"/>
        <v>23.73660401</v>
      </c>
      <c r="AD64" s="2">
        <f t="shared" si="9"/>
        <v>16.38319284</v>
      </c>
      <c r="AE64" s="2">
        <f t="shared" si="10"/>
        <v>28.841556434425925</v>
      </c>
      <c r="AF64" s="2">
        <f>DEGREES(ATAN(AD64/AC64))</f>
        <v>34.61374655694859</v>
      </c>
      <c r="AG64" s="17">
        <f t="shared" si="12"/>
        <v>0.2842555963001679</v>
      </c>
      <c r="AH64" s="2">
        <f t="shared" si="13"/>
        <v>-34.61374655694859</v>
      </c>
      <c r="AI64" s="2"/>
      <c r="AJ64" s="2">
        <f t="shared" si="15"/>
        <v>0.6902079519504104</v>
      </c>
      <c r="AK64" s="2">
        <f>AG64*1.37</f>
        <v>0.38943016693123006</v>
      </c>
      <c r="AL64" s="2">
        <f t="shared" si="16"/>
        <v>65.65241967</v>
      </c>
      <c r="AM64" s="2">
        <f t="shared" si="16"/>
        <v>28.08630693</v>
      </c>
      <c r="AN64" s="2">
        <f t="shared" si="17"/>
        <v>71.40784862668787</v>
      </c>
      <c r="AO64" s="2">
        <f t="shared" si="18"/>
        <v>23.161387908819755</v>
      </c>
      <c r="AP64" s="14">
        <f t="shared" si="19"/>
        <v>0.344431626781792</v>
      </c>
      <c r="AQ64" s="2">
        <f t="shared" si="20"/>
        <v>-23.161387908819755</v>
      </c>
      <c r="AR64" s="2">
        <f t="shared" si="21"/>
        <v>0.42780307368982</v>
      </c>
      <c r="AS64" s="2">
        <f t="shared" si="70"/>
        <v>0.49253722629796254</v>
      </c>
      <c r="AT64">
        <v>1</v>
      </c>
      <c r="AU64">
        <v>120</v>
      </c>
      <c r="AV64" s="2">
        <f t="shared" si="22"/>
        <v>8.401952409413173</v>
      </c>
      <c r="AW64" s="2">
        <f t="shared" si="23"/>
        <v>77.15200810478869</v>
      </c>
      <c r="AX64" s="2">
        <f t="shared" si="24"/>
        <v>8.401952409413173</v>
      </c>
      <c r="AY64" s="2">
        <f t="shared" si="25"/>
        <v>197.1520081047887</v>
      </c>
      <c r="AZ64" s="2">
        <f t="shared" si="26"/>
        <v>-8.028281599769661</v>
      </c>
      <c r="BA64" s="2">
        <f t="shared" si="27"/>
        <v>-2.4778012117285977</v>
      </c>
      <c r="BB64" s="2">
        <f>Q64+(3*S64)-AZ64</f>
        <v>69.94409725976966</v>
      </c>
      <c r="BC64" s="2">
        <f>R64+(3*T64)-BA64</f>
        <v>14.180915301728596</v>
      </c>
      <c r="BD64" s="2">
        <f t="shared" si="28"/>
        <v>71.3671850382157</v>
      </c>
      <c r="BE64" s="2">
        <f t="shared" si="29"/>
        <v>11.461158271004024</v>
      </c>
      <c r="BF64" s="2">
        <f t="shared" si="30"/>
        <v>70.59280429004383</v>
      </c>
      <c r="BG64" s="2">
        <f t="shared" si="31"/>
        <v>154.30401620957738</v>
      </c>
      <c r="BH64" s="2">
        <f t="shared" si="32"/>
        <v>-63.61169952626979</v>
      </c>
      <c r="BI64" s="2">
        <f t="shared" si="33"/>
        <v>30.60875203127365</v>
      </c>
      <c r="BJ64" s="2">
        <f t="shared" si="66"/>
        <v>3.73660401</v>
      </c>
      <c r="BK64" s="2">
        <f t="shared" si="66"/>
        <v>16.38319284</v>
      </c>
      <c r="BL64" s="2">
        <f t="shared" si="35"/>
        <v>16.803904818826346</v>
      </c>
      <c r="BM64" s="2">
        <f t="shared" si="36"/>
        <v>77.15200810478869</v>
      </c>
      <c r="BN64" s="2">
        <f t="shared" si="65"/>
        <v>61.91581566</v>
      </c>
      <c r="BO64" s="2">
        <f t="shared" si="65"/>
        <v>11.70311409</v>
      </c>
      <c r="BP64" s="2">
        <f t="shared" si="38"/>
        <v>63.012150481051336</v>
      </c>
      <c r="BQ64" s="2">
        <f t="shared" si="62"/>
        <v>10.703573232241856</v>
      </c>
      <c r="BR64" s="2">
        <f t="shared" si="40"/>
        <v>1058.8501791131494</v>
      </c>
      <c r="BS64" s="2">
        <f t="shared" si="41"/>
        <v>87.85558133703054</v>
      </c>
      <c r="BT64" s="2">
        <f t="shared" si="59"/>
        <v>39.6205101125858</v>
      </c>
      <c r="BU64" s="2">
        <f t="shared" si="42"/>
        <v>1058.1086508418532</v>
      </c>
      <c r="BV64" s="2">
        <f t="shared" si="63"/>
        <v>-23.99118941368399</v>
      </c>
      <c r="BW64" s="2">
        <f t="shared" si="63"/>
        <v>1088.717402873127</v>
      </c>
      <c r="BX64" s="2">
        <f t="shared" si="44"/>
        <v>1088.9817080595478</v>
      </c>
      <c r="BY64" s="2">
        <f t="shared" si="45"/>
        <v>-88.73762331534421</v>
      </c>
      <c r="BZ64" s="2">
        <f t="shared" si="46"/>
        <v>0.06553570598112672</v>
      </c>
      <c r="CA64" s="2">
        <f t="shared" si="47"/>
        <v>100.19878158634823</v>
      </c>
      <c r="CB64" s="2">
        <f t="shared" si="48"/>
        <v>0.9240534543338867</v>
      </c>
      <c r="CC64" s="2">
        <f t="shared" si="49"/>
        <v>100.19878158634823</v>
      </c>
      <c r="CD64" s="2"/>
      <c r="CE64" s="2">
        <f t="shared" si="51"/>
        <v>8.809705496357877</v>
      </c>
      <c r="CF64" s="2">
        <f t="shared" si="52"/>
        <v>100.19878158634823</v>
      </c>
      <c r="CG64" s="2">
        <f t="shared" si="53"/>
        <v>-1.5598800292835782</v>
      </c>
      <c r="CH64" s="2">
        <f t="shared" si="54"/>
        <v>8.670506630341762</v>
      </c>
      <c r="CI64" s="2">
        <f t="shared" si="71"/>
        <v>5.5584445390482715</v>
      </c>
      <c r="CJ64" s="2">
        <f t="shared" si="64"/>
        <v>1.4507639233042022</v>
      </c>
    </row>
    <row r="65" spans="1:88" ht="12.75">
      <c r="A65" s="1" t="s">
        <v>72</v>
      </c>
      <c r="B65" s="1">
        <v>3</v>
      </c>
      <c r="C65" s="1">
        <v>0.0288</v>
      </c>
      <c r="D65">
        <v>0.2381</v>
      </c>
      <c r="E65" s="1">
        <v>0.4004</v>
      </c>
      <c r="F65" s="1">
        <v>0.1692</v>
      </c>
      <c r="G65" s="1">
        <v>2.5058</v>
      </c>
      <c r="H65" s="10">
        <f t="shared" si="0"/>
        <v>0.00685728</v>
      </c>
      <c r="I65" s="2">
        <f t="shared" si="1"/>
        <v>0.011531519999999998</v>
      </c>
      <c r="J65" s="2">
        <f t="shared" si="2"/>
        <v>0.00487296</v>
      </c>
      <c r="K65" s="2">
        <f t="shared" si="3"/>
        <v>0.07216703999999999</v>
      </c>
      <c r="L65" s="3">
        <v>63</v>
      </c>
      <c r="M65" s="3"/>
      <c r="N65" s="11">
        <v>3</v>
      </c>
      <c r="O65" s="2">
        <f>O14+H66</f>
        <v>1.8722330360000001</v>
      </c>
      <c r="P65" s="2">
        <f>P14+I66</f>
        <v>8.198207024</v>
      </c>
      <c r="Q65" s="2">
        <f>Q14+J66</f>
        <v>1.9186091520000002</v>
      </c>
      <c r="R65" s="2">
        <f>R14+K66</f>
        <v>11.744484847999999</v>
      </c>
      <c r="S65">
        <v>20</v>
      </c>
      <c r="T65">
        <v>0</v>
      </c>
      <c r="U65" s="2">
        <f>O65+S65</f>
        <v>21.872233036</v>
      </c>
      <c r="V65" s="2">
        <f t="shared" si="4"/>
        <v>8.198207024</v>
      </c>
      <c r="W65" s="2">
        <f t="shared" si="5"/>
        <v>23.358192917891845</v>
      </c>
      <c r="X65" s="2">
        <f t="shared" si="6"/>
        <v>20.54713302884221</v>
      </c>
      <c r="Y65" s="2">
        <f t="shared" si="56"/>
        <v>0.35098493497812144</v>
      </c>
      <c r="Z65" s="2">
        <f t="shared" si="7"/>
        <v>-20.54713302884221</v>
      </c>
      <c r="AA65" s="7">
        <f t="shared" si="8"/>
        <v>0.37482258946795177</v>
      </c>
      <c r="AB65" s="2">
        <f>Y65*1.44</f>
        <v>0.5054183063684948</v>
      </c>
      <c r="AC65" s="2">
        <f t="shared" si="9"/>
        <v>23.744466072</v>
      </c>
      <c r="AD65" s="2">
        <f t="shared" si="9"/>
        <v>16.396414048</v>
      </c>
      <c r="AE65" s="2">
        <f t="shared" si="10"/>
        <v>28.8555378164714</v>
      </c>
      <c r="AF65" s="2">
        <f t="shared" si="11"/>
        <v>34.626484390244464</v>
      </c>
      <c r="AG65" s="17">
        <f t="shared" si="12"/>
        <v>0.28411786585425786</v>
      </c>
      <c r="AH65" s="2">
        <f t="shared" si="13"/>
        <v>-34.626484390244464</v>
      </c>
      <c r="AI65" s="2"/>
      <c r="AJ65" s="2">
        <f>AD65/AC65</f>
        <v>0.6905362284534591</v>
      </c>
      <c r="AK65" s="2">
        <f>AG65*1.36</f>
        <v>0.38640029756179073</v>
      </c>
      <c r="AL65" s="2">
        <f t="shared" si="16"/>
        <v>65.663075224</v>
      </c>
      <c r="AM65" s="2">
        <f t="shared" si="16"/>
        <v>28.140898896</v>
      </c>
      <c r="AN65" s="2">
        <f t="shared" si="17"/>
        <v>71.43913240337943</v>
      </c>
      <c r="AO65" s="2">
        <f t="shared" si="18"/>
        <v>23.198281595266064</v>
      </c>
      <c r="AP65" s="14">
        <f t="shared" si="19"/>
        <v>0.34428079737310163</v>
      </c>
      <c r="AQ65" s="2">
        <f t="shared" si="20"/>
        <v>-23.198281595266064</v>
      </c>
      <c r="AR65" s="2">
        <f t="shared" si="21"/>
        <v>0.4285650466415323</v>
      </c>
      <c r="AS65" s="2">
        <f t="shared" si="70"/>
        <v>0.4923215402435353</v>
      </c>
      <c r="AT65">
        <v>1</v>
      </c>
      <c r="AU65">
        <v>120</v>
      </c>
      <c r="AV65" s="2">
        <f t="shared" si="22"/>
        <v>8.40927196310434</v>
      </c>
      <c r="AW65" s="2">
        <f t="shared" si="23"/>
        <v>77.13591045928138</v>
      </c>
      <c r="AX65" s="2">
        <f t="shared" si="24"/>
        <v>8.40927196310434</v>
      </c>
      <c r="AY65" s="2">
        <f t="shared" si="25"/>
        <v>197.13591045928138</v>
      </c>
      <c r="AZ65" s="2">
        <f t="shared" si="26"/>
        <v>-8.035972066268021</v>
      </c>
      <c r="BA65" s="2">
        <f t="shared" si="27"/>
        <v>-2.477702141019536</v>
      </c>
      <c r="BB65" s="2">
        <f>Q65+(3*S65)-AZ65</f>
        <v>69.95458121826802</v>
      </c>
      <c r="BC65" s="2">
        <f>R65+(3*T65)-BA65</f>
        <v>14.222186989019535</v>
      </c>
      <c r="BD65" s="2">
        <f t="shared" si="28"/>
        <v>71.38567108442626</v>
      </c>
      <c r="BE65" s="2">
        <f t="shared" si="29"/>
        <v>11.491951315885396</v>
      </c>
      <c r="BF65" s="2">
        <f t="shared" si="30"/>
        <v>70.71585494945272</v>
      </c>
      <c r="BG65" s="2">
        <f t="shared" si="31"/>
        <v>154.27182091856275</v>
      </c>
      <c r="BH65" s="2">
        <f t="shared" si="32"/>
        <v>-63.705341867273155</v>
      </c>
      <c r="BI65" s="2">
        <f t="shared" si="33"/>
        <v>30.6979080526001</v>
      </c>
      <c r="BJ65" s="2">
        <f t="shared" si="66"/>
        <v>3.7444660720000003</v>
      </c>
      <c r="BK65" s="2">
        <f t="shared" si="66"/>
        <v>16.396414048</v>
      </c>
      <c r="BL65" s="2">
        <f t="shared" si="35"/>
        <v>16.81854392620868</v>
      </c>
      <c r="BM65" s="2">
        <f t="shared" si="36"/>
        <v>77.13591045928138</v>
      </c>
      <c r="BN65" s="2">
        <f t="shared" si="65"/>
        <v>61.918609152</v>
      </c>
      <c r="BO65" s="2">
        <f t="shared" si="65"/>
        <v>11.744484847999999</v>
      </c>
      <c r="BP65" s="2">
        <f t="shared" si="38"/>
        <v>63.02259185135946</v>
      </c>
      <c r="BQ65" s="2">
        <f t="shared" si="62"/>
        <v>10.740058588184548</v>
      </c>
      <c r="BR65" s="2">
        <f t="shared" si="40"/>
        <v>1059.9482293956103</v>
      </c>
      <c r="BS65" s="2">
        <f t="shared" si="41"/>
        <v>87.87596904746593</v>
      </c>
      <c r="BT65" s="2">
        <f t="shared" si="59"/>
        <v>39.28469484682238</v>
      </c>
      <c r="BU65" s="2">
        <f t="shared" si="42"/>
        <v>1059.2199779789282</v>
      </c>
      <c r="BV65" s="2">
        <f t="shared" si="63"/>
        <v>-24.420647020450772</v>
      </c>
      <c r="BW65" s="2">
        <f t="shared" si="63"/>
        <v>1089.9178860315283</v>
      </c>
      <c r="BX65" s="2">
        <f t="shared" si="44"/>
        <v>1090.191435616852</v>
      </c>
      <c r="BY65" s="2">
        <f t="shared" si="45"/>
        <v>-88.71644832106033</v>
      </c>
      <c r="BZ65" s="2">
        <f t="shared" si="46"/>
        <v>0.06547994118485698</v>
      </c>
      <c r="CA65" s="2">
        <f t="shared" si="47"/>
        <v>100.20839963694573</v>
      </c>
      <c r="CB65" s="2">
        <f t="shared" si="48"/>
        <v>0.9232671707064833</v>
      </c>
      <c r="CC65" s="2">
        <f t="shared" si="49"/>
        <v>100.20839963694573</v>
      </c>
      <c r="CD65" s="2"/>
      <c r="CE65" s="2">
        <f t="shared" si="51"/>
        <v>8.817208121181773</v>
      </c>
      <c r="CF65" s="2">
        <f t="shared" si="52"/>
        <v>100.20839963694573</v>
      </c>
      <c r="CG65" s="2">
        <f t="shared" si="53"/>
        <v>-1.562665179071167</v>
      </c>
      <c r="CH65" s="2">
        <f t="shared" si="54"/>
        <v>8.677628511889194</v>
      </c>
      <c r="CI65" s="2">
        <f t="shared" si="71"/>
        <v>5.553095204339994</v>
      </c>
      <c r="CJ65" s="2">
        <f t="shared" si="64"/>
        <v>1.4495294580091789</v>
      </c>
    </row>
    <row r="66" spans="1:88" ht="12.75">
      <c r="A66" s="1" t="s">
        <v>73</v>
      </c>
      <c r="B66" s="1">
        <v>3</v>
      </c>
      <c r="C66" s="1">
        <v>0.04531</v>
      </c>
      <c r="D66">
        <v>0.2381</v>
      </c>
      <c r="E66" s="1">
        <v>0.4004</v>
      </c>
      <c r="F66" s="1">
        <v>0.1692</v>
      </c>
      <c r="G66" s="1">
        <v>2.5058</v>
      </c>
      <c r="H66" s="10">
        <f t="shared" si="0"/>
        <v>0.010788311000000002</v>
      </c>
      <c r="I66" s="2">
        <f t="shared" si="1"/>
        <v>0.018142124</v>
      </c>
      <c r="J66" s="2">
        <f t="shared" si="2"/>
        <v>0.007666452</v>
      </c>
      <c r="K66" s="2">
        <f t="shared" si="3"/>
        <v>0.113537798</v>
      </c>
      <c r="L66" s="3">
        <v>64</v>
      </c>
      <c r="M66" s="3"/>
      <c r="N66" s="11">
        <v>3</v>
      </c>
      <c r="O66" s="2">
        <f>O15+H67</f>
        <v>1.9223388000000001</v>
      </c>
      <c r="P66" s="2">
        <f>P15+I67</f>
        <v>8.282467200000001</v>
      </c>
      <c r="Q66" s="2">
        <f>Q15+J67</f>
        <v>1.9542156000000002</v>
      </c>
      <c r="R66" s="2">
        <f>R15+K67</f>
        <v>12.2718054</v>
      </c>
      <c r="S66">
        <v>20</v>
      </c>
      <c r="T66">
        <v>0</v>
      </c>
      <c r="U66" s="2">
        <f aca="true" t="shared" si="72" ref="U66:V83">O66+S66</f>
        <v>21.9223388</v>
      </c>
      <c r="V66" s="2">
        <f t="shared" si="4"/>
        <v>8.282467200000001</v>
      </c>
      <c r="W66" s="2">
        <f t="shared" si="5"/>
        <v>23.434764803194874</v>
      </c>
      <c r="X66" s="2">
        <f t="shared" si="6"/>
        <v>20.697039758055137</v>
      </c>
      <c r="Y66" s="2">
        <f t="shared" si="56"/>
        <v>0.3498381098057787</v>
      </c>
      <c r="Z66" s="2">
        <f t="shared" si="7"/>
        <v>-20.697039758055137</v>
      </c>
      <c r="AA66" s="7">
        <f t="shared" si="8"/>
        <v>0.37780946985455777</v>
      </c>
      <c r="AB66" s="2">
        <f>Y66*1.44</f>
        <v>0.5037668781203213</v>
      </c>
      <c r="AC66" s="2">
        <f>O66+O66+S66</f>
        <v>23.8446776</v>
      </c>
      <c r="AD66" s="2">
        <f t="shared" si="9"/>
        <v>16.564934400000002</v>
      </c>
      <c r="AE66" s="2">
        <f t="shared" si="10"/>
        <v>29.033871624780687</v>
      </c>
      <c r="AF66" s="2">
        <f t="shared" si="11"/>
        <v>34.78776831819454</v>
      </c>
      <c r="AG66" s="17">
        <f>14.2/(SQRT(3)*AE66)</f>
        <v>0.28237273789883727</v>
      </c>
      <c r="AH66" s="2">
        <f>0-AF66</f>
        <v>-34.78776831819454</v>
      </c>
      <c r="AI66" s="2"/>
      <c r="AJ66" s="2">
        <f t="shared" si="15"/>
        <v>0.6947015463106954</v>
      </c>
      <c r="AK66" s="2">
        <f>AG66*1.36</f>
        <v>0.3840269235424187</v>
      </c>
      <c r="AL66" s="2">
        <f t="shared" si="16"/>
        <v>65.7988932</v>
      </c>
      <c r="AM66" s="2">
        <f t="shared" si="16"/>
        <v>28.836739800000004</v>
      </c>
      <c r="AN66" s="2">
        <f t="shared" si="17"/>
        <v>71.84046150073029</v>
      </c>
      <c r="AO66" s="2">
        <f t="shared" si="18"/>
        <v>23.6657097793082</v>
      </c>
      <c r="AP66" s="14">
        <f t="shared" si="19"/>
        <v>0.3423575093156666</v>
      </c>
      <c r="AQ66" s="2">
        <f t="shared" si="20"/>
        <v>-23.6657097793082</v>
      </c>
      <c r="AR66" s="2">
        <f t="shared" si="21"/>
        <v>0.43825569698184536</v>
      </c>
      <c r="AS66" s="2">
        <f t="shared" si="70"/>
        <v>0.4895712383214032</v>
      </c>
      <c r="AT66">
        <v>1</v>
      </c>
      <c r="AU66">
        <v>120</v>
      </c>
      <c r="AV66" s="2">
        <f t="shared" si="22"/>
        <v>8.502626028531497</v>
      </c>
      <c r="AW66" s="2">
        <f t="shared" si="23"/>
        <v>76.93315543758253</v>
      </c>
      <c r="AX66" s="2">
        <f t="shared" si="24"/>
        <v>8.502626028531497</v>
      </c>
      <c r="AY66" s="2">
        <f t="shared" si="25"/>
        <v>196.9331554375825</v>
      </c>
      <c r="AZ66" s="2">
        <f t="shared" si="26"/>
        <v>-8.13399640121137</v>
      </c>
      <c r="BA66" s="2">
        <f t="shared" si="27"/>
        <v>-2.4764393645195053</v>
      </c>
      <c r="BB66" s="2">
        <f>Q66+(3*S66)-AZ66</f>
        <v>70.08821200121136</v>
      </c>
      <c r="BC66" s="2">
        <f>R66+(3*T66)-BA66</f>
        <v>14.748244764519505</v>
      </c>
      <c r="BD66" s="2">
        <f t="shared" si="28"/>
        <v>71.62309812596021</v>
      </c>
      <c r="BE66" s="2">
        <f t="shared" si="29"/>
        <v>11.88304668231657</v>
      </c>
      <c r="BF66" s="2">
        <f t="shared" si="30"/>
        <v>72.29464938106129</v>
      </c>
      <c r="BG66" s="2">
        <f t="shared" si="31"/>
        <v>153.86631087516506</v>
      </c>
      <c r="BH66" s="2">
        <f t="shared" si="32"/>
        <v>-64.90387645709042</v>
      </c>
      <c r="BI66" s="2">
        <f t="shared" si="33"/>
        <v>31.84341611657472</v>
      </c>
      <c r="BJ66" s="2">
        <f t="shared" si="66"/>
        <v>3.8446776000000003</v>
      </c>
      <c r="BK66" s="2">
        <f t="shared" si="66"/>
        <v>16.564934400000002</v>
      </c>
      <c r="BL66" s="2">
        <f t="shared" si="35"/>
        <v>17.005252057062993</v>
      </c>
      <c r="BM66" s="2">
        <f t="shared" si="36"/>
        <v>76.93315543758253</v>
      </c>
      <c r="BN66" s="2">
        <f t="shared" si="65"/>
        <v>61.9542156</v>
      </c>
      <c r="BO66" s="2">
        <f t="shared" si="65"/>
        <v>12.2718054</v>
      </c>
      <c r="BP66" s="2">
        <f t="shared" si="38"/>
        <v>63.15791350564672</v>
      </c>
      <c r="BQ66" s="2">
        <f t="shared" si="62"/>
        <v>11.204040502097113</v>
      </c>
      <c r="BR66" s="2">
        <f t="shared" si="40"/>
        <v>1074.0162385617054</v>
      </c>
      <c r="BS66" s="2">
        <f t="shared" si="41"/>
        <v>88.13719593967964</v>
      </c>
      <c r="BT66" s="2">
        <f t="shared" si="59"/>
        <v>34.91233352232463</v>
      </c>
      <c r="BU66" s="2">
        <f t="shared" si="42"/>
        <v>1073.4486525503958</v>
      </c>
      <c r="BV66" s="2">
        <f t="shared" si="63"/>
        <v>-29.99154293476579</v>
      </c>
      <c r="BW66" s="2">
        <f t="shared" si="63"/>
        <v>1105.2920686669704</v>
      </c>
      <c r="BX66" s="2">
        <f t="shared" si="44"/>
        <v>1105.698896492946</v>
      </c>
      <c r="BY66" s="2">
        <f t="shared" si="45"/>
        <v>-88.44568930943534</v>
      </c>
      <c r="BZ66" s="2">
        <f t="shared" si="46"/>
        <v>0.06477631329210352</v>
      </c>
      <c r="CA66" s="2">
        <f t="shared" si="47"/>
        <v>100.32873599175191</v>
      </c>
      <c r="CB66" s="2">
        <f t="shared" si="48"/>
        <v>0.9133460174186596</v>
      </c>
      <c r="CC66" s="2">
        <f t="shared" si="49"/>
        <v>100.32873599175191</v>
      </c>
      <c r="CD66" s="2"/>
      <c r="CE66" s="2">
        <f t="shared" si="51"/>
        <v>8.912984389619577</v>
      </c>
      <c r="CF66" s="2">
        <f t="shared" si="52"/>
        <v>100.32873599175191</v>
      </c>
      <c r="CG66" s="2">
        <f t="shared" si="53"/>
        <v>-1.59805931190293</v>
      </c>
      <c r="CH66" s="2">
        <f t="shared" si="54"/>
        <v>8.768551600192737</v>
      </c>
      <c r="CI66" s="2">
        <f t="shared" si="71"/>
        <v>5.487000097481588</v>
      </c>
      <c r="CJ66" s="2">
        <f t="shared" si="64"/>
        <v>1.4339532473472956</v>
      </c>
    </row>
    <row r="67" spans="1:88" ht="12.75">
      <c r="A67" s="1" t="s">
        <v>74</v>
      </c>
      <c r="B67" s="1">
        <v>3</v>
      </c>
      <c r="C67" s="1">
        <v>0.04192</v>
      </c>
      <c r="D67">
        <v>0.2381</v>
      </c>
      <c r="E67" s="1">
        <v>0.4004</v>
      </c>
      <c r="F67" s="1">
        <v>0.1692</v>
      </c>
      <c r="G67" s="1">
        <v>2.5058</v>
      </c>
      <c r="H67" s="10">
        <f t="shared" si="0"/>
        <v>0.009981152</v>
      </c>
      <c r="I67" s="2">
        <f t="shared" si="1"/>
        <v>0.016784768</v>
      </c>
      <c r="J67" s="2">
        <f t="shared" si="2"/>
        <v>0.007092863999999999</v>
      </c>
      <c r="K67" s="2">
        <f t="shared" si="3"/>
        <v>0.105043136</v>
      </c>
      <c r="L67" s="3">
        <v>65</v>
      </c>
      <c r="M67" s="3"/>
      <c r="N67" s="11">
        <v>3</v>
      </c>
      <c r="O67" s="2">
        <f>O16+H68</f>
        <v>1.9714254960000002</v>
      </c>
      <c r="P67" s="2">
        <f>P16+I68</f>
        <v>8.365013664</v>
      </c>
      <c r="Q67" s="2">
        <f>Q16+J68</f>
        <v>1.989097872</v>
      </c>
      <c r="R67" s="2">
        <f>R16+K68</f>
        <v>12.788401127999999</v>
      </c>
      <c r="S67">
        <v>20</v>
      </c>
      <c r="T67">
        <v>0</v>
      </c>
      <c r="U67" s="2">
        <f t="shared" si="72"/>
        <v>21.971425496000002</v>
      </c>
      <c r="V67" s="2">
        <f t="shared" si="4"/>
        <v>8.365013664</v>
      </c>
      <c r="W67" s="2">
        <f t="shared" si="5"/>
        <v>23.509933898783842</v>
      </c>
      <c r="X67" s="2">
        <f t="shared" si="6"/>
        <v>20.84294975480173</v>
      </c>
      <c r="Y67" s="2">
        <f t="shared" si="56"/>
        <v>0.3487195607520097</v>
      </c>
      <c r="Z67" s="2">
        <f t="shared" si="7"/>
        <v>-20.84294975480173</v>
      </c>
      <c r="AA67" s="7">
        <f t="shared" si="8"/>
        <v>0.3807223917047571</v>
      </c>
      <c r="AB67" s="2">
        <f>Y67*1.43</f>
        <v>0.49866897187537385</v>
      </c>
      <c r="AC67" s="2">
        <f t="shared" si="9"/>
        <v>23.942850992</v>
      </c>
      <c r="AD67" s="2">
        <f t="shared" si="9"/>
        <v>16.730027328</v>
      </c>
      <c r="AE67" s="2">
        <f t="shared" si="10"/>
        <v>29.208798811672178</v>
      </c>
      <c r="AF67" s="2">
        <f t="shared" si="11"/>
        <v>34.94386103649863</v>
      </c>
      <c r="AG67" s="17">
        <f t="shared" si="12"/>
        <v>0.2806816492301806</v>
      </c>
      <c r="AH67" s="2">
        <f t="shared" si="13"/>
        <v>-34.94386103649863</v>
      </c>
      <c r="AI67" s="2"/>
      <c r="AJ67" s="2">
        <f t="shared" si="15"/>
        <v>0.6987483375973056</v>
      </c>
      <c r="AK67" s="2">
        <f>AG67*1.36</f>
        <v>0.3817270429530456</v>
      </c>
      <c r="AL67" s="2">
        <f t="shared" si="16"/>
        <v>65.931948864</v>
      </c>
      <c r="AM67" s="2">
        <f t="shared" si="16"/>
        <v>29.518428455999995</v>
      </c>
      <c r="AN67" s="2">
        <f t="shared" si="17"/>
        <v>72.23821356814621</v>
      </c>
      <c r="AO67" s="2">
        <f t="shared" si="18"/>
        <v>24.118565528777907</v>
      </c>
      <c r="AP67" s="14">
        <f t="shared" si="19"/>
        <v>0.3404724487583867</v>
      </c>
      <c r="AQ67" s="2">
        <f t="shared" si="20"/>
        <v>-24.118565528777907</v>
      </c>
      <c r="AR67" s="2">
        <f t="shared" si="21"/>
        <v>0.44771054040717995</v>
      </c>
      <c r="AS67" s="2">
        <f t="shared" si="70"/>
        <v>0.486875601724493</v>
      </c>
      <c r="AT67">
        <v>1</v>
      </c>
      <c r="AU67">
        <v>120</v>
      </c>
      <c r="AV67" s="2">
        <f t="shared" si="22"/>
        <v>8.594182455893378</v>
      </c>
      <c r="AW67" s="2">
        <f t="shared" si="23"/>
        <v>76.73879785584133</v>
      </c>
      <c r="AX67" s="2">
        <f t="shared" si="24"/>
        <v>8.594182455893378</v>
      </c>
      <c r="AY67" s="2">
        <f t="shared" si="25"/>
        <v>196.7387978558413</v>
      </c>
      <c r="AZ67" s="2">
        <f t="shared" si="26"/>
        <v>-8.230027084027947</v>
      </c>
      <c r="BA67" s="2">
        <f t="shared" si="27"/>
        <v>-2.475202270795661</v>
      </c>
      <c r="BB67" s="2">
        <f>Q67+(3*S67)-AZ67</f>
        <v>70.21912495602795</v>
      </c>
      <c r="BC67" s="2">
        <f>R67+(3*T67)-BA67</f>
        <v>15.26360339879566</v>
      </c>
      <c r="BD67" s="2">
        <f t="shared" si="28"/>
        <v>71.85891105705676</v>
      </c>
      <c r="BE67" s="2">
        <f t="shared" si="29"/>
        <v>12.263664416591496</v>
      </c>
      <c r="BF67" s="2">
        <f t="shared" si="30"/>
        <v>73.85997208518553</v>
      </c>
      <c r="BG67" s="2">
        <f t="shared" si="31"/>
        <v>153.47759571168265</v>
      </c>
      <c r="BH67" s="2">
        <f t="shared" si="32"/>
        <v>-66.08693511262784</v>
      </c>
      <c r="BI67" s="2">
        <f t="shared" si="33"/>
        <v>32.98200242319594</v>
      </c>
      <c r="BJ67" s="2">
        <f t="shared" si="66"/>
        <v>3.9428509920000003</v>
      </c>
      <c r="BK67" s="2">
        <f t="shared" si="66"/>
        <v>16.730027328</v>
      </c>
      <c r="BL67" s="2">
        <f t="shared" si="35"/>
        <v>17.188364911786756</v>
      </c>
      <c r="BM67" s="2">
        <f t="shared" si="36"/>
        <v>76.73879785584133</v>
      </c>
      <c r="BN67" s="2">
        <f t="shared" si="65"/>
        <v>61.989097872</v>
      </c>
      <c r="BO67" s="2">
        <f t="shared" si="65"/>
        <v>12.788401127999999</v>
      </c>
      <c r="BP67" s="2">
        <f t="shared" si="38"/>
        <v>63.294482053296136</v>
      </c>
      <c r="BQ67" s="2">
        <f t="shared" si="62"/>
        <v>11.656632992639002</v>
      </c>
      <c r="BR67" s="2">
        <f t="shared" si="40"/>
        <v>1087.9286544345919</v>
      </c>
      <c r="BS67" s="2">
        <f t="shared" si="41"/>
        <v>88.39543084848033</v>
      </c>
      <c r="BT67" s="2">
        <f t="shared" si="59"/>
        <v>30.463475684934107</v>
      </c>
      <c r="BU67" s="2">
        <f t="shared" si="42"/>
        <v>1087.5020615102553</v>
      </c>
      <c r="BV67" s="2">
        <f t="shared" si="63"/>
        <v>-35.62345942769373</v>
      </c>
      <c r="BW67" s="2">
        <f t="shared" si="63"/>
        <v>1120.4840639334514</v>
      </c>
      <c r="BX67" s="2">
        <f t="shared" si="44"/>
        <v>1121.05020779197</v>
      </c>
      <c r="BY67" s="2">
        <f t="shared" si="45"/>
        <v>-88.17901328498986</v>
      </c>
      <c r="BZ67" s="2">
        <f t="shared" si="46"/>
        <v>0.06409963671349803</v>
      </c>
      <c r="CA67" s="2">
        <f t="shared" si="47"/>
        <v>100.44267770158136</v>
      </c>
      <c r="CB67" s="2">
        <f t="shared" si="48"/>
        <v>0.9038048776603221</v>
      </c>
      <c r="CC67" s="2">
        <f t="shared" si="49"/>
        <v>100.44267770158136</v>
      </c>
      <c r="CD67" s="2"/>
      <c r="CE67" s="2">
        <f t="shared" si="51"/>
        <v>9.007075527903078</v>
      </c>
      <c r="CF67" s="2">
        <f t="shared" si="52"/>
        <v>100.44267770158136</v>
      </c>
      <c r="CG67" s="2">
        <f t="shared" si="53"/>
        <v>-1.6325479717260323</v>
      </c>
      <c r="CH67" s="2">
        <f t="shared" si="54"/>
        <v>8.857888951966137</v>
      </c>
      <c r="CI67" s="2">
        <f t="shared" si="71"/>
        <v>5.425806227673065</v>
      </c>
      <c r="CJ67" s="2">
        <f t="shared" si="64"/>
        <v>1.4189736579267058</v>
      </c>
    </row>
    <row r="68" spans="1:88" ht="12.75">
      <c r="A68" s="1" t="s">
        <v>75</v>
      </c>
      <c r="B68" s="1">
        <v>3</v>
      </c>
      <c r="C68" s="1">
        <v>0.16656</v>
      </c>
      <c r="D68">
        <v>0.2381</v>
      </c>
      <c r="E68" s="1">
        <v>0.4004</v>
      </c>
      <c r="F68" s="1">
        <v>0.1692</v>
      </c>
      <c r="G68" s="1">
        <v>2.5058</v>
      </c>
      <c r="H68" s="10">
        <f aca="true" t="shared" si="73" ref="H68:H124">C68*D68</f>
        <v>0.039657936000000005</v>
      </c>
      <c r="I68" s="2">
        <f aca="true" t="shared" si="74" ref="I68:I124">C68*E68</f>
        <v>0.066690624</v>
      </c>
      <c r="J68" s="2">
        <f aca="true" t="shared" si="75" ref="J68:J124">C68*F68</f>
        <v>0.028181952</v>
      </c>
      <c r="K68" s="2">
        <f aca="true" t="shared" si="76" ref="K68:K124">C68*G68</f>
        <v>0.417366048</v>
      </c>
      <c r="L68" s="3">
        <v>66</v>
      </c>
      <c r="M68" s="3"/>
      <c r="N68" s="11">
        <v>3</v>
      </c>
      <c r="O68" s="2">
        <f>O67+H69</f>
        <v>2.008981009</v>
      </c>
      <c r="P68" s="2">
        <f>P67+I69</f>
        <v>8.428168756</v>
      </c>
      <c r="Q68" s="2">
        <f>Q67+J69</f>
        <v>2.015785788</v>
      </c>
      <c r="R68" s="2">
        <f>R67+K69</f>
        <v>13.183640961999998</v>
      </c>
      <c r="S68">
        <v>20</v>
      </c>
      <c r="T68">
        <v>0</v>
      </c>
      <c r="U68" s="2">
        <f t="shared" si="72"/>
        <v>22.008981009</v>
      </c>
      <c r="V68" s="2">
        <f t="shared" si="72"/>
        <v>8.428168756</v>
      </c>
      <c r="W68" s="2">
        <f aca="true" t="shared" si="77" ref="W68:W125">SQRT(U68*U68+V68*V68)</f>
        <v>23.567547043214685</v>
      </c>
      <c r="X68" s="2">
        <f aca="true" t="shared" si="78" ref="X68:X131">DEGREES(ATAN(V68/U68))</f>
        <v>20.953954351776915</v>
      </c>
      <c r="Y68" s="2">
        <f t="shared" si="56"/>
        <v>0.34786708211337053</v>
      </c>
      <c r="Z68" s="2">
        <f aca="true" t="shared" si="79" ref="Z68:Z74">0-X68</f>
        <v>-20.953954351776915</v>
      </c>
      <c r="AA68" s="7">
        <f aca="true" t="shared" si="80" ref="AA68:AA74">V68/U68</f>
        <v>0.3829422521902999</v>
      </c>
      <c r="AB68" s="2">
        <f>Y68*1.43</f>
        <v>0.49744992742211985</v>
      </c>
      <c r="AC68" s="2">
        <f aca="true" t="shared" si="81" ref="AC68:AD77">O68+O68+S68</f>
        <v>24.017962018</v>
      </c>
      <c r="AD68" s="2">
        <f t="shared" si="81"/>
        <v>16.856337512</v>
      </c>
      <c r="AE68" s="2">
        <f>SQRT(AC68*AC68+AD68*AD68)</f>
        <v>29.342777881730093</v>
      </c>
      <c r="AF68" s="2">
        <f aca="true" t="shared" si="82" ref="AF68:AF77">DEGREES(ATAN(AD68/AC68))</f>
        <v>35.062027989816926</v>
      </c>
      <c r="AG68" s="17">
        <f aca="true" t="shared" si="83" ref="AG68:AG77">14.2/(SQRT(3)*AE68)</f>
        <v>0.27940005733394785</v>
      </c>
      <c r="AH68" s="2">
        <f aca="true" t="shared" si="84" ref="AH68:AH77">0-AF68</f>
        <v>-35.062027989816926</v>
      </c>
      <c r="AI68" s="2"/>
      <c r="AJ68" s="2">
        <f aca="true" t="shared" si="85" ref="AJ68:AJ77">AD68/AC68</f>
        <v>0.7018221404200408</v>
      </c>
      <c r="AK68" s="2">
        <f>AG68*1.36</f>
        <v>0.3799840779741691</v>
      </c>
      <c r="AL68" s="2">
        <f aca="true" t="shared" si="86" ref="AL68:AM131">O68+O68+Q68+(3*S68)</f>
        <v>66.03374780600001</v>
      </c>
      <c r="AM68" s="2">
        <f t="shared" si="86"/>
        <v>30.039978473999998</v>
      </c>
      <c r="AN68" s="2">
        <f aca="true" t="shared" si="87" ref="AN68:AN125">SQRT(AL68*AL68+AM68*AM68)</f>
        <v>72.54554539063577</v>
      </c>
      <c r="AO68" s="2">
        <f aca="true" t="shared" si="88" ref="AO68:AO125">DEGREES(ATAN(AM68/AL68))</f>
        <v>24.46166987628417</v>
      </c>
      <c r="AP68" s="14">
        <f aca="true" t="shared" si="89" ref="AP68:AP125">((SQRT(3))*14.2)/AN68</f>
        <v>0.33903007186782846</v>
      </c>
      <c r="AQ68" s="2">
        <f aca="true" t="shared" si="90" ref="AQ68:AQ125">0-AO68</f>
        <v>-24.46166987628417</v>
      </c>
      <c r="AR68" s="2">
        <f aca="true" t="shared" si="91" ref="AR68:AR125">AM68/AL68</f>
        <v>0.45491857530567853</v>
      </c>
      <c r="AS68" s="2">
        <f t="shared" si="70"/>
        <v>0.4848130027709947</v>
      </c>
      <c r="AT68">
        <v>1</v>
      </c>
      <c r="AU68">
        <v>120</v>
      </c>
      <c r="AV68" s="2">
        <f>SQRT(O68*O68+P68*P68)</f>
        <v>8.664296467350205</v>
      </c>
      <c r="AW68" s="2">
        <f>DEGREES(ATAN(P68/O68))</f>
        <v>76.59287248861342</v>
      </c>
      <c r="AX68" s="2">
        <f>AT68*AV68</f>
        <v>8.664296467350205</v>
      </c>
      <c r="AY68" s="2">
        <f>AU68+AW68</f>
        <v>196.5928724886134</v>
      </c>
      <c r="AZ68" s="2">
        <f aca="true" t="shared" si="92" ref="AZ68:AZ77">AX68*COS(AY68*PI()/180)</f>
        <v>-8.303498754578293</v>
      </c>
      <c r="BA68" s="2">
        <f>AX68*SIN(AY68*PI()/180)</f>
        <v>-2.4742557884854994</v>
      </c>
      <c r="BB68" s="2">
        <f>Q68+(3*S68)-AZ68</f>
        <v>70.31928454257829</v>
      </c>
      <c r="BC68" s="2">
        <f>R68+(3*T68)-BA68</f>
        <v>15.657896750485499</v>
      </c>
      <c r="BD68" s="2">
        <f aca="true" t="shared" si="93" ref="BD68:BD77">SQRT(BB68*BB68+BC68*BC68)</f>
        <v>72.04145687886214</v>
      </c>
      <c r="BE68" s="2">
        <f>DEGREES(ATAN(BC68/BB68))</f>
        <v>12.553177495069324</v>
      </c>
      <c r="BF68" s="2">
        <f>AV68*AV68</f>
        <v>75.07003327413724</v>
      </c>
      <c r="BG68" s="2">
        <f>AW68+AW68</f>
        <v>153.18574497722685</v>
      </c>
      <c r="BH68" s="2">
        <f aca="true" t="shared" si="94" ref="BH68:BH77">BF68*COS(BG68*PI()/180)</f>
        <v>-66.99802388509192</v>
      </c>
      <c r="BI68" s="2">
        <f>BF68*SIN(BG68*PI()/180)</f>
        <v>33.86406194290232</v>
      </c>
      <c r="BJ68" s="2">
        <f t="shared" si="66"/>
        <v>4.017962018</v>
      </c>
      <c r="BK68" s="2">
        <f t="shared" si="66"/>
        <v>16.856337512</v>
      </c>
      <c r="BL68" s="2">
        <f aca="true" t="shared" si="95" ref="BL68:BL77">SQRT(BJ68*BJ68+BK68*BK68)</f>
        <v>17.32859293470041</v>
      </c>
      <c r="BM68" s="2">
        <f>DEGREES(ATAN(BK68/BJ68))</f>
        <v>76.59287248861342</v>
      </c>
      <c r="BN68" s="2">
        <f t="shared" si="65"/>
        <v>62.015785788</v>
      </c>
      <c r="BO68" s="2">
        <f t="shared" si="65"/>
        <v>13.183640961999998</v>
      </c>
      <c r="BP68" s="2">
        <f aca="true" t="shared" si="96" ref="BP68:BP77">SQRT(BN68*BN68+BO68*BO68)</f>
        <v>63.40162518357102</v>
      </c>
      <c r="BQ68" s="2">
        <f t="shared" si="62"/>
        <v>12.00157233603346</v>
      </c>
      <c r="BR68" s="2">
        <f>BL68*BP68</f>
        <v>1098.6609542045524</v>
      </c>
      <c r="BS68" s="2">
        <f>BM68+BQ68</f>
        <v>88.59444482464689</v>
      </c>
      <c r="BT68" s="2">
        <f t="shared" si="59"/>
        <v>26.949170120108136</v>
      </c>
      <c r="BU68" s="2">
        <f>BR68*SIN(BS68*PI()/180)</f>
        <v>1098.330384958686</v>
      </c>
      <c r="BV68" s="2">
        <f t="shared" si="63"/>
        <v>-40.04885376498379</v>
      </c>
      <c r="BW68" s="2">
        <f t="shared" si="63"/>
        <v>1132.1944469015882</v>
      </c>
      <c r="BX68" s="2">
        <f aca="true" t="shared" si="97" ref="BX68:BX77">SQRT(BV68*BV68+BW68*BW68)</f>
        <v>1132.902544918442</v>
      </c>
      <c r="BY68" s="2">
        <f>DEGREES(ATAN(BW68/BV68))</f>
        <v>-87.97413423087131</v>
      </c>
      <c r="BZ68" s="2">
        <f>BD68/BX68</f>
        <v>0.0635901624566025</v>
      </c>
      <c r="CA68" s="2">
        <f>BE68-BY68</f>
        <v>100.52731172594063</v>
      </c>
      <c r="CB68" s="2">
        <f aca="true" t="shared" si="98" ref="CB68:CB77">14.1*BZ68</f>
        <v>0.8966212906380951</v>
      </c>
      <c r="CC68" s="2">
        <f>0+CA68</f>
        <v>100.52731172594063</v>
      </c>
      <c r="CD68" s="2"/>
      <c r="CE68" s="2">
        <f>BX68/((SQRT(3))*BD68)</f>
        <v>9.079238782942912</v>
      </c>
      <c r="CF68" s="2">
        <f>CC68</f>
        <v>100.52731172594063</v>
      </c>
      <c r="CG68" s="2">
        <f aca="true" t="shared" si="99" ref="CG68:CG77">CE68*COS(CF68*PI()/180)</f>
        <v>-1.6588150790508338</v>
      </c>
      <c r="CH68" s="2">
        <f>CE68*SIN(CF68*PI()/180)</f>
        <v>8.926416381236553</v>
      </c>
      <c r="CI68" s="2">
        <f t="shared" si="71"/>
        <v>5.381200408633979</v>
      </c>
      <c r="CJ68" s="2">
        <f t="shared" si="64"/>
        <v>1.4076954263018093</v>
      </c>
    </row>
    <row r="69" spans="1:88" ht="12.75">
      <c r="A69" s="1" t="s">
        <v>76</v>
      </c>
      <c r="B69" s="1">
        <v>3</v>
      </c>
      <c r="C69" s="1">
        <v>0.15773</v>
      </c>
      <c r="D69">
        <v>0.2381</v>
      </c>
      <c r="E69" s="1">
        <v>0.4004</v>
      </c>
      <c r="F69" s="1">
        <v>0.1692</v>
      </c>
      <c r="G69" s="1">
        <v>2.5058</v>
      </c>
      <c r="H69" s="10">
        <f t="shared" si="73"/>
        <v>0.037555513000000006</v>
      </c>
      <c r="I69" s="2">
        <f t="shared" si="74"/>
        <v>0.063155092</v>
      </c>
      <c r="J69" s="2">
        <f t="shared" si="75"/>
        <v>0.026687916</v>
      </c>
      <c r="K69" s="2">
        <f t="shared" si="76"/>
        <v>0.395239834</v>
      </c>
      <c r="L69" s="3">
        <v>67</v>
      </c>
      <c r="M69" s="3"/>
      <c r="N69" s="11">
        <v>3</v>
      </c>
      <c r="O69" s="2">
        <f>O17+H70</f>
        <v>2.072572757</v>
      </c>
      <c r="P69" s="2">
        <f>P17+I70</f>
        <v>8.535107588</v>
      </c>
      <c r="Q69" s="2">
        <f>Q17+J70</f>
        <v>2.0609757240000004</v>
      </c>
      <c r="R69" s="2">
        <f>R17+K70</f>
        <v>13.852890025999999</v>
      </c>
      <c r="S69">
        <v>20</v>
      </c>
      <c r="T69">
        <v>0</v>
      </c>
      <c r="U69" s="2">
        <f t="shared" si="72"/>
        <v>22.072572757</v>
      </c>
      <c r="V69" s="2">
        <f t="shared" si="72"/>
        <v>8.535107588</v>
      </c>
      <c r="W69" s="2">
        <f t="shared" si="77"/>
        <v>23.66530223030743</v>
      </c>
      <c r="X69" s="2">
        <f t="shared" si="78"/>
        <v>21.140681678002693</v>
      </c>
      <c r="Y69" s="2">
        <f aca="true" t="shared" si="100" ref="Y69:Y75">14.2/((SQRT(3))*W69)</f>
        <v>0.3464301339871873</v>
      </c>
      <c r="Z69" s="2">
        <f t="shared" si="79"/>
        <v>-21.140681678002693</v>
      </c>
      <c r="AA69" s="7">
        <f t="shared" si="80"/>
        <v>0.3866838579246823</v>
      </c>
      <c r="AB69" s="2">
        <f>Y69*1.43</f>
        <v>0.49539509160167783</v>
      </c>
      <c r="AC69" s="2">
        <f t="shared" si="81"/>
        <v>24.145145514</v>
      </c>
      <c r="AD69" s="2">
        <f t="shared" si="81"/>
        <v>17.070215176</v>
      </c>
      <c r="AE69" s="2">
        <f>SQRT(AC69*AC69+AD69*AD69)</f>
        <v>29.5699221853419</v>
      </c>
      <c r="AF69" s="2">
        <f t="shared" si="82"/>
        <v>35.259673599454146</v>
      </c>
      <c r="AG69" s="17">
        <f t="shared" si="83"/>
        <v>0.27725381795413384</v>
      </c>
      <c r="AH69" s="2">
        <f t="shared" si="84"/>
        <v>-35.259673599454146</v>
      </c>
      <c r="AI69" s="2"/>
      <c r="AJ69" s="2">
        <f t="shared" si="85"/>
        <v>0.7069833215998734</v>
      </c>
      <c r="AK69" s="2">
        <f>AG69*1.36</f>
        <v>0.37706519241762204</v>
      </c>
      <c r="AL69" s="2">
        <f t="shared" si="86"/>
        <v>66.206121238</v>
      </c>
      <c r="AM69" s="2">
        <f t="shared" si="86"/>
        <v>30.923105202000002</v>
      </c>
      <c r="AN69" s="2">
        <f t="shared" si="87"/>
        <v>73.0718066337128</v>
      </c>
      <c r="AO69" s="2">
        <f t="shared" si="88"/>
        <v>25.036017879552386</v>
      </c>
      <c r="AP69" s="14">
        <f t="shared" si="89"/>
        <v>0.33658838614414</v>
      </c>
      <c r="AQ69" s="2">
        <f t="shared" si="90"/>
        <v>-25.036017879552386</v>
      </c>
      <c r="AR69" s="2">
        <f t="shared" si="91"/>
        <v>0.4670732044675534</v>
      </c>
      <c r="AS69" s="2">
        <f t="shared" si="70"/>
        <v>0.4813213921861202</v>
      </c>
      <c r="AT69">
        <v>1</v>
      </c>
      <c r="AU69">
        <v>120</v>
      </c>
      <c r="AV69" s="2">
        <f>SQRT(O69*O69+P69*P69)</f>
        <v>8.783144048220647</v>
      </c>
      <c r="AW69" s="2">
        <f>DEGREES(ATAN(P69/O69))</f>
        <v>76.35109645832598</v>
      </c>
      <c r="AX69" s="2">
        <f>AT69*AV69</f>
        <v>8.783144048220647</v>
      </c>
      <c r="AY69" s="2">
        <f>AU69+AW69</f>
        <v>196.35109645832597</v>
      </c>
      <c r="AZ69" s="2">
        <f t="shared" si="92"/>
        <v>-8.427906373741328</v>
      </c>
      <c r="BA69" s="2">
        <f>AX69*SIN(AY69*PI()/180)</f>
        <v>-2.4726531352464467</v>
      </c>
      <c r="BB69" s="2">
        <f>Q69+(3*S69)-AZ69</f>
        <v>70.48888209774132</v>
      </c>
      <c r="BC69" s="2">
        <f>R69+(3*T69)-BA69</f>
        <v>16.325543161246447</v>
      </c>
      <c r="BD69" s="2">
        <f t="shared" si="93"/>
        <v>72.35472243674907</v>
      </c>
      <c r="BE69" s="2">
        <f>DEGREES(ATAN(BC69/BB69))</f>
        <v>13.040046783050695</v>
      </c>
      <c r="BF69" s="2">
        <f>AV69*AV69</f>
        <v>77.14361937179378</v>
      </c>
      <c r="BG69" s="2">
        <f>AW69+AW69</f>
        <v>152.70219291665197</v>
      </c>
      <c r="BH69" s="2">
        <f t="shared" si="94"/>
        <v>-68.55250370567661</v>
      </c>
      <c r="BI69" s="2">
        <f>BF69*SIN(BG69*PI()/180)</f>
        <v>35.37926292990556</v>
      </c>
      <c r="BJ69" s="2">
        <f t="shared" si="66"/>
        <v>4.145145514</v>
      </c>
      <c r="BK69" s="2">
        <f t="shared" si="66"/>
        <v>17.070215176</v>
      </c>
      <c r="BL69" s="2">
        <f t="shared" si="95"/>
        <v>17.566288096441294</v>
      </c>
      <c r="BM69" s="2">
        <f>DEGREES(ATAN(BK69/BJ69))</f>
        <v>76.35109645832598</v>
      </c>
      <c r="BN69" s="2">
        <f t="shared" si="65"/>
        <v>62.060975724</v>
      </c>
      <c r="BO69" s="2">
        <f t="shared" si="65"/>
        <v>13.852890025999999</v>
      </c>
      <c r="BP69" s="2">
        <f t="shared" si="96"/>
        <v>63.58826361748973</v>
      </c>
      <c r="BQ69" s="2">
        <f t="shared" si="62"/>
        <v>12.582956917822287</v>
      </c>
      <c r="BR69" s="2">
        <f>BL69*BP69</f>
        <v>1117.009758257281</v>
      </c>
      <c r="BS69" s="2">
        <f>BM69+BQ69</f>
        <v>88.93405337614827</v>
      </c>
      <c r="BT69" s="2">
        <f t="shared" si="59"/>
        <v>20.779961563517272</v>
      </c>
      <c r="BU69" s="2">
        <f>BR69*SIN(BS69*PI()/180)</f>
        <v>1116.816454588402</v>
      </c>
      <c r="BV69" s="2">
        <f t="shared" si="63"/>
        <v>-47.77254214215934</v>
      </c>
      <c r="BW69" s="2">
        <f t="shared" si="63"/>
        <v>1152.1957175183074</v>
      </c>
      <c r="BX69" s="2">
        <f t="shared" si="97"/>
        <v>1153.1856690274344</v>
      </c>
      <c r="BY69" s="2">
        <f>DEGREES(ATAN(BW69/BV69))</f>
        <v>-87.62575218965961</v>
      </c>
      <c r="BZ69" s="2">
        <f>BD69/BX69</f>
        <v>0.06274334166654282</v>
      </c>
      <c r="CA69" s="2">
        <f>BE69-BY69</f>
        <v>100.6657989727103</v>
      </c>
      <c r="CB69" s="2">
        <f t="shared" si="98"/>
        <v>0.8846811174982536</v>
      </c>
      <c r="CC69" s="2">
        <f>0+CA69</f>
        <v>100.6657989727103</v>
      </c>
      <c r="CD69" s="2"/>
      <c r="CE69" s="2">
        <f>BX69/((SQRT(3))*BD69)</f>
        <v>9.201777493108745</v>
      </c>
      <c r="CF69" s="2">
        <f>CC69</f>
        <v>100.6657989727103</v>
      </c>
      <c r="CG69" s="2">
        <f t="shared" si="99"/>
        <v>-1.703065351902539</v>
      </c>
      <c r="CH69" s="2">
        <f>CE69*SIN(CF69*PI()/180)</f>
        <v>9.042802521333291</v>
      </c>
      <c r="CI69" s="2">
        <f t="shared" si="71"/>
        <v>5.309721386341011</v>
      </c>
      <c r="CJ69" s="2">
        <f t="shared" si="64"/>
        <v>1.3889493544722582</v>
      </c>
    </row>
    <row r="70" spans="1:88" ht="12.75">
      <c r="A70" s="1" t="s">
        <v>77</v>
      </c>
      <c r="B70" s="1">
        <v>3</v>
      </c>
      <c r="C70" s="1">
        <v>0.16206</v>
      </c>
      <c r="D70">
        <v>0.2381</v>
      </c>
      <c r="E70" s="1">
        <v>0.4004</v>
      </c>
      <c r="F70" s="1">
        <v>0.1692</v>
      </c>
      <c r="G70" s="1">
        <v>2.5058</v>
      </c>
      <c r="H70" s="10">
        <f t="shared" si="73"/>
        <v>0.038586486</v>
      </c>
      <c r="I70" s="2">
        <f t="shared" si="74"/>
        <v>0.064888824</v>
      </c>
      <c r="J70" s="2">
        <f t="shared" si="75"/>
        <v>0.027420552</v>
      </c>
      <c r="K70" s="2">
        <f t="shared" si="76"/>
        <v>0.406089948</v>
      </c>
      <c r="L70" s="3">
        <v>68</v>
      </c>
      <c r="M70" s="3"/>
      <c r="N70" s="11">
        <v>3</v>
      </c>
      <c r="O70" s="2">
        <f>O17+H71</f>
        <v>2.068406007</v>
      </c>
      <c r="P70" s="2">
        <f>P17+I71</f>
        <v>8.528100588000001</v>
      </c>
      <c r="Q70" s="2">
        <f>Q17+J71</f>
        <v>2.0580147240000004</v>
      </c>
      <c r="R70" s="2">
        <f>R17+K71</f>
        <v>13.809038525999998</v>
      </c>
      <c r="S70">
        <v>20</v>
      </c>
      <c r="T70">
        <v>0</v>
      </c>
      <c r="U70" s="2">
        <f t="shared" si="72"/>
        <v>22.068406007</v>
      </c>
      <c r="V70" s="2">
        <f t="shared" si="72"/>
        <v>8.528100588000001</v>
      </c>
      <c r="W70" s="2">
        <f t="shared" si="77"/>
        <v>23.658889308858935</v>
      </c>
      <c r="X70" s="2">
        <f t="shared" si="78"/>
        <v>21.12849391994252</v>
      </c>
      <c r="Y70" s="2">
        <f t="shared" si="100"/>
        <v>0.34652403650338953</v>
      </c>
      <c r="Z70" s="2">
        <f t="shared" si="79"/>
        <v>-21.12849391994252</v>
      </c>
      <c r="AA70" s="7">
        <f t="shared" si="80"/>
        <v>0.386439355216454</v>
      </c>
      <c r="AB70" s="2">
        <f>Y70*1.43</f>
        <v>0.495529372199847</v>
      </c>
      <c r="AC70" s="2">
        <f t="shared" si="81"/>
        <v>24.136812014</v>
      </c>
      <c r="AD70" s="2">
        <f t="shared" si="81"/>
        <v>17.056201176000002</v>
      </c>
      <c r="AE70" s="2">
        <f>SQRT(AC70*AC70+AD70*AD70)</f>
        <v>29.555028214423324</v>
      </c>
      <c r="AF70" s="2">
        <f t="shared" si="82"/>
        <v>35.24681620869863</v>
      </c>
      <c r="AG70" s="17">
        <f t="shared" si="83"/>
        <v>0.27739353733696487</v>
      </c>
      <c r="AH70" s="2">
        <f t="shared" si="84"/>
        <v>-35.24681620869863</v>
      </c>
      <c r="AI70" s="2"/>
      <c r="AJ70" s="2">
        <f t="shared" si="85"/>
        <v>0.706646808456185</v>
      </c>
      <c r="AK70" s="2">
        <f>AG70*1.35</f>
        <v>0.3744812754049026</v>
      </c>
      <c r="AL70" s="2">
        <f t="shared" si="86"/>
        <v>66.194826738</v>
      </c>
      <c r="AM70" s="2">
        <f t="shared" si="86"/>
        <v>30.865239702</v>
      </c>
      <c r="AN70" s="2">
        <f t="shared" si="87"/>
        <v>73.03710090588041</v>
      </c>
      <c r="AO70" s="2">
        <f t="shared" si="88"/>
        <v>24.998638526725426</v>
      </c>
      <c r="AP70" s="14">
        <f t="shared" si="89"/>
        <v>0.33674832602094473</v>
      </c>
      <c r="AQ70" s="2">
        <f t="shared" si="90"/>
        <v>-24.998638526725426</v>
      </c>
      <c r="AR70" s="2">
        <f t="shared" si="91"/>
        <v>0.46627872936604287</v>
      </c>
      <c r="AS70" s="2">
        <f t="shared" si="70"/>
        <v>0.4815501062099509</v>
      </c>
      <c r="AT70">
        <v>1</v>
      </c>
      <c r="AU70">
        <v>120</v>
      </c>
      <c r="AV70" s="2">
        <f>SQRT(O70*O70+P70*P70)</f>
        <v>8.77535201851411</v>
      </c>
      <c r="AW70" s="2">
        <f>DEGREES(ATAN(P70/O70))</f>
        <v>76.36673792225488</v>
      </c>
      <c r="AX70" s="2">
        <f>AT70*AV70</f>
        <v>8.77535201851411</v>
      </c>
      <c r="AY70" s="2">
        <f>AU70+AW70</f>
        <v>196.36673792225488</v>
      </c>
      <c r="AZ70" s="2">
        <f t="shared" si="92"/>
        <v>-8.419754758737009</v>
      </c>
      <c r="BA70" s="2">
        <f>AX70*SIN(AY70*PI()/180)</f>
        <v>-2.4727581465976693</v>
      </c>
      <c r="BB70" s="2">
        <f>Q70+(3*S70)-AZ70</f>
        <v>70.47776948273702</v>
      </c>
      <c r="BC70" s="2">
        <f>R70+(3*T70)-BA70</f>
        <v>16.281796672597668</v>
      </c>
      <c r="BD70" s="2">
        <f t="shared" si="93"/>
        <v>72.33403689930232</v>
      </c>
      <c r="BE70" s="2">
        <f>DEGREES(ATAN(BC70/BB70))</f>
        <v>13.008274849892832</v>
      </c>
      <c r="BF70" s="2">
        <f>AV70*AV70</f>
        <v>77.00680304883966</v>
      </c>
      <c r="BG70" s="2">
        <f>AW70+AW70</f>
        <v>152.73347584450977</v>
      </c>
      <c r="BH70" s="2">
        <f t="shared" si="94"/>
        <v>-68.45019622925228</v>
      </c>
      <c r="BI70" s="2">
        <f>BF70*SIN(BG70*PI()/180)</f>
        <v>35.27914896903887</v>
      </c>
      <c r="BJ70" s="2">
        <f t="shared" si="66"/>
        <v>4.136812014</v>
      </c>
      <c r="BK70" s="2">
        <f t="shared" si="66"/>
        <v>17.056201176000002</v>
      </c>
      <c r="BL70" s="2">
        <f t="shared" si="95"/>
        <v>17.55070403702822</v>
      </c>
      <c r="BM70" s="2">
        <f>DEGREES(ATAN(BK70/BJ70))</f>
        <v>76.36673792225488</v>
      </c>
      <c r="BN70" s="2">
        <f t="shared" si="65"/>
        <v>62.058014724</v>
      </c>
      <c r="BO70" s="2">
        <f t="shared" si="65"/>
        <v>13.809038525999998</v>
      </c>
      <c r="BP70" s="2">
        <f t="shared" si="96"/>
        <v>63.575834532444425</v>
      </c>
      <c r="BQ70" s="2">
        <f t="shared" si="62"/>
        <v>12.544967635330565</v>
      </c>
      <c r="BR70" s="2">
        <f>BL70*BP70</f>
        <v>1115.8006557860103</v>
      </c>
      <c r="BS70" s="2">
        <f>BM70+BQ70</f>
        <v>88.91170555758545</v>
      </c>
      <c r="BT70" s="2">
        <f t="shared" si="59"/>
        <v>21.19260172864166</v>
      </c>
      <c r="BU70" s="2">
        <f>BR70*SIN(BS70*PI()/180)</f>
        <v>1115.5993801918598</v>
      </c>
      <c r="BV70" s="2">
        <f t="shared" si="63"/>
        <v>-47.25759450061062</v>
      </c>
      <c r="BW70" s="2">
        <f t="shared" si="63"/>
        <v>1150.8785291608988</v>
      </c>
      <c r="BX70" s="2">
        <f t="shared" si="97"/>
        <v>1151.8483707161884</v>
      </c>
      <c r="BY70" s="2">
        <f>DEGREES(ATAN(BW70/BV70))</f>
        <v>-87.64863068937699</v>
      </c>
      <c r="BZ70" s="2">
        <f>BD70/BX70</f>
        <v>0.06279822825492817</v>
      </c>
      <c r="CA70" s="2">
        <f>BE70-BY70</f>
        <v>100.65690553926981</v>
      </c>
      <c r="CB70" s="2">
        <f t="shared" si="98"/>
        <v>0.8854550183944873</v>
      </c>
      <c r="CC70" s="2">
        <f>0+CA70</f>
        <v>100.65690553926981</v>
      </c>
      <c r="CD70" s="2"/>
      <c r="CE70" s="2">
        <f>BX70/((SQRT(3))*BD70)</f>
        <v>9.193735002297895</v>
      </c>
      <c r="CF70" s="2">
        <f>CC70</f>
        <v>100.65690553926981</v>
      </c>
      <c r="CG70" s="2">
        <f t="shared" si="99"/>
        <v>-1.7001744326176256</v>
      </c>
      <c r="CH70" s="2">
        <f>CE70*SIN(CF70*PI()/180)</f>
        <v>9.035162986418719</v>
      </c>
      <c r="CI70" s="2">
        <f t="shared" si="71"/>
        <v>5.314256474559487</v>
      </c>
      <c r="CJ70" s="2">
        <f t="shared" si="64"/>
        <v>1.390164378879345</v>
      </c>
    </row>
    <row r="71" spans="1:88" ht="12.75">
      <c r="A71" s="1" t="s">
        <v>78</v>
      </c>
      <c r="B71" s="1">
        <v>3</v>
      </c>
      <c r="C71" s="1">
        <v>0.14456</v>
      </c>
      <c r="D71">
        <v>0.2381</v>
      </c>
      <c r="E71" s="1">
        <v>0.4004</v>
      </c>
      <c r="F71" s="1">
        <v>0.1692</v>
      </c>
      <c r="G71" s="1">
        <v>2.5058</v>
      </c>
      <c r="H71" s="10">
        <f t="shared" si="73"/>
        <v>0.034419736</v>
      </c>
      <c r="I71" s="2">
        <f t="shared" si="74"/>
        <v>0.05788182399999999</v>
      </c>
      <c r="J71" s="2">
        <f t="shared" si="75"/>
        <v>0.024459552</v>
      </c>
      <c r="K71" s="2">
        <f t="shared" si="76"/>
        <v>0.36223844799999994</v>
      </c>
      <c r="L71" s="3">
        <v>69</v>
      </c>
      <c r="M71" s="3"/>
      <c r="N71" s="11">
        <v>3</v>
      </c>
      <c r="O71" s="2">
        <f>O70+H72</f>
        <v>2.082808676</v>
      </c>
      <c r="P71" s="2">
        <f>P70+I72</f>
        <v>8.552320784</v>
      </c>
      <c r="Q71" s="2">
        <f>Q70+J72</f>
        <v>2.0682496320000006</v>
      </c>
      <c r="R71" s="2">
        <f>R70+K72</f>
        <v>13.960614367999998</v>
      </c>
      <c r="S71">
        <v>20</v>
      </c>
      <c r="T71">
        <v>0</v>
      </c>
      <c r="U71" s="2">
        <f t="shared" si="72"/>
        <v>22.082808676</v>
      </c>
      <c r="V71" s="2">
        <f t="shared" si="72"/>
        <v>8.552320784</v>
      </c>
      <c r="W71" s="2">
        <f t="shared" si="77"/>
        <v>23.681060571968885</v>
      </c>
      <c r="X71" s="2">
        <f t="shared" si="78"/>
        <v>21.170593746112047</v>
      </c>
      <c r="Y71" s="2">
        <f t="shared" si="100"/>
        <v>0.3461996052743113</v>
      </c>
      <c r="Z71" s="2">
        <f t="shared" si="79"/>
        <v>-21.170593746112047</v>
      </c>
      <c r="AA71" s="7">
        <f t="shared" si="80"/>
        <v>0.3872841045484771</v>
      </c>
      <c r="AB71" s="2">
        <f>Y71*1.42</f>
        <v>0.49160343948952206</v>
      </c>
      <c r="AC71" s="2">
        <f t="shared" si="81"/>
        <v>24.165617351999998</v>
      </c>
      <c r="AD71" s="2">
        <f t="shared" si="81"/>
        <v>17.104641568</v>
      </c>
      <c r="AE71" s="2">
        <f>SQRT(AC71*AC71+AD71*AD71)</f>
        <v>29.606516599779802</v>
      </c>
      <c r="AF71" s="2">
        <f t="shared" si="82"/>
        <v>35.29120377023984</v>
      </c>
      <c r="AG71" s="17">
        <f t="shared" si="83"/>
        <v>0.2769111251187741</v>
      </c>
      <c r="AH71" s="2">
        <f t="shared" si="84"/>
        <v>-35.29120377023984</v>
      </c>
      <c r="AI71" s="2"/>
      <c r="AJ71" s="2">
        <f t="shared" si="85"/>
        <v>0.707809004787721</v>
      </c>
      <c r="AK71" s="2">
        <f>AG71*1.34</f>
        <v>0.3710609076591573</v>
      </c>
      <c r="AL71" s="2">
        <f t="shared" si="86"/>
        <v>66.233866984</v>
      </c>
      <c r="AM71" s="2">
        <f t="shared" si="86"/>
        <v>31.065255936</v>
      </c>
      <c r="AN71" s="2">
        <f t="shared" si="87"/>
        <v>73.15719555876503</v>
      </c>
      <c r="AO71" s="2">
        <f t="shared" si="88"/>
        <v>25.127692222585726</v>
      </c>
      <c r="AP71" s="14">
        <f t="shared" si="89"/>
        <v>0.33619552088654786</v>
      </c>
      <c r="AQ71" s="2">
        <f t="shared" si="90"/>
        <v>-25.127692222585726</v>
      </c>
      <c r="AR71" s="2">
        <f t="shared" si="91"/>
        <v>0.469023738920519</v>
      </c>
      <c r="AS71" s="2">
        <f t="shared" si="70"/>
        <v>0.48075959486776343</v>
      </c>
      <c r="AT71">
        <v>1</v>
      </c>
      <c r="AU71">
        <v>120</v>
      </c>
      <c r="AV71" s="2">
        <f>SQRT(O71*O71+P71*P71)</f>
        <v>8.802288496366117</v>
      </c>
      <c r="AW71" s="2">
        <f>DEGREES(ATAN(P71/O71))</f>
        <v>76.31278966758076</v>
      </c>
      <c r="AX71" s="2">
        <f>AT71*AV71</f>
        <v>8.802288496366117</v>
      </c>
      <c r="AY71" s="2">
        <f>AU71+AW71</f>
        <v>196.31278966758077</v>
      </c>
      <c r="AZ71" s="2">
        <f t="shared" si="92"/>
        <v>-8.447931398257648</v>
      </c>
      <c r="BA71" s="2">
        <f>AX71*SIN(AY71*PI()/180)</f>
        <v>-2.472395167361372</v>
      </c>
      <c r="BB71" s="2">
        <f>Q71+(3*S71)-AZ71</f>
        <v>70.51618103025766</v>
      </c>
      <c r="BC71" s="2">
        <f>R71+(3*T71)-BA71</f>
        <v>16.43300953536137</v>
      </c>
      <c r="BD71" s="2">
        <f t="shared" si="93"/>
        <v>72.40563230496194</v>
      </c>
      <c r="BE71" s="2">
        <f>DEGREES(ATAN(BC71/BB71))</f>
        <v>13.118019649713116</v>
      </c>
      <c r="BF71" s="2">
        <f>AV71*AV71</f>
        <v>77.48028277325928</v>
      </c>
      <c r="BG71" s="2">
        <f>AW71+AW71</f>
        <v>152.62557933516152</v>
      </c>
      <c r="BH71" s="2">
        <f t="shared" si="94"/>
        <v>-68.80409881161754</v>
      </c>
      <c r="BI71" s="2">
        <f>BF71*SIN(BG71*PI()/180)</f>
        <v>35.625695857700634</v>
      </c>
      <c r="BJ71" s="2">
        <f t="shared" si="66"/>
        <v>4.165617352</v>
      </c>
      <c r="BK71" s="2">
        <f t="shared" si="66"/>
        <v>17.104641568</v>
      </c>
      <c r="BL71" s="2">
        <f t="shared" si="95"/>
        <v>17.604576992732234</v>
      </c>
      <c r="BM71" s="2">
        <f>DEGREES(ATAN(BK71/BJ71))</f>
        <v>76.31278966758076</v>
      </c>
      <c r="BN71" s="2">
        <f t="shared" si="65"/>
        <v>62.068249632000004</v>
      </c>
      <c r="BO71" s="2">
        <f t="shared" si="65"/>
        <v>13.960614367999998</v>
      </c>
      <c r="BP71" s="2">
        <f t="shared" si="96"/>
        <v>63.61891515824737</v>
      </c>
      <c r="BQ71" s="2">
        <f t="shared" si="62"/>
        <v>12.676217142619562</v>
      </c>
      <c r="BR71" s="2">
        <f>BL71*BP71</f>
        <v>1119.9840900974657</v>
      </c>
      <c r="BS71" s="2">
        <f>BM71+BQ71</f>
        <v>88.98900681020032</v>
      </c>
      <c r="BT71" s="2">
        <f t="shared" si="59"/>
        <v>19.761272841616094</v>
      </c>
      <c r="BU71" s="2">
        <f>BR71*SIN(BS71*PI()/180)</f>
        <v>1119.8097401644297</v>
      </c>
      <c r="BV71" s="2">
        <f t="shared" si="63"/>
        <v>-49.042825970001445</v>
      </c>
      <c r="BW71" s="2">
        <f t="shared" si="63"/>
        <v>1155.4354360221305</v>
      </c>
      <c r="BX71" s="2">
        <f t="shared" si="97"/>
        <v>1156.47578686057</v>
      </c>
      <c r="BY71" s="2">
        <f>DEGREES(ATAN(BW71/BV71))</f>
        <v>-87.56952123323546</v>
      </c>
      <c r="BZ71" s="2">
        <f>BD71/BX71</f>
        <v>0.06260886144578788</v>
      </c>
      <c r="CA71" s="2">
        <f>BE71-BY71</f>
        <v>100.68754088294858</v>
      </c>
      <c r="CB71" s="2">
        <f t="shared" si="98"/>
        <v>0.8827849463856091</v>
      </c>
      <c r="CC71" s="2">
        <f>0+CA71</f>
        <v>100.68754088294858</v>
      </c>
      <c r="CD71" s="2"/>
      <c r="CE71" s="2">
        <f>BX71/((SQRT(3))*BD71)</f>
        <v>9.221542380059812</v>
      </c>
      <c r="CF71" s="2">
        <f>CC71</f>
        <v>100.68754088294858</v>
      </c>
      <c r="CG71" s="2">
        <f t="shared" si="99"/>
        <v>-1.7101621390401986</v>
      </c>
      <c r="CH71" s="2">
        <f>CE71*SIN(CF71*PI()/180)</f>
        <v>9.0615776399826</v>
      </c>
      <c r="CI71" s="2">
        <f t="shared" si="71"/>
        <v>5.298665800815978</v>
      </c>
      <c r="CJ71" s="2">
        <f t="shared" si="64"/>
        <v>1.3859723658254064</v>
      </c>
    </row>
    <row r="72" spans="1:88" ht="12.75">
      <c r="A72" s="1" t="s">
        <v>79</v>
      </c>
      <c r="B72" s="1">
        <v>3</v>
      </c>
      <c r="C72" s="1">
        <v>0.06049</v>
      </c>
      <c r="D72">
        <v>0.2381</v>
      </c>
      <c r="E72" s="1">
        <v>0.4004</v>
      </c>
      <c r="F72" s="1">
        <v>0.1692</v>
      </c>
      <c r="G72" s="1">
        <v>2.5058</v>
      </c>
      <c r="H72" s="10">
        <f t="shared" si="73"/>
        <v>0.014402669000000002</v>
      </c>
      <c r="I72" s="2">
        <f t="shared" si="74"/>
        <v>0.024220196</v>
      </c>
      <c r="J72" s="2">
        <f t="shared" si="75"/>
        <v>0.010234908</v>
      </c>
      <c r="K72" s="2">
        <f t="shared" si="76"/>
        <v>0.151575842</v>
      </c>
      <c r="L72" s="3">
        <v>70</v>
      </c>
      <c r="M72" s="3"/>
      <c r="N72" s="11">
        <v>3</v>
      </c>
      <c r="O72" s="2">
        <f>O19+H73</f>
        <v>2.1498290640000004</v>
      </c>
      <c r="P72" s="2">
        <f>P19+I73</f>
        <v>8.665025376000001</v>
      </c>
      <c r="Q72" s="2">
        <f>Q19+J73</f>
        <v>2.115876048</v>
      </c>
      <c r="R72" s="2">
        <f>R19+K73</f>
        <v>14.665946951999999</v>
      </c>
      <c r="S72">
        <v>20</v>
      </c>
      <c r="T72">
        <v>0</v>
      </c>
      <c r="U72" s="2">
        <f t="shared" si="72"/>
        <v>22.149829064000002</v>
      </c>
      <c r="V72" s="2">
        <f t="shared" si="72"/>
        <v>8.665025376000001</v>
      </c>
      <c r="W72" s="2">
        <f t="shared" si="77"/>
        <v>23.784398086374672</v>
      </c>
      <c r="X72" s="2">
        <f t="shared" si="78"/>
        <v>21.365464760521593</v>
      </c>
      <c r="Y72" s="2">
        <f t="shared" si="100"/>
        <v>0.34469545088842396</v>
      </c>
      <c r="Z72" s="2">
        <f t="shared" si="79"/>
        <v>-21.365464760521593</v>
      </c>
      <c r="AA72" s="7">
        <f t="shared" si="80"/>
        <v>0.3912005528784518</v>
      </c>
      <c r="AB72" s="2">
        <f>Y72*1.42</f>
        <v>0.489467540261562</v>
      </c>
      <c r="AC72" s="2">
        <f t="shared" si="81"/>
        <v>24.299658128</v>
      </c>
      <c r="AD72" s="2">
        <f t="shared" si="81"/>
        <v>17.330050752000002</v>
      </c>
      <c r="AE72" s="2">
        <f>SQRT(AC72*AC72+AD72*AD72)</f>
        <v>29.84634054963141</v>
      </c>
      <c r="AF72" s="2">
        <f t="shared" si="82"/>
        <v>35.4957381944434</v>
      </c>
      <c r="AG72" s="17">
        <f t="shared" si="83"/>
        <v>0.2746860644057729</v>
      </c>
      <c r="AH72" s="2">
        <f t="shared" si="84"/>
        <v>-35.4957381944434</v>
      </c>
      <c r="AI72" s="2"/>
      <c r="AJ72" s="2">
        <f t="shared" si="85"/>
        <v>0.7131808464428945</v>
      </c>
      <c r="AK72" s="2">
        <f>AG72*1.33</f>
        <v>0.36533246565967803</v>
      </c>
      <c r="AL72" s="2">
        <f t="shared" si="86"/>
        <v>66.415534176</v>
      </c>
      <c r="AM72" s="2">
        <f t="shared" si="86"/>
        <v>31.995997704</v>
      </c>
      <c r="AN72" s="2">
        <f t="shared" si="87"/>
        <v>73.72087254609644</v>
      </c>
      <c r="AO72" s="2">
        <f t="shared" si="88"/>
        <v>25.722661994672162</v>
      </c>
      <c r="AP72" s="14">
        <f t="shared" si="89"/>
        <v>0.3336249371180344</v>
      </c>
      <c r="AQ72" s="2">
        <f t="shared" si="90"/>
        <v>-25.722661994672162</v>
      </c>
      <c r="AR72" s="2">
        <f t="shared" si="91"/>
        <v>0.48175472953678533</v>
      </c>
      <c r="AS72" s="2">
        <f t="shared" si="70"/>
        <v>0.4770836600787892</v>
      </c>
      <c r="AT72">
        <v>1</v>
      </c>
      <c r="AU72">
        <v>120</v>
      </c>
      <c r="AV72" s="2">
        <f>SQRT(O72*O72+P72*P72)</f>
        <v>8.92773374217349</v>
      </c>
      <c r="AW72" s="2">
        <f>DEGREES(ATAN(P72/O72))</f>
        <v>76.06603467263126</v>
      </c>
      <c r="AX72" s="2">
        <f>AT72*AV72</f>
        <v>8.92773374217349</v>
      </c>
      <c r="AY72" s="2">
        <f>AU72+AW72</f>
        <v>196.06603467263125</v>
      </c>
      <c r="AZ72" s="2">
        <f t="shared" si="92"/>
        <v>-8.57904663205281</v>
      </c>
      <c r="BA72" s="2">
        <f>AX72*SIN(AY72*PI()/180)</f>
        <v>-2.470706104781871</v>
      </c>
      <c r="BB72" s="2">
        <f>Q72+(3*S72)-AZ72</f>
        <v>70.69492268005281</v>
      </c>
      <c r="BC72" s="2">
        <f>R72+(3*T72)-BA72</f>
        <v>17.13665305678187</v>
      </c>
      <c r="BD72" s="2">
        <f t="shared" si="93"/>
        <v>72.74226399231163</v>
      </c>
      <c r="BE72" s="2">
        <f>DEGREES(ATAN(BC72/BB72))</f>
        <v>13.625838968603018</v>
      </c>
      <c r="BF72" s="2">
        <f>AV72*AV72</f>
        <v>79.70442977114308</v>
      </c>
      <c r="BG72" s="2">
        <f>AW72+AW72</f>
        <v>152.13206934526252</v>
      </c>
      <c r="BH72" s="2">
        <f t="shared" si="94"/>
        <v>-70.46089976230483</v>
      </c>
      <c r="BI72" s="2">
        <f>BF72*SIN(BG72*PI()/180)</f>
        <v>37.2566467872447</v>
      </c>
      <c r="BJ72" s="2">
        <f t="shared" si="66"/>
        <v>4.299658128000001</v>
      </c>
      <c r="BK72" s="2">
        <f t="shared" si="66"/>
        <v>17.330050752000002</v>
      </c>
      <c r="BL72" s="2">
        <f t="shared" si="95"/>
        <v>17.85546748434698</v>
      </c>
      <c r="BM72" s="2">
        <f>DEGREES(ATAN(BK72/BJ72))</f>
        <v>76.06603467263126</v>
      </c>
      <c r="BN72" s="2">
        <f t="shared" si="65"/>
        <v>62.115876048</v>
      </c>
      <c r="BO72" s="2">
        <f t="shared" si="65"/>
        <v>14.665946951999999</v>
      </c>
      <c r="BP72" s="2">
        <f t="shared" si="96"/>
        <v>63.82375778038596</v>
      </c>
      <c r="BQ72" s="2">
        <f t="shared" si="62"/>
        <v>13.284603013909022</v>
      </c>
      <c r="BR72" s="2">
        <f>BL72*BP72</f>
        <v>1139.6030317765192</v>
      </c>
      <c r="BS72" s="2">
        <f>BM72+BQ72</f>
        <v>89.35063768654028</v>
      </c>
      <c r="BT72" s="2">
        <f aca="true" t="shared" si="101" ref="BT72:BT77">BR72*COS(BS72*PI()/180)</f>
        <v>12.915426323324292</v>
      </c>
      <c r="BU72" s="2">
        <f>BR72*SIN(BS72*PI()/180)</f>
        <v>1139.5298424337648</v>
      </c>
      <c r="BV72" s="2">
        <f t="shared" si="63"/>
        <v>-57.545473438980544</v>
      </c>
      <c r="BW72" s="2">
        <f t="shared" si="63"/>
        <v>1176.7864892210096</v>
      </c>
      <c r="BX72" s="2">
        <f t="shared" si="97"/>
        <v>1178.192650938897</v>
      </c>
      <c r="BY72" s="2">
        <f>DEGREES(ATAN(BW72/BV72))</f>
        <v>-87.20043655600372</v>
      </c>
      <c r="BZ72" s="2">
        <f>BD72/BX72</f>
        <v>0.061740551457644566</v>
      </c>
      <c r="CA72" s="2">
        <f>BE72-BY72</f>
        <v>100.82627552460674</v>
      </c>
      <c r="CB72" s="2">
        <f t="shared" si="98"/>
        <v>0.8705417755527883</v>
      </c>
      <c r="CC72" s="2">
        <f>0+CA72</f>
        <v>100.82627552460674</v>
      </c>
      <c r="CD72" s="2"/>
      <c r="CE72" s="2">
        <f>BX72/((SQRT(3))*BD72)</f>
        <v>9.35123278880496</v>
      </c>
      <c r="CF72" s="2">
        <f>CC72</f>
        <v>100.82627552460674</v>
      </c>
      <c r="CG72" s="2">
        <f t="shared" si="99"/>
        <v>-1.7564585719450214</v>
      </c>
      <c r="CH72" s="2">
        <f>CE72*SIN(CF72*PI()/180)</f>
        <v>9.184792210793985</v>
      </c>
      <c r="CI72" s="2">
        <f t="shared" si="71"/>
        <v>5.229153910885111</v>
      </c>
      <c r="CJ72" s="2">
        <f t="shared" si="64"/>
        <v>1.3667505876178778</v>
      </c>
    </row>
    <row r="73" spans="1:88" ht="12.75">
      <c r="A73" s="1" t="s">
        <v>80</v>
      </c>
      <c r="B73" s="1">
        <v>3</v>
      </c>
      <c r="C73" s="1">
        <v>0.14478</v>
      </c>
      <c r="D73">
        <v>0.2381</v>
      </c>
      <c r="E73" s="1">
        <v>0.4004</v>
      </c>
      <c r="F73" s="1">
        <v>0.1692</v>
      </c>
      <c r="G73" s="1">
        <v>2.5058</v>
      </c>
      <c r="H73" s="10">
        <f t="shared" si="73"/>
        <v>0.034472117999999996</v>
      </c>
      <c r="I73" s="2">
        <f t="shared" si="74"/>
        <v>0.05796991199999999</v>
      </c>
      <c r="J73" s="2">
        <f t="shared" si="75"/>
        <v>0.024496775999999998</v>
      </c>
      <c r="K73" s="2">
        <f t="shared" si="76"/>
        <v>0.3627897239999999</v>
      </c>
      <c r="L73" s="3">
        <v>71</v>
      </c>
      <c r="M73" s="3"/>
      <c r="N73" s="11">
        <v>3</v>
      </c>
      <c r="O73" s="2">
        <f>O72+H74</f>
        <v>2.2191161640000003</v>
      </c>
      <c r="P73" s="2">
        <f>P72+I74</f>
        <v>8.781541776000001</v>
      </c>
      <c r="Q73" s="2">
        <f>Q72+J74</f>
        <v>2.165113248</v>
      </c>
      <c r="R73" s="2">
        <f>R72+K74</f>
        <v>15.395134751999999</v>
      </c>
      <c r="S73">
        <v>20</v>
      </c>
      <c r="T73">
        <v>0</v>
      </c>
      <c r="U73" s="2">
        <f t="shared" si="72"/>
        <v>22.219116164</v>
      </c>
      <c r="V73" s="2">
        <f t="shared" si="72"/>
        <v>8.781541776000001</v>
      </c>
      <c r="W73" s="2">
        <f t="shared" si="77"/>
        <v>23.89151730369922</v>
      </c>
      <c r="X73" s="2">
        <f t="shared" si="78"/>
        <v>21.565151925523033</v>
      </c>
      <c r="Y73" s="2">
        <f t="shared" si="100"/>
        <v>0.34314998575763533</v>
      </c>
      <c r="Z73" s="2">
        <f t="shared" si="79"/>
        <v>-21.565151925523033</v>
      </c>
      <c r="AA73" s="7">
        <f t="shared" si="80"/>
        <v>0.39522462150083576</v>
      </c>
      <c r="AB73" s="2">
        <f>Y73*1.41</f>
        <v>0.4838414799182658</v>
      </c>
      <c r="AC73" s="2">
        <f t="shared" si="81"/>
        <v>24.438232328</v>
      </c>
      <c r="AD73" s="2">
        <f t="shared" si="81"/>
        <v>17.563083552000002</v>
      </c>
      <c r="AE73" s="2">
        <f>SQRT(AC73*AC73+AD73*AD73)</f>
        <v>30.094669015821346</v>
      </c>
      <c r="AF73" s="2">
        <f t="shared" si="82"/>
        <v>35.7037603692139</v>
      </c>
      <c r="AG73" s="17">
        <f t="shared" si="83"/>
        <v>0.2724194713084448</v>
      </c>
      <c r="AH73" s="2">
        <f t="shared" si="84"/>
        <v>-35.7037603692139</v>
      </c>
      <c r="AI73" s="2"/>
      <c r="AJ73" s="2">
        <f t="shared" si="85"/>
        <v>0.7186724193581372</v>
      </c>
      <c r="AK73" s="2">
        <f>AG73*1.5</f>
        <v>0.4086292069626672</v>
      </c>
      <c r="AL73" s="2">
        <f t="shared" si="86"/>
        <v>66.603345576</v>
      </c>
      <c r="AM73" s="2">
        <f t="shared" si="86"/>
        <v>32.958218304</v>
      </c>
      <c r="AN73" s="2">
        <f t="shared" si="87"/>
        <v>74.3118415576562</v>
      </c>
      <c r="AO73" s="2">
        <f t="shared" si="88"/>
        <v>26.328197555485243</v>
      </c>
      <c r="AP73" s="14">
        <f t="shared" si="89"/>
        <v>0.3309717664363826</v>
      </c>
      <c r="AQ73" s="2">
        <f t="shared" si="90"/>
        <v>-26.328197555485243</v>
      </c>
      <c r="AR73" s="2">
        <f t="shared" si="91"/>
        <v>0.49484328480754636</v>
      </c>
      <c r="AS73" s="2">
        <f t="shared" si="70"/>
        <v>0.4732896260040271</v>
      </c>
      <c r="AT73">
        <v>1</v>
      </c>
      <c r="AU73">
        <v>120</v>
      </c>
      <c r="AV73" s="2">
        <f>SQRT(O73*O73+P73*P73)</f>
        <v>9.057590877985124</v>
      </c>
      <c r="AW73" s="2">
        <f>DEGREES(ATAN(P73/O73))</f>
        <v>75.81812452141418</v>
      </c>
      <c r="AX73" s="2">
        <f>AT73*AV73</f>
        <v>9.057590877985124</v>
      </c>
      <c r="AY73" s="2">
        <f>AU73+AW73</f>
        <v>195.81812452141418</v>
      </c>
      <c r="AZ73" s="2">
        <f t="shared" si="92"/>
        <v>-8.714596344410317</v>
      </c>
      <c r="BA73" s="2">
        <f>AX73*SIN(AY73*PI()/180)</f>
        <v>-2.468959916027324</v>
      </c>
      <c r="BB73" s="2">
        <f>Q73+(3*S73)-AZ73</f>
        <v>70.87970959241031</v>
      </c>
      <c r="BC73" s="2">
        <f>R73+(3*T73)-BA73</f>
        <v>17.864094668027324</v>
      </c>
      <c r="BD73" s="2">
        <f t="shared" si="93"/>
        <v>73.09623184687884</v>
      </c>
      <c r="BE73" s="2">
        <f>DEGREES(ATAN(BC73/BB73))</f>
        <v>14.145873644351296</v>
      </c>
      <c r="BF73" s="2">
        <f>AV73*AV73</f>
        <v>82.03995251295933</v>
      </c>
      <c r="BG73" s="2">
        <f>AW73+AW73</f>
        <v>151.63624904282835</v>
      </c>
      <c r="BH73" s="2">
        <f t="shared" si="94"/>
        <v>-72.19099941430719</v>
      </c>
      <c r="BI73" s="2">
        <f>BF73*SIN(BG73*PI()/180)</f>
        <v>38.97452259992574</v>
      </c>
      <c r="BJ73" s="2">
        <f t="shared" si="66"/>
        <v>4.438232328000001</v>
      </c>
      <c r="BK73" s="2">
        <f t="shared" si="66"/>
        <v>17.563083552000002</v>
      </c>
      <c r="BL73" s="2">
        <f t="shared" si="95"/>
        <v>18.115181755970248</v>
      </c>
      <c r="BM73" s="2">
        <f>DEGREES(ATAN(BK73/BJ73))</f>
        <v>75.81812452141418</v>
      </c>
      <c r="BN73" s="2">
        <f t="shared" si="65"/>
        <v>62.165113248</v>
      </c>
      <c r="BO73" s="2">
        <f t="shared" si="65"/>
        <v>15.395134751999999</v>
      </c>
      <c r="BP73" s="2">
        <f t="shared" si="96"/>
        <v>64.04304395614642</v>
      </c>
      <c r="BQ73" s="2">
        <f t="shared" si="62"/>
        <v>13.909400546962546</v>
      </c>
      <c r="BR73" s="2">
        <f>BL73*BP73</f>
        <v>1160.1513814711843</v>
      </c>
      <c r="BS73" s="2">
        <f>BM73+BQ73</f>
        <v>89.72752506837672</v>
      </c>
      <c r="BT73" s="2">
        <f t="shared" si="101"/>
        <v>5.517177347379987</v>
      </c>
      <c r="BU73" s="2">
        <f>BR73*SIN(BS73*PI()/180)</f>
        <v>1160.1382627444088</v>
      </c>
      <c r="BV73" s="2">
        <f t="shared" si="63"/>
        <v>-66.6738220669272</v>
      </c>
      <c r="BW73" s="2">
        <f t="shared" si="63"/>
        <v>1199.1127853443345</v>
      </c>
      <c r="BX73" s="2">
        <f t="shared" si="97"/>
        <v>1200.9649747287638</v>
      </c>
      <c r="BY73" s="2">
        <f>DEGREES(ATAN(BW73/BV73))</f>
        <v>-86.81748113654558</v>
      </c>
      <c r="BZ73" s="2">
        <f>BD73/BX73</f>
        <v>0.060864582552365876</v>
      </c>
      <c r="CA73" s="2">
        <f>BE73-BY73</f>
        <v>100.96335478089688</v>
      </c>
      <c r="CB73" s="2">
        <f t="shared" si="98"/>
        <v>0.8581906139883588</v>
      </c>
      <c r="CC73" s="2">
        <f>0+CA73</f>
        <v>100.96335478089688</v>
      </c>
      <c r="CD73" s="2"/>
      <c r="CE73" s="2">
        <f>BX73/((SQRT(3))*BD73)</f>
        <v>9.485816627311833</v>
      </c>
      <c r="CF73" s="2">
        <f>CC73</f>
        <v>100.96335478089688</v>
      </c>
      <c r="CG73" s="2">
        <f t="shared" si="99"/>
        <v>-1.8040233018723069</v>
      </c>
      <c r="CH73" s="2">
        <f>CE73*SIN(CF73*PI()/180)</f>
        <v>9.312691179959065</v>
      </c>
      <c r="CI73" s="2">
        <f t="shared" si="71"/>
        <v>5.162178986432094</v>
      </c>
      <c r="CJ73" s="2">
        <f t="shared" si="64"/>
        <v>1.3473592639617233</v>
      </c>
    </row>
    <row r="74" spans="1:88" ht="12.75">
      <c r="A74" s="1" t="s">
        <v>81</v>
      </c>
      <c r="B74" s="1">
        <v>3</v>
      </c>
      <c r="C74" s="1">
        <v>0.291</v>
      </c>
      <c r="D74">
        <v>0.2381</v>
      </c>
      <c r="E74" s="1">
        <v>0.4004</v>
      </c>
      <c r="F74" s="1">
        <v>0.1692</v>
      </c>
      <c r="G74" s="1">
        <v>2.5058</v>
      </c>
      <c r="H74" s="10">
        <f t="shared" si="73"/>
        <v>0.06928709999999999</v>
      </c>
      <c r="I74" s="2">
        <f t="shared" si="74"/>
        <v>0.11651639999999999</v>
      </c>
      <c r="J74" s="2">
        <f t="shared" si="75"/>
        <v>0.049237199999999995</v>
      </c>
      <c r="K74" s="2">
        <f t="shared" si="76"/>
        <v>0.7291877999999999</v>
      </c>
      <c r="L74" s="3">
        <v>72</v>
      </c>
      <c r="M74" s="3"/>
      <c r="N74" s="11">
        <v>3</v>
      </c>
      <c r="O74" s="2">
        <f>O21+H75</f>
        <v>2.2226805210000005</v>
      </c>
      <c r="P74" s="2">
        <f>P21+I75</f>
        <v>8.787535764</v>
      </c>
      <c r="Q74" s="2">
        <f>Q21+J75</f>
        <v>2.167646172</v>
      </c>
      <c r="R74" s="2">
        <f>R21+K75</f>
        <v>15.432646577999998</v>
      </c>
      <c r="S74">
        <v>20</v>
      </c>
      <c r="T74">
        <v>0</v>
      </c>
      <c r="U74" s="2">
        <f t="shared" si="72"/>
        <v>22.222680521</v>
      </c>
      <c r="V74" s="2">
        <f t="shared" si="72"/>
        <v>8.787535764</v>
      </c>
      <c r="W74" s="2">
        <f t="shared" si="77"/>
        <v>23.89703568106329</v>
      </c>
      <c r="X74" s="2">
        <f t="shared" si="78"/>
        <v>21.575376052131844</v>
      </c>
      <c r="Y74" s="2">
        <f t="shared" si="100"/>
        <v>0.3430707445019767</v>
      </c>
      <c r="Z74" s="2">
        <f t="shared" si="79"/>
        <v>-21.575376052131844</v>
      </c>
      <c r="AA74" s="7">
        <f t="shared" si="80"/>
        <v>0.39543095423146407</v>
      </c>
      <c r="AB74" s="2">
        <f>Y74*1.39</f>
        <v>0.4768683348577476</v>
      </c>
      <c r="AC74" s="2">
        <f>O74+O74+S74</f>
        <v>24.445361042000002</v>
      </c>
      <c r="AD74" s="2">
        <f t="shared" si="81"/>
        <v>17.575071528</v>
      </c>
      <c r="AE74" s="2">
        <f>SQRT(AC74*AC74+AD74*AD74)</f>
        <v>30.107454487021112</v>
      </c>
      <c r="AF74" s="2">
        <f t="shared" si="82"/>
        <v>35.71436888296393</v>
      </c>
      <c r="AG74" s="17">
        <f t="shared" si="83"/>
        <v>0.272303785297654</v>
      </c>
      <c r="AH74" s="2">
        <f t="shared" si="84"/>
        <v>-35.71436888296393</v>
      </c>
      <c r="AI74" s="2"/>
      <c r="AJ74" s="2">
        <f t="shared" si="85"/>
        <v>0.718953240158898</v>
      </c>
      <c r="AK74" s="2">
        <f>AG74*1.47</f>
        <v>0.40028656438755134</v>
      </c>
      <c r="AL74" s="2">
        <f t="shared" si="86"/>
        <v>66.613007214</v>
      </c>
      <c r="AM74" s="2">
        <f t="shared" si="86"/>
        <v>33.007718106</v>
      </c>
      <c r="AN74" s="2">
        <f t="shared" si="87"/>
        <v>74.34246555406658</v>
      </c>
      <c r="AO74" s="2">
        <f t="shared" si="88"/>
        <v>26.359087270873445</v>
      </c>
      <c r="AP74" s="14">
        <f t="shared" si="89"/>
        <v>0.33083542877106914</v>
      </c>
      <c r="AQ74" s="2">
        <f t="shared" si="90"/>
        <v>-26.359087270873445</v>
      </c>
      <c r="AR74" s="2">
        <f t="shared" si="91"/>
        <v>0.4955146072291838</v>
      </c>
      <c r="AS74" s="2">
        <f t="shared" si="70"/>
        <v>0.4730946631426288</v>
      </c>
      <c r="AT74">
        <v>1</v>
      </c>
      <c r="AU74">
        <v>120</v>
      </c>
      <c r="AV74" s="2">
        <f>SQRT(O74*O74+P74*P74)</f>
        <v>9.064275674427156</v>
      </c>
      <c r="AW74" s="2">
        <f>DEGREES(ATAN(P74/O74))</f>
        <v>75.80556335717466</v>
      </c>
      <c r="AX74" s="2">
        <f>AT74*AV74</f>
        <v>9.064275674427156</v>
      </c>
      <c r="AY74" s="2">
        <f>AU74+AW74</f>
        <v>195.80556335717466</v>
      </c>
      <c r="AZ74" s="2">
        <f t="shared" si="92"/>
        <v>-8.721569468788296</v>
      </c>
      <c r="BA74" s="2">
        <f>AX74*SIN(AY74*PI()/180)</f>
        <v>-2.4688700863171666</v>
      </c>
      <c r="BB74" s="2">
        <f>Q74+(3*S74)-AZ74</f>
        <v>70.8892156407883</v>
      </c>
      <c r="BC74" s="2">
        <f>R74+(3*T74)-BA74</f>
        <v>17.901516664317164</v>
      </c>
      <c r="BD74" s="2">
        <f t="shared" si="93"/>
        <v>73.11460314498746</v>
      </c>
      <c r="BE74" s="2">
        <f>DEGREES(ATAN(BC74/BB74))</f>
        <v>14.172489341977261</v>
      </c>
      <c r="BF74" s="2">
        <f>AV74*AV74</f>
        <v>82.16109350201188</v>
      </c>
      <c r="BG74" s="2">
        <f>AW74+AW74</f>
        <v>151.61112671434933</v>
      </c>
      <c r="BH74" s="2">
        <f t="shared" si="94"/>
        <v>-72.28047610514622</v>
      </c>
      <c r="BI74" s="2">
        <f>BF74*SIN(BG74*PI()/180)</f>
        <v>39.06376914046729</v>
      </c>
      <c r="BJ74" s="2">
        <f t="shared" si="66"/>
        <v>4.445361042000001</v>
      </c>
      <c r="BK74" s="2">
        <f t="shared" si="66"/>
        <v>17.575071528</v>
      </c>
      <c r="BL74" s="2">
        <f t="shared" si="95"/>
        <v>18.128551348854312</v>
      </c>
      <c r="BM74" s="2">
        <f>DEGREES(ATAN(BK74/BJ74))</f>
        <v>75.80556335717466</v>
      </c>
      <c r="BN74" s="2">
        <f t="shared" si="65"/>
        <v>62.167646172</v>
      </c>
      <c r="BO74" s="2">
        <f t="shared" si="65"/>
        <v>15.432646577999998</v>
      </c>
      <c r="BP74" s="2">
        <f t="shared" si="96"/>
        <v>64.0545299800759</v>
      </c>
      <c r="BQ74" s="2">
        <f t="shared" si="62"/>
        <v>13.94142576201447</v>
      </c>
      <c r="BR74" s="2">
        <f>BL74*BP74</f>
        <v>1161.215835870534</v>
      </c>
      <c r="BS74" s="2">
        <f>BM74+BQ74</f>
        <v>89.74698911918914</v>
      </c>
      <c r="BT74" s="2">
        <f t="shared" si="101"/>
        <v>5.127764891154675</v>
      </c>
      <c r="BU74" s="2">
        <f>BR74*SIN(BS74*PI()/180)</f>
        <v>1161.204514073091</v>
      </c>
      <c r="BV74" s="2">
        <f t="shared" si="63"/>
        <v>-67.15271121399155</v>
      </c>
      <c r="BW74" s="2">
        <f t="shared" si="63"/>
        <v>1200.2682832135583</v>
      </c>
      <c r="BX74" s="2">
        <f t="shared" si="97"/>
        <v>1202.145348246963</v>
      </c>
      <c r="BY74" s="2">
        <f>DEGREES(ATAN(BW74/BV74))</f>
        <v>-86.79774932323718</v>
      </c>
      <c r="BZ74" s="2">
        <f>BD74/BX74</f>
        <v>0.06082010237082175</v>
      </c>
      <c r="CA74" s="2">
        <f>BE74-BY74</f>
        <v>100.97023866521445</v>
      </c>
      <c r="CB74" s="2">
        <f>14.1*BZ74</f>
        <v>0.8575634434285866</v>
      </c>
      <c r="CC74" s="2">
        <f>0+CA74</f>
        <v>100.97023866521445</v>
      </c>
      <c r="CD74" s="2"/>
      <c r="CE74" s="2">
        <f>BX74/((SQRT(3))*BD74)</f>
        <v>9.49275398567247</v>
      </c>
      <c r="CF74" s="2">
        <f>CC74</f>
        <v>100.97023866521445</v>
      </c>
      <c r="CG74" s="2">
        <f t="shared" si="99"/>
        <v>-1.8064623485155882</v>
      </c>
      <c r="CH74" s="2">
        <f>CE74*SIN(CF74*PI()/180)</f>
        <v>9.319284951963649</v>
      </c>
      <c r="CI74" s="2">
        <f>-CH74/CG74</f>
        <v>5.158859225392392</v>
      </c>
      <c r="CJ74" s="2">
        <f t="shared" si="64"/>
        <v>1.346374606182881</v>
      </c>
    </row>
    <row r="75" spans="1:88" ht="12.75">
      <c r="A75" s="1" t="s">
        <v>82</v>
      </c>
      <c r="B75" s="1">
        <v>3</v>
      </c>
      <c r="C75" s="1">
        <v>0.04787</v>
      </c>
      <c r="D75">
        <v>0.2381</v>
      </c>
      <c r="E75" s="1">
        <v>0.4004</v>
      </c>
      <c r="F75" s="1">
        <v>0.1692</v>
      </c>
      <c r="G75" s="1">
        <v>2.5058</v>
      </c>
      <c r="H75" s="10">
        <f t="shared" si="73"/>
        <v>0.011397847000000001</v>
      </c>
      <c r="I75" s="2">
        <f t="shared" si="74"/>
        <v>0.019167148</v>
      </c>
      <c r="J75" s="2">
        <f t="shared" si="75"/>
        <v>0.008099604</v>
      </c>
      <c r="K75" s="2">
        <f t="shared" si="76"/>
        <v>0.119952646</v>
      </c>
      <c r="L75" s="3">
        <v>73</v>
      </c>
      <c r="M75" s="3"/>
      <c r="N75" s="3">
        <v>2</v>
      </c>
      <c r="O75" s="2">
        <f>O67+H109</f>
        <v>2.0234289170000004</v>
      </c>
      <c r="P75" s="2">
        <f>P67+I109</f>
        <v>8.453513396</v>
      </c>
      <c r="Q75" s="2">
        <f>Q67+J109</f>
        <v>2.024545815</v>
      </c>
      <c r="R75" s="2">
        <f>R67+K109</f>
        <v>13.337156252999998</v>
      </c>
      <c r="S75">
        <v>20</v>
      </c>
      <c r="T75">
        <v>0</v>
      </c>
      <c r="U75" s="2">
        <f t="shared" si="72"/>
        <v>22.023428917</v>
      </c>
      <c r="V75" s="2">
        <f t="shared" si="72"/>
        <v>8.453513396</v>
      </c>
      <c r="W75" s="2">
        <f t="shared" si="77"/>
        <v>23.590110427857333</v>
      </c>
      <c r="X75" s="2">
        <f t="shared" si="78"/>
        <v>20.998891441627293</v>
      </c>
      <c r="AC75" s="2">
        <f t="shared" si="81"/>
        <v>24.046857834</v>
      </c>
      <c r="AD75" s="2">
        <f t="shared" si="81"/>
        <v>16.907026792</v>
      </c>
      <c r="AE75" s="2">
        <f>SQRT(AC75*AC75+AD75*AD75)</f>
        <v>29.395559641449474</v>
      </c>
      <c r="AF75" s="2">
        <f t="shared" si="82"/>
        <v>35.11054409917687</v>
      </c>
      <c r="AG75" s="17">
        <f t="shared" si="83"/>
        <v>0.2788983752135304</v>
      </c>
      <c r="AH75" s="2">
        <f t="shared" si="84"/>
        <v>-35.11054409917687</v>
      </c>
      <c r="AI75" s="2"/>
      <c r="AJ75" s="2">
        <f t="shared" si="85"/>
        <v>0.7030867362676819</v>
      </c>
      <c r="AK75" s="2">
        <f>AG75*1.46</f>
        <v>0.4071916278117544</v>
      </c>
      <c r="AL75" s="2">
        <f t="shared" si="86"/>
        <v>66.071403649</v>
      </c>
      <c r="AM75" s="2">
        <f t="shared" si="86"/>
        <v>30.244183045</v>
      </c>
      <c r="AN75" s="2">
        <f t="shared" si="87"/>
        <v>72.66457863504444</v>
      </c>
      <c r="AO75" s="2">
        <f t="shared" si="88"/>
        <v>24.595936921024634</v>
      </c>
      <c r="AP75" s="14">
        <f t="shared" si="89"/>
        <v>0.3384747001837894</v>
      </c>
      <c r="AQ75" s="2">
        <f t="shared" si="90"/>
        <v>-24.595936921024634</v>
      </c>
      <c r="AR75" s="2">
        <f t="shared" si="91"/>
        <v>0.457749970103106</v>
      </c>
      <c r="AS75" s="2">
        <f t="shared" si="70"/>
        <v>0.4840188212628188</v>
      </c>
      <c r="AT75">
        <v>1</v>
      </c>
      <c r="AU75">
        <v>120</v>
      </c>
      <c r="AV75" s="2">
        <f>SQRT(O75*O75+P75*P75)</f>
        <v>8.69230425827946</v>
      </c>
      <c r="AW75" s="2">
        <f>DEGREES(ATAN(P75/O75))</f>
        <v>76.53896989153765</v>
      </c>
      <c r="AX75" s="2">
        <f>AT75*AV75</f>
        <v>8.69230425827946</v>
      </c>
      <c r="AY75" s="2">
        <f>AU75+AW75</f>
        <v>196.53896989153765</v>
      </c>
      <c r="AZ75" s="2">
        <f t="shared" si="92"/>
        <v>-8.332671810668062</v>
      </c>
      <c r="BA75" s="2">
        <f>AX75*SIN(AY75*PI()/180)</f>
        <v>-2.4744158531259615</v>
      </c>
      <c r="BB75" s="2">
        <f>Q75+(3*S75)-AZ75</f>
        <v>70.35721762566807</v>
      </c>
      <c r="BC75" s="2">
        <f>R75+(3*T75)-BA75</f>
        <v>15.81157210612596</v>
      </c>
      <c r="BD75" s="2">
        <f t="shared" si="93"/>
        <v>72.11202316183369</v>
      </c>
      <c r="BE75" s="2">
        <f>DEGREES(ATAN(BC75/BB75))</f>
        <v>12.665809051105471</v>
      </c>
      <c r="BF75" s="2">
        <f>AV75*AV75</f>
        <v>75.55615331850323</v>
      </c>
      <c r="BG75" s="2">
        <f>AW75+AW75</f>
        <v>153.0779397830753</v>
      </c>
      <c r="BH75" s="2">
        <f t="shared" si="94"/>
        <v>-67.36762415419965</v>
      </c>
      <c r="BI75" s="2">
        <f>BF75*SIN(BG75*PI()/180)</f>
        <v>34.21016691142654</v>
      </c>
      <c r="BJ75" s="2">
        <f t="shared" si="66"/>
        <v>4.046857834000001</v>
      </c>
      <c r="BK75" s="2">
        <f t="shared" si="66"/>
        <v>16.907026792</v>
      </c>
      <c r="BL75" s="2">
        <f t="shared" si="95"/>
        <v>17.38460851655892</v>
      </c>
      <c r="BM75" s="2">
        <f>DEGREES(ATAN(BK75/BJ75))</f>
        <v>76.53896989153765</v>
      </c>
      <c r="BN75" s="2">
        <f t="shared" si="65"/>
        <v>62.024545815</v>
      </c>
      <c r="BO75" s="2">
        <f t="shared" si="65"/>
        <v>13.337156252999998</v>
      </c>
      <c r="BP75" s="2">
        <f t="shared" si="96"/>
        <v>63.442288896870444</v>
      </c>
      <c r="BQ75" s="2">
        <f t="shared" si="62"/>
        <v>12.135539129241636</v>
      </c>
      <c r="BR75" s="2">
        <f>BL75*BP75</f>
        <v>1102.9193558665254</v>
      </c>
      <c r="BS75" s="2">
        <f>BM75+BQ75</f>
        <v>88.67450902077928</v>
      </c>
      <c r="BT75" s="2">
        <f t="shared" si="101"/>
        <v>25.512861033163308</v>
      </c>
      <c r="BU75" s="2">
        <f>BR75*SIN(BS75*PI()/180)</f>
        <v>1102.6242331215715</v>
      </c>
      <c r="BV75" s="2">
        <f t="shared" si="63"/>
        <v>-41.85476312103634</v>
      </c>
      <c r="BW75" s="2">
        <f t="shared" si="63"/>
        <v>1136.834400032998</v>
      </c>
      <c r="BX75" s="2">
        <f t="shared" si="97"/>
        <v>1137.604621252175</v>
      </c>
      <c r="BY75" s="2">
        <f>DEGREES(ATAN(BW75/BV75))</f>
        <v>-87.89149710112427</v>
      </c>
      <c r="BZ75" s="2">
        <f>BD75/BX75</f>
        <v>0.06338935497858572</v>
      </c>
      <c r="CA75" s="2">
        <f>BE75-BY75</f>
        <v>100.55730615222974</v>
      </c>
      <c r="CB75" s="2">
        <f t="shared" si="98"/>
        <v>0.8937899051980587</v>
      </c>
      <c r="CC75" s="2">
        <f>0+CA75</f>
        <v>100.55730615222974</v>
      </c>
      <c r="CD75" s="2"/>
      <c r="CE75" s="2">
        <f>BX75/((SQRT(3))*BD75)</f>
        <v>9.108000379317112</v>
      </c>
      <c r="CF75" s="2">
        <f>CC75</f>
        <v>100.55730615222974</v>
      </c>
      <c r="CG75" s="2">
        <f t="shared" si="99"/>
        <v>-1.668757510967943</v>
      </c>
      <c r="CH75" s="2">
        <f>CE75*SIN(CF75*PI()/180)</f>
        <v>8.953821490248101</v>
      </c>
      <c r="CI75" s="2">
        <f>-CH75/CG75</f>
        <v>5.365561761609417</v>
      </c>
      <c r="CJ75" s="2">
        <f t="shared" si="64"/>
        <v>1.403250151160952</v>
      </c>
    </row>
    <row r="76" spans="1:88" ht="12.75">
      <c r="A76" s="1" t="s">
        <v>83</v>
      </c>
      <c r="B76" s="1">
        <v>1</v>
      </c>
      <c r="C76" s="1">
        <v>0.10837</v>
      </c>
      <c r="D76">
        <v>0.2381</v>
      </c>
      <c r="E76" s="1">
        <v>0.3854</v>
      </c>
      <c r="F76" s="1">
        <v>0.1435</v>
      </c>
      <c r="G76" s="1">
        <v>2.5631</v>
      </c>
      <c r="H76" s="10">
        <f t="shared" si="73"/>
        <v>0.025802896999999998</v>
      </c>
      <c r="I76" s="2">
        <f t="shared" si="74"/>
        <v>0.041765798</v>
      </c>
      <c r="J76" s="2">
        <f t="shared" si="75"/>
        <v>0.015551094999999997</v>
      </c>
      <c r="K76" s="2">
        <f t="shared" si="76"/>
        <v>0.277763147</v>
      </c>
      <c r="L76" s="3">
        <v>74</v>
      </c>
      <c r="M76" s="3"/>
      <c r="N76" s="3">
        <v>2</v>
      </c>
      <c r="O76" s="2">
        <f>O75+H110</f>
        <v>2.0428126380000005</v>
      </c>
      <c r="P76" s="2">
        <f>P75+I110</f>
        <v>8.486500728</v>
      </c>
      <c r="Q76" s="2">
        <f>Q75+J110</f>
        <v>2.037758658</v>
      </c>
      <c r="R76" s="2">
        <f>R75+K110</f>
        <v>13.541698877999998</v>
      </c>
      <c r="S76">
        <v>20</v>
      </c>
      <c r="T76">
        <v>0</v>
      </c>
      <c r="U76" s="2">
        <f t="shared" si="72"/>
        <v>22.042812638</v>
      </c>
      <c r="V76" s="2">
        <f t="shared" si="72"/>
        <v>8.486500728</v>
      </c>
      <c r="W76" s="2">
        <f t="shared" si="77"/>
        <v>23.62003987296205</v>
      </c>
      <c r="X76" s="2">
        <f t="shared" si="78"/>
        <v>21.05674602664891</v>
      </c>
      <c r="AC76" s="2">
        <f t="shared" si="81"/>
        <v>24.085625276000002</v>
      </c>
      <c r="AD76" s="2">
        <f t="shared" si="81"/>
        <v>16.973001456</v>
      </c>
      <c r="AE76" s="2">
        <f>SQRT(AC76*AC76+AD76*AD76)</f>
        <v>29.46523584431776</v>
      </c>
      <c r="AF76" s="2">
        <f t="shared" si="82"/>
        <v>35.1721326456152</v>
      </c>
      <c r="AG76" s="17">
        <f t="shared" si="83"/>
        <v>0.2782388665004935</v>
      </c>
      <c r="AH76" s="2">
        <f t="shared" si="84"/>
        <v>-35.1721326456152</v>
      </c>
      <c r="AI76" s="2"/>
      <c r="AJ76" s="2">
        <f t="shared" si="85"/>
        <v>0.7046942423750426</v>
      </c>
      <c r="AK76" s="2">
        <f>AG76*1.45</f>
        <v>0.4034463564257156</v>
      </c>
      <c r="AL76" s="2">
        <f t="shared" si="86"/>
        <v>66.123383934</v>
      </c>
      <c r="AM76" s="2">
        <f t="shared" si="86"/>
        <v>30.514700333999997</v>
      </c>
      <c r="AN76" s="2">
        <f t="shared" si="87"/>
        <v>72.82478176662796</v>
      </c>
      <c r="AO76" s="2">
        <f t="shared" si="88"/>
        <v>24.772437076771464</v>
      </c>
      <c r="AP76" s="14">
        <f t="shared" si="89"/>
        <v>0.33773010877388987</v>
      </c>
      <c r="AQ76" s="2">
        <f t="shared" si="90"/>
        <v>-24.772437076771464</v>
      </c>
      <c r="AR76" s="2">
        <f t="shared" si="91"/>
        <v>0.46148122673905734</v>
      </c>
      <c r="AS76" s="2">
        <f>AP76*1.47</f>
        <v>0.4964632598976181</v>
      </c>
      <c r="AT76">
        <v>1</v>
      </c>
      <c r="AU76">
        <v>120</v>
      </c>
      <c r="AV76" s="2">
        <f>SQRT(O76*O76+P76*P76)</f>
        <v>8.728904746892193</v>
      </c>
      <c r="AW76" s="2">
        <f>DEGREES(ATAN(P76/O76))</f>
        <v>76.46563586127903</v>
      </c>
      <c r="AX76" s="2">
        <f>AT76*AV76</f>
        <v>8.728904746892193</v>
      </c>
      <c r="AY76" s="2">
        <f>AU76+AW76</f>
        <v>196.46563586127903</v>
      </c>
      <c r="AZ76" s="2">
        <f t="shared" si="92"/>
        <v>-8.370931538683134</v>
      </c>
      <c r="BA76" s="2">
        <f>AX76*SIN(AY76*PI()/180)</f>
        <v>-2.4741227243200905</v>
      </c>
      <c r="BB76" s="2">
        <f>Q76+(3*S76)-AZ76</f>
        <v>70.40869019668314</v>
      </c>
      <c r="BC76" s="2">
        <f>R76+(3*T76)-BA76</f>
        <v>16.015821602320088</v>
      </c>
      <c r="BD76" s="2">
        <f t="shared" si="93"/>
        <v>72.20727246482758</v>
      </c>
      <c r="BE76" s="2">
        <f>DEGREES(ATAN(BC76/BB76))</f>
        <v>12.814979958205248</v>
      </c>
      <c r="BF76" s="2">
        <f>AV76*AV76</f>
        <v>76.19377808031705</v>
      </c>
      <c r="BG76" s="2">
        <f>AW76+AW76</f>
        <v>152.93127172255805</v>
      </c>
      <c r="BH76" s="2">
        <f t="shared" si="94"/>
        <v>-67.847611132372</v>
      </c>
      <c r="BI76" s="2">
        <f>BF76*SIN(BG76*PI()/180)</f>
        <v>34.67266187910923</v>
      </c>
      <c r="BJ76" s="2">
        <f t="shared" si="66"/>
        <v>4.085625276000001</v>
      </c>
      <c r="BK76" s="2">
        <f t="shared" si="66"/>
        <v>16.973001456</v>
      </c>
      <c r="BL76" s="2">
        <f t="shared" si="95"/>
        <v>17.457809493784385</v>
      </c>
      <c r="BM76" s="2">
        <f>DEGREES(ATAN(BK76/BJ76))</f>
        <v>76.46563586127903</v>
      </c>
      <c r="BN76" s="2">
        <f t="shared" si="65"/>
        <v>62.037758658</v>
      </c>
      <c r="BO76" s="2">
        <f t="shared" si="65"/>
        <v>13.541698877999998</v>
      </c>
      <c r="BP76" s="2">
        <f t="shared" si="96"/>
        <v>63.49851264250747</v>
      </c>
      <c r="BQ76" s="2">
        <f t="shared" si="62"/>
        <v>12.313470931061088</v>
      </c>
      <c r="BR76" s="2">
        <f>BL76*BP76</f>
        <v>1108.5449368515547</v>
      </c>
      <c r="BS76" s="2">
        <f>BM76+BQ76</f>
        <v>88.77910679234012</v>
      </c>
      <c r="BT76" s="2">
        <f t="shared" si="101"/>
        <v>23.619760066505275</v>
      </c>
      <c r="BU76" s="2">
        <f>BR76*SIN(BS76*PI()/180)</f>
        <v>1108.2932752451484</v>
      </c>
      <c r="BV76" s="2">
        <f t="shared" si="63"/>
        <v>-44.227851065866716</v>
      </c>
      <c r="BW76" s="2">
        <f t="shared" si="63"/>
        <v>1142.9659371242576</v>
      </c>
      <c r="BX76" s="2">
        <f t="shared" si="97"/>
        <v>1143.821330556585</v>
      </c>
      <c r="BY76" s="2">
        <f>DEGREES(ATAN(BW76/BV76))</f>
        <v>-87.78400610683222</v>
      </c>
      <c r="BZ76" s="2">
        <f>BD76/BX76</f>
        <v>0.0631281044826218</v>
      </c>
      <c r="CA76" s="2">
        <f>BE76-BY76</f>
        <v>100.59898606503747</v>
      </c>
      <c r="CB76" s="2">
        <f t="shared" si="98"/>
        <v>0.8901062732049673</v>
      </c>
      <c r="CC76" s="2">
        <f>0+CA76</f>
        <v>100.59898606503747</v>
      </c>
      <c r="CD76" s="2"/>
      <c r="CE76" s="2">
        <f>BX76/((SQRT(3))*BD76)</f>
        <v>9.145693093771913</v>
      </c>
      <c r="CF76" s="2">
        <f>CC76</f>
        <v>100.59898606503747</v>
      </c>
      <c r="CG76" s="2">
        <f t="shared" si="99"/>
        <v>-1.6822035116944878</v>
      </c>
      <c r="CH76" s="2">
        <f>CE76*SIN(CF76*PI()/180)</f>
        <v>8.989654804869316</v>
      </c>
      <c r="CI76" s="2">
        <f>-CH76/CG76</f>
        <v>5.343975768909205</v>
      </c>
      <c r="CJ76" s="2">
        <f t="shared" si="64"/>
        <v>1.3974668489317987</v>
      </c>
    </row>
    <row r="77" spans="1:88" ht="12.75">
      <c r="A77" s="1" t="s">
        <v>84</v>
      </c>
      <c r="B77" s="1">
        <v>1</v>
      </c>
      <c r="C77" s="1">
        <v>0.02106</v>
      </c>
      <c r="D77">
        <v>0.2381</v>
      </c>
      <c r="E77" s="1">
        <v>0.3854</v>
      </c>
      <c r="F77" s="1">
        <v>0.1435</v>
      </c>
      <c r="G77" s="1">
        <v>2.5631</v>
      </c>
      <c r="H77" s="10">
        <f t="shared" si="73"/>
        <v>0.005014386</v>
      </c>
      <c r="I77" s="2">
        <f t="shared" si="74"/>
        <v>0.008116524</v>
      </c>
      <c r="J77" s="2">
        <f t="shared" si="75"/>
        <v>0.0030221099999999997</v>
      </c>
      <c r="K77" s="2">
        <f t="shared" si="76"/>
        <v>0.053978886</v>
      </c>
      <c r="L77" s="3">
        <v>75</v>
      </c>
      <c r="M77" s="3"/>
      <c r="N77" s="3">
        <v>2</v>
      </c>
      <c r="O77" s="2">
        <f>O72+H117</f>
        <v>2.1697342240000004</v>
      </c>
      <c r="P77" s="2">
        <f>P72+I117</f>
        <v>8.698900096000001</v>
      </c>
      <c r="Q77" s="2">
        <f>Q72+J117</f>
        <v>2.129444328</v>
      </c>
      <c r="R77" s="2">
        <f>R72+K117</f>
        <v>14.875991951999998</v>
      </c>
      <c r="S77">
        <v>20</v>
      </c>
      <c r="T77">
        <v>0</v>
      </c>
      <c r="U77" s="2">
        <f t="shared" si="72"/>
        <v>22.169734224</v>
      </c>
      <c r="V77" s="2">
        <f t="shared" si="72"/>
        <v>8.698900096000001</v>
      </c>
      <c r="W77" s="2">
        <f t="shared" si="77"/>
        <v>23.81528875413829</v>
      </c>
      <c r="X77" s="2">
        <f t="shared" si="78"/>
        <v>21.423914516113527</v>
      </c>
      <c r="AC77" s="2">
        <f t="shared" si="81"/>
        <v>24.339468448</v>
      </c>
      <c r="AD77" s="2">
        <f t="shared" si="81"/>
        <v>17.397800192000002</v>
      </c>
      <c r="AE77" s="2">
        <f>SQRT(AC77*AC77+AD77*AD77)</f>
        <v>29.91810782539469</v>
      </c>
      <c r="AF77" s="2">
        <f t="shared" si="82"/>
        <v>35.55710379298686</v>
      </c>
      <c r="AG77" s="17">
        <f t="shared" si="83"/>
        <v>0.27402715005705847</v>
      </c>
      <c r="AH77" s="2">
        <f t="shared" si="84"/>
        <v>-35.55710379298686</v>
      </c>
      <c r="AI77" s="2"/>
      <c r="AJ77" s="2">
        <f t="shared" si="85"/>
        <v>0.7147978695249442</v>
      </c>
      <c r="AK77" s="2">
        <f>AG77*1.44</f>
        <v>0.3945990960821642</v>
      </c>
      <c r="AL77" s="2">
        <f t="shared" si="86"/>
        <v>66.468912776</v>
      </c>
      <c r="AM77" s="2">
        <f t="shared" si="86"/>
        <v>32.273792144</v>
      </c>
      <c r="AN77" s="2">
        <f t="shared" si="87"/>
        <v>73.88987768955644</v>
      </c>
      <c r="AO77" s="2">
        <f t="shared" si="88"/>
        <v>25.898759952660168</v>
      </c>
      <c r="AP77" s="14">
        <f t="shared" si="89"/>
        <v>0.3328618511294994</v>
      </c>
      <c r="AQ77" s="2">
        <f t="shared" si="90"/>
        <v>-25.898759952660168</v>
      </c>
      <c r="AR77" s="2">
        <f t="shared" si="91"/>
        <v>0.4855471647740435</v>
      </c>
      <c r="AS77" s="2">
        <f>1.46*AP77</f>
        <v>0.4859783026490691</v>
      </c>
      <c r="AT77">
        <v>1</v>
      </c>
      <c r="AU77">
        <v>120</v>
      </c>
      <c r="AV77" s="2">
        <f>SQRT(O77*O77+P77*P77)</f>
        <v>8.965411841236614</v>
      </c>
      <c r="AW77" s="2">
        <f>DEGREES(ATAN(P77/O77))</f>
        <v>75.9946992249101</v>
      </c>
      <c r="AX77" s="2">
        <f>AT77*AV77</f>
        <v>8.965411841236614</v>
      </c>
      <c r="AY77" s="2">
        <f>AU77+AW77</f>
        <v>195.9946992249101</v>
      </c>
      <c r="AZ77" s="2">
        <f t="shared" si="92"/>
        <v>-8.618335580118892</v>
      </c>
      <c r="BA77" s="2">
        <f>AX77*SIN(AY77*PI()/180)</f>
        <v>-2.4704050905554857</v>
      </c>
      <c r="BB77" s="2">
        <f>Q77+(3*S77)-AZ77</f>
        <v>70.74777990811889</v>
      </c>
      <c r="BC77" s="2">
        <f>R77+(3*T77)-BA77</f>
        <v>17.346397042555484</v>
      </c>
      <c r="BD77" s="2">
        <f t="shared" si="93"/>
        <v>72.8432965500986</v>
      </c>
      <c r="BE77" s="2">
        <f>DEGREES(ATAN(BC77/BB77))</f>
        <v>13.776378156514964</v>
      </c>
      <c r="BF77" s="2">
        <f>AV77*AV77</f>
        <v>80.3786094829857</v>
      </c>
      <c r="BG77" s="2">
        <f>AW77+AW77</f>
        <v>151.9893984498202</v>
      </c>
      <c r="BH77" s="2">
        <f t="shared" si="94"/>
        <v>-70.96311627739195</v>
      </c>
      <c r="BI77" s="2">
        <f>BF77*SIN(BG77*PI()/180)</f>
        <v>37.74860249889615</v>
      </c>
      <c r="BJ77" s="2">
        <f t="shared" si="66"/>
        <v>4.339468448000001</v>
      </c>
      <c r="BK77" s="2">
        <f t="shared" si="66"/>
        <v>17.397800192000002</v>
      </c>
      <c r="BL77" s="2">
        <f t="shared" si="95"/>
        <v>17.93082368247323</v>
      </c>
      <c r="BM77" s="2">
        <f>DEGREES(ATAN(BK77/BJ77))</f>
        <v>75.9946992249101</v>
      </c>
      <c r="BN77" s="2">
        <f t="shared" si="65"/>
        <v>62.129444328</v>
      </c>
      <c r="BO77" s="2">
        <f t="shared" si="65"/>
        <v>14.875991951999998</v>
      </c>
      <c r="BP77" s="2">
        <f t="shared" si="96"/>
        <v>63.88554601051806</v>
      </c>
      <c r="BQ77" s="2">
        <f t="shared" si="62"/>
        <v>13.465145137100535</v>
      </c>
      <c r="BR77" s="2">
        <f>BL77*BP77</f>
        <v>1145.5204613731303</v>
      </c>
      <c r="BS77" s="2">
        <f>BM77+BQ77</f>
        <v>89.45984436201063</v>
      </c>
      <c r="BT77" s="2">
        <f t="shared" si="101"/>
        <v>10.799227714432343</v>
      </c>
      <c r="BU77" s="2">
        <f>BR77*SIN(BS77*PI()/180)</f>
        <v>1145.4695561669375</v>
      </c>
      <c r="BV77" s="2">
        <f t="shared" si="63"/>
        <v>-60.163888562959606</v>
      </c>
      <c r="BW77" s="2">
        <f t="shared" si="63"/>
        <v>1183.2181586658337</v>
      </c>
      <c r="BX77" s="2">
        <f t="shared" si="97"/>
        <v>1184.7467680831978</v>
      </c>
      <c r="BY77" s="2">
        <f>DEGREES(ATAN(BW77/BV77))</f>
        <v>-87.08914993604678</v>
      </c>
      <c r="BZ77" s="2">
        <f>BD77/BX77</f>
        <v>0.06148427538481645</v>
      </c>
      <c r="CA77" s="2">
        <f>BE77-BY77</f>
        <v>100.86552809256175</v>
      </c>
      <c r="CB77" s="2">
        <f t="shared" si="98"/>
        <v>0.8669282829259118</v>
      </c>
      <c r="CC77" s="2">
        <f>0+CA77</f>
        <v>100.86552809256175</v>
      </c>
      <c r="CD77" s="2"/>
      <c r="CE77" s="2">
        <f>BX77/((SQRT(3))*BD77)</f>
        <v>9.39021018912752</v>
      </c>
      <c r="CF77" s="2">
        <f>CC77</f>
        <v>100.86552809256175</v>
      </c>
      <c r="CG77" s="2">
        <f t="shared" si="99"/>
        <v>-1.7700979567184594</v>
      </c>
      <c r="CH77" s="2">
        <f>CE77*SIN(CF77*PI()/180)</f>
        <v>9.221865354667429</v>
      </c>
      <c r="CI77" s="2">
        <f>-CH77/CG77</f>
        <v>5.2098050956251125</v>
      </c>
      <c r="CJ77" s="2">
        <f t="shared" si="64"/>
        <v>1.3610774041936817</v>
      </c>
    </row>
    <row r="78" spans="1:45" ht="12.75">
      <c r="A78" s="1" t="s">
        <v>85</v>
      </c>
      <c r="B78" s="1">
        <v>1</v>
      </c>
      <c r="C78" s="1">
        <v>0.02391</v>
      </c>
      <c r="D78">
        <v>0.2381</v>
      </c>
      <c r="E78" s="1">
        <v>0.3854</v>
      </c>
      <c r="F78" s="1">
        <v>0.1435</v>
      </c>
      <c r="G78" s="1">
        <v>2.5631</v>
      </c>
      <c r="H78" s="10">
        <f t="shared" si="73"/>
        <v>0.005692971000000001</v>
      </c>
      <c r="I78" s="2">
        <f t="shared" si="74"/>
        <v>0.009214914000000001</v>
      </c>
      <c r="J78" s="2">
        <f t="shared" si="75"/>
        <v>0.003431085</v>
      </c>
      <c r="K78" s="2">
        <f t="shared" si="76"/>
        <v>0.061283721</v>
      </c>
      <c r="L78" s="3">
        <v>76</v>
      </c>
      <c r="M78" s="3"/>
      <c r="N78" s="3">
        <v>1</v>
      </c>
      <c r="O78" s="2">
        <f>O31+H31</f>
        <v>1.733689789</v>
      </c>
      <c r="P78" s="2">
        <f>P31+I31</f>
        <v>7.965226276000001</v>
      </c>
      <c r="Q78" s="2">
        <f>Q31+J31</f>
        <v>1.820156748</v>
      </c>
      <c r="R78" s="2">
        <f>R31+K31</f>
        <v>10.286435002</v>
      </c>
      <c r="S78">
        <v>20</v>
      </c>
      <c r="T78">
        <v>0</v>
      </c>
      <c r="U78" s="2">
        <f t="shared" si="72"/>
        <v>21.733689789</v>
      </c>
      <c r="V78" s="2">
        <f t="shared" si="72"/>
        <v>7.965226276000001</v>
      </c>
      <c r="W78" s="2">
        <f t="shared" si="77"/>
        <v>23.14731305081356</v>
      </c>
      <c r="X78" s="2">
        <f t="shared" si="78"/>
        <v>20.127487883661235</v>
      </c>
      <c r="AL78" s="2">
        <f t="shared" si="86"/>
        <v>65.287536326</v>
      </c>
      <c r="AM78" s="2">
        <f t="shared" si="86"/>
        <v>26.216887554000003</v>
      </c>
      <c r="AN78" s="2">
        <f t="shared" si="87"/>
        <v>70.35472686705455</v>
      </c>
      <c r="AO78" s="2">
        <f t="shared" si="88"/>
        <v>21.878439448335175</v>
      </c>
      <c r="AP78" s="14">
        <f t="shared" si="89"/>
        <v>0.3495873349626401</v>
      </c>
      <c r="AQ78" s="2">
        <f t="shared" si="90"/>
        <v>-21.878439448335175</v>
      </c>
      <c r="AR78" s="2">
        <f t="shared" si="91"/>
        <v>0.4015603747565435</v>
      </c>
      <c r="AS78" s="2">
        <f>1.46*AP78</f>
        <v>0.5103975090454546</v>
      </c>
    </row>
    <row r="79" spans="1:45" ht="12.75">
      <c r="A79" s="1" t="s">
        <v>86</v>
      </c>
      <c r="B79" s="1">
        <v>1</v>
      </c>
      <c r="C79" s="1">
        <v>0.08169</v>
      </c>
      <c r="D79">
        <v>0.2381</v>
      </c>
      <c r="E79" s="1">
        <v>0.3854</v>
      </c>
      <c r="F79" s="1">
        <v>0.1435</v>
      </c>
      <c r="G79" s="1">
        <v>2.5631</v>
      </c>
      <c r="H79" s="10">
        <f t="shared" si="73"/>
        <v>0.019450389</v>
      </c>
      <c r="I79" s="2">
        <f t="shared" si="74"/>
        <v>0.031483326</v>
      </c>
      <c r="J79" s="2">
        <f t="shared" si="75"/>
        <v>0.011722515</v>
      </c>
      <c r="K79" s="2">
        <f t="shared" si="76"/>
        <v>0.20937963899999998</v>
      </c>
      <c r="L79" s="3">
        <v>77</v>
      </c>
      <c r="M79" s="3"/>
      <c r="N79" s="3">
        <v>1</v>
      </c>
      <c r="O79" s="2">
        <f>O31+H32</f>
        <v>1.733673122</v>
      </c>
      <c r="P79" s="2">
        <f>P31+I32</f>
        <v>7.965198248000001</v>
      </c>
      <c r="Q79" s="2">
        <f>Q31+J32</f>
        <v>1.820144904</v>
      </c>
      <c r="R79" s="2">
        <f>R31+K32</f>
        <v>10.286259595999999</v>
      </c>
      <c r="S79">
        <v>20</v>
      </c>
      <c r="T79">
        <v>0</v>
      </c>
      <c r="U79" s="2">
        <f t="shared" si="72"/>
        <v>21.733673122</v>
      </c>
      <c r="V79" s="2">
        <f t="shared" si="72"/>
        <v>7.965198248000001</v>
      </c>
      <c r="W79" s="2">
        <f t="shared" si="77"/>
        <v>23.147287756968147</v>
      </c>
      <c r="X79" s="2">
        <f t="shared" si="78"/>
        <v>20.127436940073842</v>
      </c>
      <c r="AL79" s="2">
        <f t="shared" si="86"/>
        <v>65.287491148</v>
      </c>
      <c r="AM79" s="2">
        <f t="shared" si="86"/>
        <v>26.216656092</v>
      </c>
      <c r="AN79" s="2">
        <f t="shared" si="87"/>
        <v>70.35459869153102</v>
      </c>
      <c r="AO79" s="2">
        <f t="shared" si="88"/>
        <v>21.878278235603048</v>
      </c>
      <c r="AP79" s="14">
        <f t="shared" si="89"/>
        <v>0.34958797185831586</v>
      </c>
      <c r="AQ79" s="2">
        <f t="shared" si="90"/>
        <v>-21.878278235603048</v>
      </c>
      <c r="AR79" s="2">
        <f t="shared" si="91"/>
        <v>0.4015571073572049</v>
      </c>
      <c r="AS79" s="2">
        <f>1.45*AP79</f>
        <v>0.506902559194558</v>
      </c>
    </row>
    <row r="80" spans="1:45" ht="12.75">
      <c r="A80" s="1" t="s">
        <v>87</v>
      </c>
      <c r="B80" s="1">
        <v>1</v>
      </c>
      <c r="C80" s="1">
        <v>0.20907</v>
      </c>
      <c r="D80">
        <v>0.2381</v>
      </c>
      <c r="E80" s="1">
        <v>0.3854</v>
      </c>
      <c r="F80" s="1">
        <v>0.1435</v>
      </c>
      <c r="G80" s="1">
        <v>2.5631</v>
      </c>
      <c r="H80" s="10">
        <f t="shared" si="73"/>
        <v>0.049779567000000004</v>
      </c>
      <c r="I80" s="2">
        <f t="shared" si="74"/>
        <v>0.08057557800000001</v>
      </c>
      <c r="J80" s="2">
        <f t="shared" si="75"/>
        <v>0.030001544999999998</v>
      </c>
      <c r="K80" s="2">
        <f t="shared" si="76"/>
        <v>0.535867317</v>
      </c>
      <c r="L80" s="3">
        <v>78</v>
      </c>
      <c r="M80" s="3"/>
      <c r="N80" s="3">
        <v>1</v>
      </c>
      <c r="O80" s="2">
        <f>O34+H76</f>
        <v>1.839199042</v>
      </c>
      <c r="P80" s="2">
        <f>P34+I76</f>
        <v>8.141029978</v>
      </c>
      <c r="Q80" s="2">
        <f>Q34+J76</f>
        <v>1.892349235</v>
      </c>
      <c r="R80" s="2">
        <f>R34+K76</f>
        <v>11.403039757</v>
      </c>
      <c r="S80">
        <v>20</v>
      </c>
      <c r="T80">
        <v>0</v>
      </c>
      <c r="U80" s="2">
        <f t="shared" si="72"/>
        <v>21.839199042</v>
      </c>
      <c r="V80" s="2">
        <f t="shared" si="72"/>
        <v>8.141029978</v>
      </c>
      <c r="W80" s="2">
        <f t="shared" si="77"/>
        <v>23.307230292310333</v>
      </c>
      <c r="X80" s="2">
        <f t="shared" si="78"/>
        <v>20.444019140585212</v>
      </c>
      <c r="AL80" s="2">
        <f t="shared" si="86"/>
        <v>65.570747319</v>
      </c>
      <c r="AM80" s="2">
        <f t="shared" si="86"/>
        <v>27.685099713</v>
      </c>
      <c r="AN80" s="2">
        <f t="shared" si="87"/>
        <v>71.17575184071397</v>
      </c>
      <c r="AO80" s="2">
        <f t="shared" si="88"/>
        <v>22.8903092039211</v>
      </c>
      <c r="AP80" s="14">
        <f t="shared" si="89"/>
        <v>0.3455547827934449</v>
      </c>
      <c r="AQ80" s="2">
        <f t="shared" si="90"/>
        <v>-22.8903092039211</v>
      </c>
      <c r="AR80" s="2">
        <f t="shared" si="91"/>
        <v>0.4222172362671528</v>
      </c>
      <c r="AS80" s="2">
        <f>AP80*1.44</f>
        <v>0.4975988872225607</v>
      </c>
    </row>
    <row r="81" spans="1:45" ht="12.75">
      <c r="A81" s="1" t="s">
        <v>88</v>
      </c>
      <c r="B81" s="1">
        <v>1</v>
      </c>
      <c r="C81" s="1">
        <v>0.17817</v>
      </c>
      <c r="D81">
        <v>0.2381</v>
      </c>
      <c r="E81" s="1">
        <v>0.3854</v>
      </c>
      <c r="F81" s="1">
        <v>0.1435</v>
      </c>
      <c r="G81" s="1">
        <v>2.5631</v>
      </c>
      <c r="H81" s="10">
        <f t="shared" si="73"/>
        <v>0.042422277</v>
      </c>
      <c r="I81" s="2">
        <f t="shared" si="74"/>
        <v>0.068666718</v>
      </c>
      <c r="J81" s="2">
        <f t="shared" si="75"/>
        <v>0.025567394999999996</v>
      </c>
      <c r="K81" s="2">
        <f t="shared" si="76"/>
        <v>0.45666752699999996</v>
      </c>
      <c r="L81" s="3">
        <v>79</v>
      </c>
      <c r="M81" s="3"/>
      <c r="N81" s="3">
        <v>1</v>
      </c>
      <c r="O81" s="2">
        <f>O43+H77</f>
        <v>1.980704253</v>
      </c>
      <c r="P81" s="2">
        <f>P43+I77</f>
        <v>8.380301352</v>
      </c>
      <c r="Q81" s="2">
        <f>Q43+J77</f>
        <v>1.9951503540000002</v>
      </c>
      <c r="R81" s="2">
        <f>R43+K77</f>
        <v>12.887258891999998</v>
      </c>
      <c r="S81">
        <v>20</v>
      </c>
      <c r="T81">
        <v>0</v>
      </c>
      <c r="U81" s="2">
        <f t="shared" si="72"/>
        <v>21.980704253</v>
      </c>
      <c r="V81" s="2">
        <f t="shared" si="72"/>
        <v>8.380301352</v>
      </c>
      <c r="W81" s="2">
        <f t="shared" si="77"/>
        <v>23.52404748779821</v>
      </c>
      <c r="X81" s="2">
        <f t="shared" si="78"/>
        <v>20.86970704834156</v>
      </c>
      <c r="AL81" s="2">
        <f t="shared" si="86"/>
        <v>65.95655886</v>
      </c>
      <c r="AM81" s="2">
        <f t="shared" si="86"/>
        <v>29.647861596</v>
      </c>
      <c r="AN81" s="2">
        <f t="shared" si="87"/>
        <v>72.31364569614932</v>
      </c>
      <c r="AO81" s="2">
        <f t="shared" si="88"/>
        <v>24.204197929245783</v>
      </c>
      <c r="AP81" s="14">
        <f t="shared" si="89"/>
        <v>0.3401172936408562</v>
      </c>
      <c r="AQ81" s="2">
        <f t="shared" si="90"/>
        <v>-24.204197929245783</v>
      </c>
      <c r="AR81" s="2">
        <f t="shared" si="91"/>
        <v>0.4495058885490194</v>
      </c>
      <c r="AS81" s="2">
        <f>AP81*1.44</f>
        <v>0.4897689028428329</v>
      </c>
    </row>
    <row r="82" spans="1:45" ht="12.75">
      <c r="A82" s="1" t="s">
        <v>89</v>
      </c>
      <c r="B82" s="1">
        <v>1</v>
      </c>
      <c r="C82" s="1">
        <v>0.36667</v>
      </c>
      <c r="D82">
        <v>0.2381</v>
      </c>
      <c r="E82" s="1">
        <v>0.3854</v>
      </c>
      <c r="F82" s="1">
        <v>0.1435</v>
      </c>
      <c r="G82" s="1">
        <v>2.5631</v>
      </c>
      <c r="H82" s="10">
        <f t="shared" si="73"/>
        <v>0.087304127</v>
      </c>
      <c r="I82" s="2">
        <f t="shared" si="74"/>
        <v>0.141314618</v>
      </c>
      <c r="J82" s="2">
        <f t="shared" si="75"/>
        <v>0.052617145</v>
      </c>
      <c r="K82" s="2">
        <f t="shared" si="76"/>
        <v>0.939811877</v>
      </c>
      <c r="L82" s="3">
        <v>80</v>
      </c>
      <c r="M82" s="3"/>
      <c r="N82" s="3">
        <v>1</v>
      </c>
      <c r="O82" s="2">
        <f>O45+H84</f>
        <v>2.044891251</v>
      </c>
      <c r="P82" s="2">
        <f>P45+I84</f>
        <v>8.488479534</v>
      </c>
      <c r="Q82" s="2">
        <f>Q45+J84</f>
        <v>2.041171663</v>
      </c>
      <c r="R82" s="2">
        <f>R45+K84</f>
        <v>13.561861959</v>
      </c>
      <c r="S82">
        <v>20</v>
      </c>
      <c r="T82">
        <v>0</v>
      </c>
      <c r="U82" s="2">
        <f t="shared" si="72"/>
        <v>22.044891251</v>
      </c>
      <c r="V82" s="2">
        <f t="shared" si="72"/>
        <v>8.488479534</v>
      </c>
      <c r="W82" s="2">
        <f t="shared" si="77"/>
        <v>23.622690682213854</v>
      </c>
      <c r="X82" s="2">
        <f t="shared" si="78"/>
        <v>21.05941364291372</v>
      </c>
      <c r="AL82" s="2">
        <f t="shared" si="86"/>
        <v>66.130954165</v>
      </c>
      <c r="AM82" s="2">
        <f t="shared" si="86"/>
        <v>30.538821026999997</v>
      </c>
      <c r="AN82" s="2">
        <f t="shared" si="87"/>
        <v>72.84176472664888</v>
      </c>
      <c r="AO82" s="2">
        <f t="shared" si="88"/>
        <v>24.787168943427893</v>
      </c>
      <c r="AP82" s="14">
        <f t="shared" si="89"/>
        <v>0.33765136745073976</v>
      </c>
      <c r="AQ82" s="2">
        <f t="shared" si="90"/>
        <v>-24.787168943427893</v>
      </c>
      <c r="AR82" s="2">
        <f t="shared" si="91"/>
        <v>0.46179314078554085</v>
      </c>
      <c r="AS82" s="2">
        <f>AP82*1.43</f>
        <v>0.4828414554545578</v>
      </c>
    </row>
    <row r="83" spans="1:45" ht="12.75">
      <c r="A83" s="1" t="s">
        <v>90</v>
      </c>
      <c r="B83" s="1">
        <v>1</v>
      </c>
      <c r="C83" s="1">
        <v>0.11008</v>
      </c>
      <c r="D83">
        <v>0.2381</v>
      </c>
      <c r="E83" s="1">
        <v>0.3854</v>
      </c>
      <c r="F83" s="1">
        <v>0.1435</v>
      </c>
      <c r="G83" s="1">
        <v>2.5631</v>
      </c>
      <c r="H83" s="10">
        <f t="shared" si="73"/>
        <v>0.026210048</v>
      </c>
      <c r="I83" s="2">
        <f t="shared" si="74"/>
        <v>0.042424832</v>
      </c>
      <c r="J83" s="2">
        <f t="shared" si="75"/>
        <v>0.015796479999999998</v>
      </c>
      <c r="K83" s="2">
        <f t="shared" si="76"/>
        <v>0.282146048</v>
      </c>
      <c r="L83" s="3">
        <v>81</v>
      </c>
      <c r="M83" s="3"/>
      <c r="N83" s="3">
        <v>1</v>
      </c>
      <c r="O83" s="2">
        <f>O45+H85</f>
        <v>2.096661334</v>
      </c>
      <c r="P83" s="2">
        <f>P45+I85</f>
        <v>8.572277055999999</v>
      </c>
      <c r="Q83" s="2">
        <f>Q45+J85</f>
        <v>2.072372868</v>
      </c>
      <c r="R83" s="2">
        <f>R45+K85</f>
        <v>14.119156792</v>
      </c>
      <c r="S83">
        <v>20</v>
      </c>
      <c r="T83">
        <v>0</v>
      </c>
      <c r="U83" s="2">
        <f t="shared" si="72"/>
        <v>22.096661334</v>
      </c>
      <c r="V83" s="2">
        <f t="shared" si="72"/>
        <v>8.572277055999999</v>
      </c>
      <c r="W83" s="2">
        <f t="shared" si="77"/>
        <v>23.701189337970252</v>
      </c>
      <c r="X83" s="2">
        <f t="shared" si="78"/>
        <v>21.20348658693076</v>
      </c>
      <c r="AL83" s="2">
        <f t="shared" si="86"/>
        <v>66.265695536</v>
      </c>
      <c r="AM83" s="2">
        <f t="shared" si="86"/>
        <v>31.263710904</v>
      </c>
      <c r="AN83" s="2">
        <f t="shared" si="87"/>
        <v>73.2704717083133</v>
      </c>
      <c r="AO83" s="2">
        <f t="shared" si="88"/>
        <v>25.257624230514676</v>
      </c>
      <c r="AP83" s="14">
        <f t="shared" si="89"/>
        <v>0.3356757626099394</v>
      </c>
      <c r="AQ83" s="2">
        <f t="shared" si="90"/>
        <v>-25.257624230514676</v>
      </c>
      <c r="AR83" s="2">
        <f t="shared" si="91"/>
        <v>0.47179329592964797</v>
      </c>
      <c r="AS83" s="2">
        <f>AP83*1.43</f>
        <v>0.48001634053221337</v>
      </c>
    </row>
    <row r="84" spans="1:45" ht="12.75">
      <c r="A84" s="1" t="s">
        <v>91</v>
      </c>
      <c r="B84" s="1">
        <v>1</v>
      </c>
      <c r="C84" s="1">
        <v>0.00517</v>
      </c>
      <c r="D84">
        <v>0.2381</v>
      </c>
      <c r="E84" s="1">
        <v>0.3854</v>
      </c>
      <c r="F84" s="1">
        <v>0.1435</v>
      </c>
      <c r="G84" s="1">
        <v>2.5631</v>
      </c>
      <c r="H84" s="10">
        <f t="shared" si="73"/>
        <v>0.001230977</v>
      </c>
      <c r="I84" s="2">
        <f t="shared" si="74"/>
        <v>0.001992518</v>
      </c>
      <c r="J84" s="2">
        <f t="shared" si="75"/>
        <v>0.000741895</v>
      </c>
      <c r="K84" s="2">
        <f t="shared" si="76"/>
        <v>0.013251226999999999</v>
      </c>
      <c r="L84" s="3">
        <v>82</v>
      </c>
      <c r="M84" s="3"/>
      <c r="N84" s="3">
        <v>1</v>
      </c>
      <c r="O84" s="2">
        <f>O44+H78</f>
        <v>2.036750612</v>
      </c>
      <c r="P84" s="2">
        <f>P44+I78</f>
        <v>8.474508757999999</v>
      </c>
      <c r="Q84" s="2">
        <f>Q44+J78</f>
        <v>2.0349050969999998</v>
      </c>
      <c r="R84" s="2">
        <f>R44+K78</f>
        <v>13.477262459</v>
      </c>
      <c r="S84">
        <v>20</v>
      </c>
      <c r="T84">
        <v>0</v>
      </c>
      <c r="U84" s="2">
        <f>O84+S84</f>
        <v>22.036750612</v>
      </c>
      <c r="V84" s="2">
        <f aca="true" t="shared" si="102" ref="V84:V125">P84+T84</f>
        <v>8.474508757999999</v>
      </c>
      <c r="W84" s="2">
        <f t="shared" si="77"/>
        <v>23.61007573526398</v>
      </c>
      <c r="X84" s="2">
        <f t="shared" si="78"/>
        <v>21.034873312749028</v>
      </c>
      <c r="AL84" s="2">
        <f t="shared" si="86"/>
        <v>66.108406321</v>
      </c>
      <c r="AM84" s="2">
        <f t="shared" si="86"/>
        <v>30.426279975</v>
      </c>
      <c r="AN84" s="2">
        <f t="shared" si="87"/>
        <v>72.77417055123006</v>
      </c>
      <c r="AO84" s="2">
        <f t="shared" si="88"/>
        <v>24.714169886987694</v>
      </c>
      <c r="AP84" s="14">
        <f t="shared" si="89"/>
        <v>0.33796498512015455</v>
      </c>
      <c r="AQ84" s="2">
        <f t="shared" si="90"/>
        <v>-24.714169886987694</v>
      </c>
      <c r="AR84" s="2">
        <f t="shared" si="91"/>
        <v>0.46024827504175947</v>
      </c>
      <c r="AS84" s="2">
        <f>AP84*1.43</f>
        <v>0.48328992872182097</v>
      </c>
    </row>
    <row r="85" spans="1:45" ht="12.75">
      <c r="A85" s="1" t="s">
        <v>92</v>
      </c>
      <c r="B85" s="1">
        <v>1</v>
      </c>
      <c r="C85" s="1">
        <v>0.2226</v>
      </c>
      <c r="D85">
        <v>0.2381</v>
      </c>
      <c r="E85" s="1">
        <v>0.3854</v>
      </c>
      <c r="F85" s="1">
        <v>0.1435</v>
      </c>
      <c r="G85" s="1">
        <v>2.5631</v>
      </c>
      <c r="H85" s="10">
        <f t="shared" si="73"/>
        <v>0.05300106</v>
      </c>
      <c r="I85" s="2">
        <f t="shared" si="74"/>
        <v>0.08579004</v>
      </c>
      <c r="J85" s="2">
        <f t="shared" si="75"/>
        <v>0.031943099999999995</v>
      </c>
      <c r="K85" s="2">
        <f t="shared" si="76"/>
        <v>0.57054606</v>
      </c>
      <c r="L85" s="3">
        <v>83</v>
      </c>
      <c r="M85" s="3"/>
      <c r="N85" s="3">
        <v>1</v>
      </c>
      <c r="O85" s="2">
        <f>O84+H79</f>
        <v>2.0562010010000003</v>
      </c>
      <c r="P85" s="2">
        <f>P84+I79</f>
        <v>8.505992083999999</v>
      </c>
      <c r="Q85" s="2">
        <f>Q84+J79</f>
        <v>2.046627612</v>
      </c>
      <c r="R85" s="2">
        <f>R84+K79</f>
        <v>13.686642098</v>
      </c>
      <c r="S85">
        <v>20</v>
      </c>
      <c r="T85">
        <v>0</v>
      </c>
      <c r="U85" s="2">
        <f>O85+S85</f>
        <v>22.056201001</v>
      </c>
      <c r="V85" s="2">
        <f t="shared" si="102"/>
        <v>8.505992083999999</v>
      </c>
      <c r="W85" s="2">
        <f t="shared" si="77"/>
        <v>23.639541110808054</v>
      </c>
      <c r="X85" s="2">
        <f t="shared" si="78"/>
        <v>21.089174237838638</v>
      </c>
      <c r="AL85" s="2">
        <f t="shared" si="86"/>
        <v>66.159029614</v>
      </c>
      <c r="AM85" s="2">
        <f t="shared" si="86"/>
        <v>30.698626265999998</v>
      </c>
      <c r="AN85" s="2">
        <f t="shared" si="87"/>
        <v>72.93437361138899</v>
      </c>
      <c r="AO85" s="2">
        <f t="shared" si="88"/>
        <v>24.891896237490233</v>
      </c>
      <c r="AP85" s="14">
        <f t="shared" si="89"/>
        <v>0.33722263247952855</v>
      </c>
      <c r="AQ85" s="2">
        <f t="shared" si="90"/>
        <v>-24.891896237490233</v>
      </c>
      <c r="AR85" s="2">
        <f t="shared" si="91"/>
        <v>0.4640126441561927</v>
      </c>
      <c r="AS85" s="2">
        <f>AP85*1.43</f>
        <v>0.4822283644457258</v>
      </c>
    </row>
    <row r="86" spans="1:45" ht="12.75">
      <c r="A86" s="1" t="s">
        <v>93</v>
      </c>
      <c r="B86" s="1">
        <v>1</v>
      </c>
      <c r="C86" s="1">
        <v>0.20304</v>
      </c>
      <c r="D86">
        <v>0.2381</v>
      </c>
      <c r="E86" s="1">
        <v>0.3854</v>
      </c>
      <c r="F86" s="1">
        <v>0.1435</v>
      </c>
      <c r="G86" s="1">
        <v>2.5631</v>
      </c>
      <c r="H86" s="10">
        <f t="shared" si="73"/>
        <v>0.048343824</v>
      </c>
      <c r="I86" s="2">
        <f t="shared" si="74"/>
        <v>0.07825161600000001</v>
      </c>
      <c r="J86" s="2">
        <f t="shared" si="75"/>
        <v>0.029136239999999997</v>
      </c>
      <c r="K86" s="2">
        <f t="shared" si="76"/>
        <v>0.520411824</v>
      </c>
      <c r="L86" s="3">
        <v>84</v>
      </c>
      <c r="M86" s="3"/>
      <c r="N86" s="3">
        <v>1</v>
      </c>
      <c r="O86" s="2">
        <f>O84+H80</f>
        <v>2.086530179</v>
      </c>
      <c r="P86" s="2">
        <f>P84+I80</f>
        <v>8.555084335999998</v>
      </c>
      <c r="Q86" s="2">
        <f>Q84+J80</f>
        <v>2.064906642</v>
      </c>
      <c r="R86" s="2">
        <f>R84+K80</f>
        <v>14.013129776</v>
      </c>
      <c r="S86">
        <v>20</v>
      </c>
      <c r="T86">
        <v>0</v>
      </c>
      <c r="U86" s="2">
        <f>O86+S86</f>
        <v>22.086530179</v>
      </c>
      <c r="V86" s="2">
        <f t="shared" si="102"/>
        <v>8.555084335999998</v>
      </c>
      <c r="W86" s="2">
        <f t="shared" si="77"/>
        <v>23.68552898594309</v>
      </c>
      <c r="X86" s="2">
        <f t="shared" si="78"/>
        <v>21.173576475473034</v>
      </c>
      <c r="AL86" s="2">
        <f t="shared" si="86"/>
        <v>66.237967</v>
      </c>
      <c r="AM86" s="2">
        <f t="shared" si="86"/>
        <v>31.123298447999996</v>
      </c>
      <c r="AN86" s="2">
        <f t="shared" si="87"/>
        <v>73.18557220228838</v>
      </c>
      <c r="AO86" s="2">
        <f t="shared" si="88"/>
        <v>25.16746941314522</v>
      </c>
      <c r="AP86" s="14">
        <f t="shared" si="89"/>
        <v>0.336065165952327</v>
      </c>
      <c r="AQ86" s="2">
        <f t="shared" si="90"/>
        <v>-25.16746941314522</v>
      </c>
      <c r="AR86" s="2">
        <f t="shared" si="91"/>
        <v>0.4698709797056422</v>
      </c>
      <c r="AS86" s="2">
        <f>AP86*1.43</f>
        <v>0.4805731873118276</v>
      </c>
    </row>
    <row r="87" spans="1:45" ht="12.75">
      <c r="A87" s="1" t="s">
        <v>94</v>
      </c>
      <c r="B87" s="1">
        <v>1</v>
      </c>
      <c r="C87" s="1">
        <v>0.14797</v>
      </c>
      <c r="D87">
        <v>0.2381</v>
      </c>
      <c r="E87" s="1">
        <v>0.3854</v>
      </c>
      <c r="F87" s="1">
        <v>0.1435</v>
      </c>
      <c r="G87" s="1">
        <v>2.5631</v>
      </c>
      <c r="H87" s="10">
        <f t="shared" si="73"/>
        <v>0.035231657</v>
      </c>
      <c r="I87" s="2">
        <f t="shared" si="74"/>
        <v>0.057027638</v>
      </c>
      <c r="J87" s="2">
        <f t="shared" si="75"/>
        <v>0.021233694999999997</v>
      </c>
      <c r="K87" s="2">
        <f t="shared" si="76"/>
        <v>0.37926190699999995</v>
      </c>
      <c r="L87" s="3">
        <v>85</v>
      </c>
      <c r="M87" s="3"/>
      <c r="N87" s="3">
        <v>1</v>
      </c>
      <c r="O87" s="2">
        <f>O86+H81</f>
        <v>2.128952456</v>
      </c>
      <c r="P87" s="2">
        <f>P86+I81</f>
        <v>8.623751053999998</v>
      </c>
      <c r="Q87" s="2">
        <f>Q86+J81</f>
        <v>2.090474037</v>
      </c>
      <c r="R87" s="2">
        <f>R86+K81</f>
        <v>14.469797303</v>
      </c>
      <c r="S87">
        <v>20</v>
      </c>
      <c r="T87">
        <v>0</v>
      </c>
      <c r="U87" s="2">
        <f>O87+S87</f>
        <v>22.128952456</v>
      </c>
      <c r="V87" s="2">
        <f t="shared" si="102"/>
        <v>8.623751053999998</v>
      </c>
      <c r="W87" s="2">
        <f t="shared" si="77"/>
        <v>23.749939348159913</v>
      </c>
      <c r="X87" s="2">
        <f t="shared" si="78"/>
        <v>21.29108354085527</v>
      </c>
      <c r="AL87" s="2">
        <f t="shared" si="86"/>
        <v>66.348378949</v>
      </c>
      <c r="AM87" s="2">
        <f t="shared" si="86"/>
        <v>31.717299410999996</v>
      </c>
      <c r="AN87" s="2">
        <f t="shared" si="87"/>
        <v>73.53974755931058</v>
      </c>
      <c r="AO87" s="2">
        <f t="shared" si="88"/>
        <v>25.54974973845653</v>
      </c>
      <c r="AP87" s="14">
        <f t="shared" si="89"/>
        <v>0.3344466398615501</v>
      </c>
      <c r="AQ87" s="2">
        <f t="shared" si="90"/>
        <v>-25.54974973845653</v>
      </c>
      <c r="AR87" s="2">
        <f t="shared" si="91"/>
        <v>0.4780418137326329</v>
      </c>
      <c r="AS87" s="2">
        <f>AP87*1.43</f>
        <v>0.4782586950020166</v>
      </c>
    </row>
    <row r="88" spans="1:45" ht="12.75">
      <c r="A88" s="1" t="s">
        <v>95</v>
      </c>
      <c r="B88" s="1">
        <v>1</v>
      </c>
      <c r="C88" s="1">
        <v>0.10784</v>
      </c>
      <c r="D88">
        <v>0.2381</v>
      </c>
      <c r="E88" s="1">
        <v>0.3854</v>
      </c>
      <c r="F88" s="1">
        <v>0.1435</v>
      </c>
      <c r="G88" s="1">
        <v>2.5631</v>
      </c>
      <c r="H88" s="10">
        <f t="shared" si="73"/>
        <v>0.025676704</v>
      </c>
      <c r="I88" s="2">
        <f t="shared" si="74"/>
        <v>0.041561536</v>
      </c>
      <c r="J88" s="2">
        <f t="shared" si="75"/>
        <v>0.015475039999999999</v>
      </c>
      <c r="K88" s="2">
        <f t="shared" si="76"/>
        <v>0.276404704</v>
      </c>
      <c r="L88" s="3">
        <v>86</v>
      </c>
      <c r="M88" s="3"/>
      <c r="N88" s="3">
        <v>1</v>
      </c>
      <c r="O88" s="2">
        <f>O86+H82</f>
        <v>2.173834306</v>
      </c>
      <c r="P88" s="2">
        <f>P86+I82</f>
        <v>8.696398954</v>
      </c>
      <c r="Q88" s="2">
        <f>Q86+J82</f>
        <v>2.117523787</v>
      </c>
      <c r="R88" s="2">
        <f>R86+K82</f>
        <v>14.952941653</v>
      </c>
      <c r="S88">
        <v>20</v>
      </c>
      <c r="T88">
        <v>0</v>
      </c>
      <c r="U88" s="2">
        <f>O88+S88</f>
        <v>22.173834306</v>
      </c>
      <c r="V88" s="2">
        <f t="shared" si="102"/>
        <v>8.696398954</v>
      </c>
      <c r="W88" s="2">
        <f t="shared" si="77"/>
        <v>23.81819226131729</v>
      </c>
      <c r="X88" s="2">
        <f t="shared" si="78"/>
        <v>21.414711038698357</v>
      </c>
      <c r="AL88" s="2">
        <f t="shared" si="86"/>
        <v>66.465192399</v>
      </c>
      <c r="AM88" s="2">
        <f t="shared" si="86"/>
        <v>32.345739561</v>
      </c>
      <c r="AN88" s="2">
        <f t="shared" si="87"/>
        <v>73.91798609529434</v>
      </c>
      <c r="AO88" s="2">
        <f t="shared" si="88"/>
        <v>25.95018690672958</v>
      </c>
      <c r="AP88" s="14">
        <f t="shared" si="89"/>
        <v>0.3327352754953343</v>
      </c>
      <c r="AQ88" s="2">
        <f t="shared" si="90"/>
        <v>-25.95018690672958</v>
      </c>
      <c r="AR88" s="2">
        <f t="shared" si="91"/>
        <v>0.48665682582883274</v>
      </c>
      <c r="AS88" s="2">
        <f>AP88*1.43</f>
        <v>0.4758114439583281</v>
      </c>
    </row>
    <row r="89" spans="1:45" ht="12.75">
      <c r="A89" s="1" t="s">
        <v>96</v>
      </c>
      <c r="B89" s="1">
        <v>1</v>
      </c>
      <c r="C89" s="1">
        <v>0.41869</v>
      </c>
      <c r="D89">
        <v>0.2381</v>
      </c>
      <c r="E89" s="1">
        <v>0.3854</v>
      </c>
      <c r="F89" s="1">
        <v>0.1435</v>
      </c>
      <c r="G89" s="1">
        <v>2.5631</v>
      </c>
      <c r="H89" s="10">
        <f t="shared" si="73"/>
        <v>0.09969008900000001</v>
      </c>
      <c r="I89" s="2">
        <f t="shared" si="74"/>
        <v>0.16136312600000002</v>
      </c>
      <c r="J89" s="2">
        <f t="shared" si="75"/>
        <v>0.060082014999999996</v>
      </c>
      <c r="K89" s="2">
        <f t="shared" si="76"/>
        <v>1.073144339</v>
      </c>
      <c r="L89" s="3">
        <v>87</v>
      </c>
      <c r="M89" s="3"/>
      <c r="N89" s="3">
        <v>1</v>
      </c>
      <c r="O89" s="2">
        <f>O51+H83</f>
        <v>2.0772680889999995</v>
      </c>
      <c r="P89" s="2">
        <f>P51+I83</f>
        <v>8.541352276</v>
      </c>
      <c r="Q89" s="2">
        <f>Q51+J83</f>
        <v>2.061483292</v>
      </c>
      <c r="R89" s="2">
        <f>R51+K83</f>
        <v>13.908611985999999</v>
      </c>
      <c r="S89">
        <v>20</v>
      </c>
      <c r="T89">
        <v>0</v>
      </c>
      <c r="U89" s="2">
        <f>O89+S89</f>
        <v>22.077268089</v>
      </c>
      <c r="V89" s="2">
        <f t="shared" si="102"/>
        <v>8.541352276</v>
      </c>
      <c r="W89" s="2">
        <f t="shared" si="77"/>
        <v>23.671934119887798</v>
      </c>
      <c r="X89" s="2">
        <f t="shared" si="78"/>
        <v>21.150680370464713</v>
      </c>
      <c r="AL89" s="2">
        <f t="shared" si="86"/>
        <v>66.21601946999999</v>
      </c>
      <c r="AM89" s="2">
        <f t="shared" si="86"/>
        <v>30.991316538</v>
      </c>
      <c r="AN89" s="2">
        <f t="shared" si="87"/>
        <v>73.10966376075005</v>
      </c>
      <c r="AO89" s="2">
        <f t="shared" si="88"/>
        <v>25.081169390952642</v>
      </c>
      <c r="AP89" s="14">
        <f t="shared" si="89"/>
        <v>0.3364140963356788</v>
      </c>
      <c r="AQ89" s="2">
        <f t="shared" si="90"/>
        <v>-25.081169390952642</v>
      </c>
      <c r="AR89" s="2">
        <f t="shared" si="91"/>
        <v>0.46803351796223586</v>
      </c>
      <c r="AS89" s="2">
        <f>AP89*1.43</f>
        <v>0.48107215776002066</v>
      </c>
    </row>
    <row r="90" spans="1:45" ht="12.75">
      <c r="A90" s="1" t="s">
        <v>97</v>
      </c>
      <c r="B90" s="1">
        <v>1</v>
      </c>
      <c r="C90" s="1">
        <v>0.13546</v>
      </c>
      <c r="D90">
        <v>0.2381</v>
      </c>
      <c r="E90" s="1">
        <v>0.3854</v>
      </c>
      <c r="F90" s="1">
        <v>0.1435</v>
      </c>
      <c r="G90" s="1">
        <v>2.5631</v>
      </c>
      <c r="H90" s="10">
        <f t="shared" si="73"/>
        <v>0.032253026</v>
      </c>
      <c r="I90" s="2">
        <f t="shared" si="74"/>
        <v>0.052206284</v>
      </c>
      <c r="J90" s="2">
        <f t="shared" si="75"/>
        <v>0.01943851</v>
      </c>
      <c r="K90" s="2">
        <f t="shared" si="76"/>
        <v>0.347197526</v>
      </c>
      <c r="L90" s="3">
        <v>88</v>
      </c>
      <c r="M90" s="3"/>
      <c r="N90" s="3">
        <v>1</v>
      </c>
      <c r="O90" s="2">
        <f>O53+H86</f>
        <v>2.235792687999999</v>
      </c>
      <c r="P90" s="2">
        <f>P53+I86</f>
        <v>8.806540192</v>
      </c>
      <c r="Q90" s="2">
        <f>Q53+J86</f>
        <v>2.1717458880000002</v>
      </c>
      <c r="R90" s="2">
        <f>R53+K86</f>
        <v>15.582275176</v>
      </c>
      <c r="S90">
        <v>20</v>
      </c>
      <c r="T90">
        <v>0</v>
      </c>
      <c r="U90" s="2">
        <f aca="true" t="shared" si="103" ref="U90:U107">O90+S90</f>
        <v>22.235792688</v>
      </c>
      <c r="V90" s="2">
        <f t="shared" si="102"/>
        <v>8.806540192</v>
      </c>
      <c r="W90" s="2">
        <f t="shared" si="77"/>
        <v>23.91622099364834</v>
      </c>
      <c r="X90" s="2">
        <f t="shared" si="78"/>
        <v>21.606163517355157</v>
      </c>
      <c r="AL90" s="2">
        <f t="shared" si="86"/>
        <v>66.643331264</v>
      </c>
      <c r="AM90" s="2">
        <f t="shared" si="86"/>
        <v>33.195355559999996</v>
      </c>
      <c r="AN90" s="2">
        <f t="shared" si="87"/>
        <v>74.45310760954214</v>
      </c>
      <c r="AO90" s="2">
        <f t="shared" si="88"/>
        <v>26.478110514485454</v>
      </c>
      <c r="AP90" s="14">
        <f t="shared" si="89"/>
        <v>0.3303437862723391</v>
      </c>
      <c r="AQ90" s="2">
        <f t="shared" si="90"/>
        <v>-26.478110514485454</v>
      </c>
      <c r="AR90" s="2">
        <f t="shared" si="91"/>
        <v>0.49810468550109477</v>
      </c>
      <c r="AS90" s="2">
        <f>AP90*1.43</f>
        <v>0.47239161436944493</v>
      </c>
    </row>
    <row r="91" spans="1:45" ht="12.75">
      <c r="A91" s="1" t="s">
        <v>98</v>
      </c>
      <c r="B91" s="1">
        <v>1</v>
      </c>
      <c r="C91" s="1">
        <v>0.1538</v>
      </c>
      <c r="D91">
        <v>0.2381</v>
      </c>
      <c r="E91" s="1">
        <v>0.3854</v>
      </c>
      <c r="F91" s="1">
        <v>0.1435</v>
      </c>
      <c r="G91" s="1">
        <v>2.5631</v>
      </c>
      <c r="H91" s="10">
        <f t="shared" si="73"/>
        <v>0.03661978</v>
      </c>
      <c r="I91" s="2">
        <f t="shared" si="74"/>
        <v>0.05927452</v>
      </c>
      <c r="J91" s="2">
        <f t="shared" si="75"/>
        <v>0.022070299999999998</v>
      </c>
      <c r="K91" s="2">
        <f t="shared" si="76"/>
        <v>0.39420478</v>
      </c>
      <c r="L91" s="3">
        <v>89</v>
      </c>
      <c r="M91" s="3"/>
      <c r="N91" s="3">
        <v>1</v>
      </c>
      <c r="O91" s="2">
        <f>O53+H87</f>
        <v>2.2226805209999996</v>
      </c>
      <c r="P91" s="2">
        <f>P53+I87</f>
        <v>8.785316214</v>
      </c>
      <c r="Q91" s="2">
        <f>Q53+J87</f>
        <v>2.163843343</v>
      </c>
      <c r="R91" s="2">
        <f>R53+K87</f>
        <v>15.441125259</v>
      </c>
      <c r="S91">
        <v>20</v>
      </c>
      <c r="T91">
        <v>0</v>
      </c>
      <c r="U91" s="2">
        <f t="shared" si="103"/>
        <v>22.222680521</v>
      </c>
      <c r="V91" s="2">
        <f t="shared" si="102"/>
        <v>8.785316214</v>
      </c>
      <c r="W91" s="2">
        <f t="shared" si="77"/>
        <v>23.896219586336333</v>
      </c>
      <c r="X91" s="2">
        <f t="shared" si="78"/>
        <v>21.570427128226555</v>
      </c>
      <c r="AL91" s="2">
        <f t="shared" si="86"/>
        <v>66.609204385</v>
      </c>
      <c r="AM91" s="2">
        <f t="shared" si="86"/>
        <v>33.011757687</v>
      </c>
      <c r="AN91" s="2">
        <f t="shared" si="87"/>
        <v>74.3408518540641</v>
      </c>
      <c r="AO91" s="2">
        <f t="shared" si="88"/>
        <v>26.363178254178866</v>
      </c>
      <c r="AP91" s="14">
        <f t="shared" si="89"/>
        <v>0.33084261014065147</v>
      </c>
      <c r="AQ91" s="2">
        <f t="shared" si="90"/>
        <v>-26.363178254178866</v>
      </c>
      <c r="AR91" s="2">
        <f t="shared" si="91"/>
        <v>0.4956035429607091</v>
      </c>
      <c r="AS91" s="2">
        <f>AP91*1.43</f>
        <v>0.47310493250113156</v>
      </c>
    </row>
    <row r="92" spans="1:45" ht="12.75">
      <c r="A92" s="1" t="s">
        <v>99</v>
      </c>
      <c r="B92" s="1">
        <v>1</v>
      </c>
      <c r="C92" s="1">
        <v>0.07792</v>
      </c>
      <c r="D92">
        <v>0.2381</v>
      </c>
      <c r="E92" s="1">
        <v>0.3854</v>
      </c>
      <c r="F92" s="1">
        <v>0.1435</v>
      </c>
      <c r="G92" s="1">
        <v>2.5631</v>
      </c>
      <c r="H92" s="10">
        <f t="shared" si="73"/>
        <v>0.018552752000000002</v>
      </c>
      <c r="I92" s="2">
        <f t="shared" si="74"/>
        <v>0.030030368</v>
      </c>
      <c r="J92" s="2">
        <f t="shared" si="75"/>
        <v>0.01118152</v>
      </c>
      <c r="K92" s="2">
        <f t="shared" si="76"/>
        <v>0.199716752</v>
      </c>
      <c r="L92" s="3">
        <v>90</v>
      </c>
      <c r="M92" s="3"/>
      <c r="N92" s="3">
        <v>1</v>
      </c>
      <c r="O92" s="2">
        <f>O54+H88</f>
        <v>2.2688028719999993</v>
      </c>
      <c r="P92" s="2">
        <f>P54+I88</f>
        <v>8.863479648</v>
      </c>
      <c r="Q92" s="2">
        <f>Q54+J88</f>
        <v>2.197650416</v>
      </c>
      <c r="R92" s="2">
        <f>R54+K88</f>
        <v>15.924224328000001</v>
      </c>
      <c r="S92">
        <v>20</v>
      </c>
      <c r="T92">
        <v>0</v>
      </c>
      <c r="U92" s="2">
        <f t="shared" si="103"/>
        <v>22.268802872</v>
      </c>
      <c r="V92" s="2">
        <f t="shared" si="102"/>
        <v>8.863479648</v>
      </c>
      <c r="W92" s="2">
        <f t="shared" si="77"/>
        <v>23.967912984290177</v>
      </c>
      <c r="X92" s="2">
        <f t="shared" si="78"/>
        <v>21.703657466689425</v>
      </c>
      <c r="AL92" s="2">
        <f t="shared" si="86"/>
        <v>66.73525616</v>
      </c>
      <c r="AM92" s="2">
        <f t="shared" si="86"/>
        <v>33.651183624</v>
      </c>
      <c r="AN92" s="2">
        <f t="shared" si="87"/>
        <v>74.7395248448703</v>
      </c>
      <c r="AO92" s="2">
        <f t="shared" si="88"/>
        <v>26.75947804041036</v>
      </c>
      <c r="AP92" s="14">
        <f t="shared" si="89"/>
        <v>0.3290778409218924</v>
      </c>
      <c r="AQ92" s="2">
        <f t="shared" si="90"/>
        <v>-26.75947804041036</v>
      </c>
      <c r="AR92" s="2">
        <f t="shared" si="91"/>
        <v>0.5042489616481004</v>
      </c>
      <c r="AS92" s="2">
        <f>AP92*1.43</f>
        <v>0.4705813125183061</v>
      </c>
    </row>
    <row r="93" spans="1:45" ht="12.75">
      <c r="A93" s="1" t="s">
        <v>100</v>
      </c>
      <c r="B93" s="1">
        <v>1</v>
      </c>
      <c r="C93" s="1">
        <v>0.26502</v>
      </c>
      <c r="D93">
        <v>0.2381</v>
      </c>
      <c r="E93" s="1">
        <v>0.3854</v>
      </c>
      <c r="F93" s="1">
        <v>0.1435</v>
      </c>
      <c r="G93" s="1">
        <v>2.5631</v>
      </c>
      <c r="H93" s="10">
        <f t="shared" si="73"/>
        <v>0.06310126199999999</v>
      </c>
      <c r="I93" s="2">
        <f t="shared" si="74"/>
        <v>0.102138708</v>
      </c>
      <c r="J93" s="2">
        <f t="shared" si="75"/>
        <v>0.038030369999999994</v>
      </c>
      <c r="K93" s="2">
        <f t="shared" si="76"/>
        <v>0.679272762</v>
      </c>
      <c r="L93" s="3">
        <v>91</v>
      </c>
      <c r="M93" s="3"/>
      <c r="N93" s="3">
        <v>1</v>
      </c>
      <c r="O93" s="2">
        <f>O55+H89</f>
        <v>2.3909362669999994</v>
      </c>
      <c r="P93" s="2">
        <f>P55+I89</f>
        <v>9.064202078</v>
      </c>
      <c r="Q93" s="2">
        <f>Q55+J89</f>
        <v>2.2764527109999997</v>
      </c>
      <c r="R93" s="2">
        <f>R55+K89</f>
        <v>17.227386143</v>
      </c>
      <c r="S93">
        <v>20</v>
      </c>
      <c r="T93">
        <v>0</v>
      </c>
      <c r="U93" s="2">
        <f t="shared" si="103"/>
        <v>22.390936267</v>
      </c>
      <c r="V93" s="2">
        <f t="shared" si="102"/>
        <v>9.064202078</v>
      </c>
      <c r="W93" s="2">
        <f t="shared" si="77"/>
        <v>24.156030017858384</v>
      </c>
      <c r="X93" s="2">
        <f t="shared" si="78"/>
        <v>22.038874232346366</v>
      </c>
      <c r="AL93" s="2">
        <f t="shared" si="86"/>
        <v>67.05832524499999</v>
      </c>
      <c r="AM93" s="2">
        <f t="shared" si="86"/>
        <v>35.355790299</v>
      </c>
      <c r="AN93" s="2">
        <f t="shared" si="87"/>
        <v>75.80798699563962</v>
      </c>
      <c r="AO93" s="2">
        <f t="shared" si="88"/>
        <v>27.7999640573783</v>
      </c>
      <c r="AP93" s="14">
        <f t="shared" si="89"/>
        <v>0.3244397119909375</v>
      </c>
      <c r="AQ93" s="2">
        <f t="shared" si="90"/>
        <v>-27.7999640573783</v>
      </c>
      <c r="AR93" s="2">
        <f t="shared" si="91"/>
        <v>0.52723938705338</v>
      </c>
      <c r="AS93" s="2">
        <f>AP93*1.43</f>
        <v>0.46394878814704066</v>
      </c>
    </row>
    <row r="94" spans="1:45" ht="12.75">
      <c r="A94" s="1" t="s">
        <v>101</v>
      </c>
      <c r="B94" s="1">
        <v>1</v>
      </c>
      <c r="C94" s="1">
        <v>0.06805</v>
      </c>
      <c r="D94">
        <v>0.2381</v>
      </c>
      <c r="E94" s="1">
        <v>0.3854</v>
      </c>
      <c r="F94" s="1">
        <v>0.1435</v>
      </c>
      <c r="G94" s="1">
        <v>2.5631</v>
      </c>
      <c r="H94" s="10">
        <f t="shared" si="73"/>
        <v>0.016202705</v>
      </c>
      <c r="I94" s="2">
        <f t="shared" si="74"/>
        <v>0.02622647</v>
      </c>
      <c r="J94" s="2">
        <f t="shared" si="75"/>
        <v>0.009765175</v>
      </c>
      <c r="K94" s="2">
        <f t="shared" si="76"/>
        <v>0.174418955</v>
      </c>
      <c r="L94" s="3">
        <v>92</v>
      </c>
      <c r="M94" s="3"/>
      <c r="N94" s="3">
        <v>1</v>
      </c>
      <c r="O94" s="2">
        <f>O55+H90</f>
        <v>2.323499203999999</v>
      </c>
      <c r="P94" s="2">
        <f>P55+I90</f>
        <v>8.955045236</v>
      </c>
      <c r="Q94" s="2">
        <f>Q55+J90</f>
        <v>2.235809206</v>
      </c>
      <c r="R94" s="2">
        <f>R55+K90</f>
        <v>16.50143933</v>
      </c>
      <c r="S94">
        <v>20</v>
      </c>
      <c r="T94">
        <v>0</v>
      </c>
      <c r="U94" s="2">
        <f t="shared" si="103"/>
        <v>22.323499204</v>
      </c>
      <c r="V94" s="2">
        <f t="shared" si="102"/>
        <v>8.955045236</v>
      </c>
      <c r="W94" s="2">
        <f t="shared" si="77"/>
        <v>24.05268076306246</v>
      </c>
      <c r="X94" s="2">
        <f t="shared" si="78"/>
        <v>21.85813028190493</v>
      </c>
      <c r="AL94" s="2">
        <f t="shared" si="86"/>
        <v>66.882807614</v>
      </c>
      <c r="AM94" s="2">
        <f t="shared" si="86"/>
        <v>34.411529802000004</v>
      </c>
      <c r="AN94" s="2">
        <f t="shared" si="87"/>
        <v>75.21611089151892</v>
      </c>
      <c r="AO94" s="2">
        <f t="shared" si="88"/>
        <v>27.226040625910098</v>
      </c>
      <c r="AP94" s="14">
        <f t="shared" si="89"/>
        <v>0.32699273035999665</v>
      </c>
      <c r="AQ94" s="2">
        <f t="shared" si="90"/>
        <v>-27.226040625910098</v>
      </c>
      <c r="AR94" s="2">
        <f t="shared" si="91"/>
        <v>0.5145048635009296</v>
      </c>
      <c r="AS94" s="2">
        <f>AP94*1.43</f>
        <v>0.4675996044147952</v>
      </c>
    </row>
    <row r="95" spans="1:45" ht="12.75">
      <c r="A95" s="1" t="s">
        <v>102</v>
      </c>
      <c r="B95" s="1">
        <v>1</v>
      </c>
      <c r="C95" s="1">
        <v>0.2441</v>
      </c>
      <c r="D95">
        <v>0.2381</v>
      </c>
      <c r="E95" s="1">
        <v>0.3854</v>
      </c>
      <c r="F95" s="1">
        <v>0.1435</v>
      </c>
      <c r="G95" s="1">
        <v>2.5631</v>
      </c>
      <c r="H95" s="10">
        <f t="shared" si="73"/>
        <v>0.058120210000000005</v>
      </c>
      <c r="I95" s="2">
        <f t="shared" si="74"/>
        <v>0.09407614</v>
      </c>
      <c r="J95" s="2">
        <f t="shared" si="75"/>
        <v>0.03502835</v>
      </c>
      <c r="K95" s="2">
        <f t="shared" si="76"/>
        <v>0.62565271</v>
      </c>
      <c r="L95" s="3">
        <v>93</v>
      </c>
      <c r="M95" s="3"/>
      <c r="N95" s="3">
        <v>1</v>
      </c>
      <c r="O95" s="2">
        <f>O38+H91</f>
        <v>1.8991073830000003</v>
      </c>
      <c r="P95" s="2">
        <f>P38+I91</f>
        <v>8.241093172</v>
      </c>
      <c r="Q95" s="2">
        <f>Q38+J91</f>
        <v>1.9337540960000001</v>
      </c>
      <c r="R95" s="2">
        <f>R38+K91</f>
        <v>12.036127233999999</v>
      </c>
      <c r="S95">
        <v>20</v>
      </c>
      <c r="T95">
        <v>0</v>
      </c>
      <c r="U95" s="2">
        <f t="shared" si="103"/>
        <v>21.899107383</v>
      </c>
      <c r="V95" s="2">
        <f t="shared" si="102"/>
        <v>8.241093172</v>
      </c>
      <c r="W95" s="2">
        <f t="shared" si="77"/>
        <v>23.398429879839163</v>
      </c>
      <c r="X95" s="2">
        <f t="shared" si="78"/>
        <v>20.62237087172837</v>
      </c>
      <c r="AL95" s="2">
        <f t="shared" si="86"/>
        <v>65.731968862</v>
      </c>
      <c r="AM95" s="2">
        <f t="shared" si="86"/>
        <v>28.518313577999997</v>
      </c>
      <c r="AN95" s="2">
        <f t="shared" si="87"/>
        <v>71.65183835609577</v>
      </c>
      <c r="AO95" s="2">
        <f t="shared" si="88"/>
        <v>23.453976942648687</v>
      </c>
      <c r="AP95" s="14">
        <f t="shared" si="89"/>
        <v>0.3432587639307321</v>
      </c>
      <c r="AQ95" s="2">
        <f t="shared" si="90"/>
        <v>-23.453976942648687</v>
      </c>
      <c r="AR95" s="2">
        <f t="shared" si="91"/>
        <v>0.43385758971973504</v>
      </c>
      <c r="AS95" s="2">
        <f>AP95*1.43</f>
        <v>0.4908600324209469</v>
      </c>
    </row>
    <row r="96" spans="1:45" ht="12.75">
      <c r="A96" s="1" t="s">
        <v>103</v>
      </c>
      <c r="B96" s="1">
        <v>1</v>
      </c>
      <c r="C96" s="1">
        <v>0.17486</v>
      </c>
      <c r="D96">
        <v>0.2381</v>
      </c>
      <c r="E96" s="1">
        <v>0.3854</v>
      </c>
      <c r="F96" s="1">
        <v>0.1435</v>
      </c>
      <c r="G96" s="1">
        <v>2.5631</v>
      </c>
      <c r="H96" s="10">
        <f t="shared" si="73"/>
        <v>0.041634166</v>
      </c>
      <c r="I96" s="2">
        <f t="shared" si="74"/>
        <v>0.067391044</v>
      </c>
      <c r="J96" s="2">
        <f t="shared" si="75"/>
        <v>0.025092409999999996</v>
      </c>
      <c r="K96" s="2">
        <f t="shared" si="76"/>
        <v>0.448183666</v>
      </c>
      <c r="L96" s="3">
        <v>94</v>
      </c>
      <c r="M96" s="3"/>
      <c r="N96" s="3">
        <v>1</v>
      </c>
      <c r="O96" s="2">
        <f>O95+H92</f>
        <v>1.9176601350000002</v>
      </c>
      <c r="P96" s="2">
        <f>P95+I92</f>
        <v>8.27112354</v>
      </c>
      <c r="Q96" s="2">
        <f>Q95+J92</f>
        <v>1.9449356160000002</v>
      </c>
      <c r="R96" s="2">
        <f>R95+K92</f>
        <v>12.235843985999999</v>
      </c>
      <c r="S96">
        <v>20</v>
      </c>
      <c r="T96">
        <v>0</v>
      </c>
      <c r="U96" s="2">
        <f t="shared" si="103"/>
        <v>21.917660135</v>
      </c>
      <c r="V96" s="2">
        <f t="shared" si="102"/>
        <v>8.27112354</v>
      </c>
      <c r="W96" s="2">
        <f t="shared" si="77"/>
        <v>23.42638065103763</v>
      </c>
      <c r="X96" s="2">
        <f t="shared" si="78"/>
        <v>20.67513045317163</v>
      </c>
      <c r="AL96" s="2">
        <f t="shared" si="86"/>
        <v>65.780255886</v>
      </c>
      <c r="AM96" s="2">
        <f t="shared" si="86"/>
        <v>28.778091065999998</v>
      </c>
      <c r="AN96" s="2">
        <f t="shared" si="87"/>
        <v>71.79986483156237</v>
      </c>
      <c r="AO96" s="2">
        <f t="shared" si="88"/>
        <v>23.628814147285063</v>
      </c>
      <c r="AP96" s="14">
        <f t="shared" si="89"/>
        <v>0.34255108314168203</v>
      </c>
      <c r="AQ96" s="2">
        <f t="shared" si="90"/>
        <v>-23.628814147285063</v>
      </c>
      <c r="AR96" s="2">
        <f t="shared" si="91"/>
        <v>0.4374882809193333</v>
      </c>
      <c r="AS96" s="2">
        <f>AP96*1.43</f>
        <v>0.4898480488926053</v>
      </c>
    </row>
    <row r="97" spans="1:45" ht="12.75">
      <c r="A97" s="1" t="s">
        <v>104</v>
      </c>
      <c r="B97" s="1">
        <v>1</v>
      </c>
      <c r="C97" s="1">
        <v>0.05085</v>
      </c>
      <c r="D97">
        <v>0.2381</v>
      </c>
      <c r="E97" s="1">
        <v>0.3854</v>
      </c>
      <c r="F97" s="1">
        <v>0.1435</v>
      </c>
      <c r="G97" s="1">
        <v>2.5631</v>
      </c>
      <c r="H97" s="10">
        <f t="shared" si="73"/>
        <v>0.012107385</v>
      </c>
      <c r="I97" s="2">
        <f t="shared" si="74"/>
        <v>0.01959759</v>
      </c>
      <c r="J97" s="2">
        <f t="shared" si="75"/>
        <v>0.007296974999999999</v>
      </c>
      <c r="K97" s="2">
        <f t="shared" si="76"/>
        <v>0.130333635</v>
      </c>
      <c r="L97" s="3">
        <v>95</v>
      </c>
      <c r="M97" s="3"/>
      <c r="N97" s="3">
        <v>1</v>
      </c>
      <c r="O97" s="2">
        <f>O95+H93</f>
        <v>1.9622086450000003</v>
      </c>
      <c r="P97" s="2">
        <f>P95+I93</f>
        <v>8.34323188</v>
      </c>
      <c r="Q97" s="2">
        <f>Q95+J93</f>
        <v>1.9717844660000001</v>
      </c>
      <c r="R97" s="2">
        <f>R95+K93</f>
        <v>12.715399995999999</v>
      </c>
      <c r="S97">
        <v>20</v>
      </c>
      <c r="T97">
        <v>0</v>
      </c>
      <c r="U97" s="2">
        <f t="shared" si="103"/>
        <v>21.962208645</v>
      </c>
      <c r="V97" s="2">
        <f t="shared" si="102"/>
        <v>8.34323188</v>
      </c>
      <c r="W97" s="2">
        <f t="shared" si="77"/>
        <v>23.493576287359083</v>
      </c>
      <c r="X97" s="2">
        <f t="shared" si="78"/>
        <v>20.801302764394634</v>
      </c>
      <c r="AL97" s="2">
        <f t="shared" si="86"/>
        <v>65.896201756</v>
      </c>
      <c r="AM97" s="2">
        <f t="shared" si="86"/>
        <v>29.401863755999997</v>
      </c>
      <c r="AN97" s="2">
        <f t="shared" si="87"/>
        <v>72.15801409541315</v>
      </c>
      <c r="AO97" s="2">
        <f t="shared" si="88"/>
        <v>24.04568796623928</v>
      </c>
      <c r="AP97" s="14">
        <f t="shared" si="89"/>
        <v>0.3408508642568295</v>
      </c>
      <c r="AQ97" s="2">
        <f t="shared" si="90"/>
        <v>-24.04568796623928</v>
      </c>
      <c r="AR97" s="2">
        <f t="shared" si="91"/>
        <v>0.44618449884060113</v>
      </c>
      <c r="AS97" s="2">
        <f>AP97*1.47</f>
        <v>0.5010507704575393</v>
      </c>
    </row>
    <row r="98" spans="1:45" ht="12.75">
      <c r="A98" s="1" t="s">
        <v>105</v>
      </c>
      <c r="B98" s="1">
        <v>1</v>
      </c>
      <c r="C98" s="1">
        <v>0.33943</v>
      </c>
      <c r="D98">
        <v>0.2381</v>
      </c>
      <c r="E98" s="1">
        <v>0.3854</v>
      </c>
      <c r="F98" s="1">
        <v>0.1435</v>
      </c>
      <c r="G98" s="1">
        <v>2.5631</v>
      </c>
      <c r="H98" s="10">
        <f t="shared" si="73"/>
        <v>0.080818283</v>
      </c>
      <c r="I98" s="2">
        <f t="shared" si="74"/>
        <v>0.130816322</v>
      </c>
      <c r="J98" s="2">
        <f t="shared" si="75"/>
        <v>0.048708205</v>
      </c>
      <c r="K98" s="2">
        <f t="shared" si="76"/>
        <v>0.869993033</v>
      </c>
      <c r="L98" s="3">
        <v>96</v>
      </c>
      <c r="M98" s="3"/>
      <c r="N98" s="3">
        <v>1</v>
      </c>
      <c r="O98" s="2">
        <f>O101+H95</f>
        <v>2.085868261</v>
      </c>
      <c r="P98" s="2">
        <f>P101+I95</f>
        <v>8.552783673999999</v>
      </c>
      <c r="Q98" s="2">
        <f>Q101+J95</f>
        <v>2.0624015970000005</v>
      </c>
      <c r="R98" s="2">
        <f>R101+K95</f>
        <v>14.010700092999999</v>
      </c>
      <c r="S98">
        <v>20</v>
      </c>
      <c r="T98">
        <v>0</v>
      </c>
      <c r="U98" s="2">
        <f t="shared" si="103"/>
        <v>22.085868261</v>
      </c>
      <c r="V98" s="2">
        <f t="shared" si="102"/>
        <v>8.552783673999999</v>
      </c>
      <c r="W98" s="2">
        <f t="shared" si="77"/>
        <v>23.684080843817608</v>
      </c>
      <c r="X98" s="2">
        <f t="shared" si="78"/>
        <v>21.168964901346754</v>
      </c>
      <c r="AL98" s="2">
        <f t="shared" si="86"/>
        <v>66.234138119</v>
      </c>
      <c r="AM98" s="2">
        <f t="shared" si="86"/>
        <v>31.116267440999998</v>
      </c>
      <c r="AN98" s="2">
        <f t="shared" si="87"/>
        <v>73.1791169106775</v>
      </c>
      <c r="AO98" s="2">
        <f t="shared" si="88"/>
        <v>25.163761934481933</v>
      </c>
      <c r="AP98" s="14">
        <f t="shared" si="89"/>
        <v>0.3360948110032386</v>
      </c>
      <c r="AQ98" s="2">
        <f t="shared" si="90"/>
        <v>-25.163761934481933</v>
      </c>
      <c r="AR98" s="2">
        <f t="shared" si="91"/>
        <v>0.4697919883111448</v>
      </c>
      <c r="AS98" s="2">
        <f>1.46*AP98</f>
        <v>0.49069842406472836</v>
      </c>
    </row>
    <row r="99" spans="1:45" ht="12.75">
      <c r="A99" s="1" t="s">
        <v>106</v>
      </c>
      <c r="B99" s="1">
        <v>1</v>
      </c>
      <c r="C99" s="1">
        <v>0.12714</v>
      </c>
      <c r="D99">
        <v>0.2381</v>
      </c>
      <c r="E99" s="1">
        <v>0.3854</v>
      </c>
      <c r="F99" s="1">
        <v>0.1435</v>
      </c>
      <c r="G99" s="1">
        <v>2.5631</v>
      </c>
      <c r="H99" s="10">
        <f t="shared" si="73"/>
        <v>0.030272034000000003</v>
      </c>
      <c r="I99" s="2">
        <f t="shared" si="74"/>
        <v>0.048999756000000005</v>
      </c>
      <c r="J99" s="2">
        <f t="shared" si="75"/>
        <v>0.018244589999999998</v>
      </c>
      <c r="K99" s="2">
        <f t="shared" si="76"/>
        <v>0.325872534</v>
      </c>
      <c r="L99" s="3">
        <v>97</v>
      </c>
      <c r="M99" s="3"/>
      <c r="N99" s="3">
        <v>1</v>
      </c>
      <c r="O99" s="2">
        <f>O102+H98</f>
        <v>2.1502005000000004</v>
      </c>
      <c r="P99" s="2">
        <f>P102+I98</f>
        <v>8.656914899999999</v>
      </c>
      <c r="Q99" s="2">
        <f>Q102+J98</f>
        <v>2.1011738620000004</v>
      </c>
      <c r="R99" s="2">
        <f>R102+K98</f>
        <v>14.703224081999998</v>
      </c>
      <c r="S99">
        <v>20</v>
      </c>
      <c r="T99">
        <v>0</v>
      </c>
      <c r="U99" s="2">
        <f t="shared" si="103"/>
        <v>22.1502005</v>
      </c>
      <c r="V99" s="2">
        <f t="shared" si="102"/>
        <v>8.656914899999999</v>
      </c>
      <c r="W99" s="2">
        <f t="shared" si="77"/>
        <v>23.781790466153765</v>
      </c>
      <c r="X99" s="2">
        <f t="shared" si="78"/>
        <v>21.346941624309846</v>
      </c>
      <c r="AL99" s="2">
        <f t="shared" si="86"/>
        <v>66.401574862</v>
      </c>
      <c r="AM99" s="2">
        <f t="shared" si="86"/>
        <v>32.017053882</v>
      </c>
      <c r="AN99" s="2">
        <f t="shared" si="87"/>
        <v>73.71743947965557</v>
      </c>
      <c r="AO99" s="2">
        <f t="shared" si="88"/>
        <v>25.742114776698795</v>
      </c>
      <c r="AP99" s="14">
        <f t="shared" si="89"/>
        <v>0.3336404742363004</v>
      </c>
      <c r="AQ99" s="2">
        <f t="shared" si="90"/>
        <v>-25.742114776698795</v>
      </c>
      <c r="AR99" s="2">
        <f t="shared" si="91"/>
        <v>0.4821731103296855</v>
      </c>
      <c r="AS99" s="2">
        <f>1.46*AP99</f>
        <v>0.48711509238499856</v>
      </c>
    </row>
    <row r="100" spans="1:45" ht="12.75">
      <c r="A100" s="1" t="s">
        <v>107</v>
      </c>
      <c r="B100" s="1">
        <v>1</v>
      </c>
      <c r="C100" s="1">
        <v>0.33944</v>
      </c>
      <c r="D100">
        <v>0.2381</v>
      </c>
      <c r="E100" s="1">
        <v>0.3854</v>
      </c>
      <c r="F100" s="1">
        <v>0.1435</v>
      </c>
      <c r="G100" s="1">
        <v>2.5631</v>
      </c>
      <c r="H100" s="10">
        <f t="shared" si="73"/>
        <v>0.080820664</v>
      </c>
      <c r="I100" s="2">
        <f t="shared" si="74"/>
        <v>0.130820176</v>
      </c>
      <c r="J100" s="2">
        <f t="shared" si="75"/>
        <v>0.04870964</v>
      </c>
      <c r="K100" s="2">
        <f t="shared" si="76"/>
        <v>0.870018664</v>
      </c>
      <c r="L100" s="3">
        <v>98</v>
      </c>
      <c r="M100" s="3"/>
      <c r="N100" s="3">
        <v>1</v>
      </c>
      <c r="O100" s="2">
        <f>O102+H97</f>
        <v>2.0814896020000004</v>
      </c>
      <c r="P100" s="2">
        <f>P102+I97</f>
        <v>8.545696168</v>
      </c>
      <c r="Q100" s="2">
        <f>Q102+J97</f>
        <v>2.0597626320000004</v>
      </c>
      <c r="R100" s="2">
        <f>R102+K97</f>
        <v>13.963564683999998</v>
      </c>
      <c r="S100">
        <v>20</v>
      </c>
      <c r="T100">
        <v>0</v>
      </c>
      <c r="U100" s="2">
        <f t="shared" si="103"/>
        <v>22.081489602</v>
      </c>
      <c r="V100" s="2">
        <f t="shared" si="102"/>
        <v>8.545696168</v>
      </c>
      <c r="W100" s="2">
        <f t="shared" si="77"/>
        <v>23.67743875589174</v>
      </c>
      <c r="X100" s="2">
        <f t="shared" si="78"/>
        <v>21.15679786528778</v>
      </c>
      <c r="AL100" s="2">
        <f t="shared" si="86"/>
        <v>66.222741836</v>
      </c>
      <c r="AM100" s="2">
        <f t="shared" si="86"/>
        <v>31.054957019999996</v>
      </c>
      <c r="AN100" s="2">
        <f t="shared" si="87"/>
        <v>73.14275009726906</v>
      </c>
      <c r="AO100" s="2">
        <f t="shared" si="88"/>
        <v>25.124088760379212</v>
      </c>
      <c r="AP100" s="14">
        <f t="shared" si="89"/>
        <v>0.3362619184371681</v>
      </c>
      <c r="AQ100" s="2">
        <f t="shared" si="90"/>
        <v>-25.124088760379212</v>
      </c>
      <c r="AR100" s="2">
        <f t="shared" si="91"/>
        <v>0.46894701365442265</v>
      </c>
      <c r="AS100" s="2">
        <f>1.45*AP100</f>
        <v>0.4875797817338937</v>
      </c>
    </row>
    <row r="101" spans="1:45" ht="12.75">
      <c r="A101" s="1" t="s">
        <v>108</v>
      </c>
      <c r="B101" s="1">
        <v>1</v>
      </c>
      <c r="C101" s="1">
        <v>0.23835</v>
      </c>
      <c r="D101">
        <v>0.2381</v>
      </c>
      <c r="E101" s="1">
        <v>0.3854</v>
      </c>
      <c r="F101" s="1">
        <v>0.1435</v>
      </c>
      <c r="G101" s="1">
        <v>2.5631</v>
      </c>
      <c r="H101" s="10">
        <f t="shared" si="73"/>
        <v>0.056751135</v>
      </c>
      <c r="I101" s="2">
        <f t="shared" si="74"/>
        <v>0.09186009</v>
      </c>
      <c r="J101" s="2">
        <f t="shared" si="75"/>
        <v>0.034203225</v>
      </c>
      <c r="K101" s="2">
        <f t="shared" si="76"/>
        <v>0.610914885</v>
      </c>
      <c r="L101" s="3">
        <v>99</v>
      </c>
      <c r="M101" s="3"/>
      <c r="N101" s="3">
        <v>1</v>
      </c>
      <c r="O101" s="2">
        <f>O39+H94</f>
        <v>2.027748051</v>
      </c>
      <c r="P101" s="2">
        <f>P39+I94</f>
        <v>8.458707533999998</v>
      </c>
      <c r="Q101" s="2">
        <f>Q39+J94</f>
        <v>2.0273732470000003</v>
      </c>
      <c r="R101" s="2">
        <f>R39+K94</f>
        <v>13.385047382999998</v>
      </c>
      <c r="S101">
        <v>20</v>
      </c>
      <c r="T101">
        <v>0</v>
      </c>
      <c r="U101" s="2">
        <f t="shared" si="103"/>
        <v>22.027748051</v>
      </c>
      <c r="V101" s="2">
        <f t="shared" si="102"/>
        <v>8.458707533999998</v>
      </c>
      <c r="W101" s="2">
        <f t="shared" si="77"/>
        <v>23.59600426648721</v>
      </c>
      <c r="X101" s="2">
        <f t="shared" si="78"/>
        <v>21.006907945355227</v>
      </c>
      <c r="AL101" s="2">
        <f t="shared" si="86"/>
        <v>66.082869349</v>
      </c>
      <c r="AM101" s="2">
        <f t="shared" si="86"/>
        <v>30.302462450999997</v>
      </c>
      <c r="AN101" s="2">
        <f t="shared" si="87"/>
        <v>72.69927683265679</v>
      </c>
      <c r="AO101" s="2">
        <f t="shared" si="88"/>
        <v>24.633939495412456</v>
      </c>
      <c r="AP101" s="14">
        <f t="shared" si="89"/>
        <v>0.3383131516437565</v>
      </c>
      <c r="AQ101" s="2">
        <f t="shared" si="90"/>
        <v>-24.633939495412456</v>
      </c>
      <c r="AR101" s="2">
        <f t="shared" si="91"/>
        <v>0.45855246222686225</v>
      </c>
      <c r="AS101" s="2">
        <f>AP101*1.44</f>
        <v>0.48717093836700937</v>
      </c>
    </row>
    <row r="102" spans="1:45" ht="12.75">
      <c r="A102" s="1" t="s">
        <v>109</v>
      </c>
      <c r="B102" s="1">
        <v>1</v>
      </c>
      <c r="C102" s="1">
        <v>0.14526</v>
      </c>
      <c r="D102">
        <v>0.2381</v>
      </c>
      <c r="E102" s="1">
        <v>0.3854</v>
      </c>
      <c r="F102" s="1">
        <v>0.1435</v>
      </c>
      <c r="G102" s="1">
        <v>2.5631</v>
      </c>
      <c r="H102" s="10">
        <f t="shared" si="73"/>
        <v>0.034586406</v>
      </c>
      <c r="I102" s="2">
        <f t="shared" si="74"/>
        <v>0.055983204</v>
      </c>
      <c r="J102" s="2">
        <f t="shared" si="75"/>
        <v>0.02084481</v>
      </c>
      <c r="K102" s="2">
        <f t="shared" si="76"/>
        <v>0.372315906</v>
      </c>
      <c r="L102" s="3">
        <v>100</v>
      </c>
      <c r="M102" s="3"/>
      <c r="N102" s="3">
        <v>1</v>
      </c>
      <c r="O102" s="2">
        <f>O101+H96</f>
        <v>2.0693822170000002</v>
      </c>
      <c r="P102" s="2">
        <f>P101+I96</f>
        <v>8.526098578</v>
      </c>
      <c r="Q102" s="2">
        <f>Q101+J96</f>
        <v>2.0524656570000004</v>
      </c>
      <c r="R102" s="2">
        <f>R101+K96</f>
        <v>13.833231048999998</v>
      </c>
      <c r="S102">
        <v>20</v>
      </c>
      <c r="T102">
        <v>0</v>
      </c>
      <c r="U102" s="2">
        <f t="shared" si="103"/>
        <v>22.069382217</v>
      </c>
      <c r="V102" s="2">
        <f t="shared" si="102"/>
        <v>8.526098578</v>
      </c>
      <c r="W102" s="2">
        <f t="shared" si="77"/>
        <v>23.659078350641842</v>
      </c>
      <c r="X102" s="2">
        <f t="shared" si="78"/>
        <v>21.12311936397211</v>
      </c>
      <c r="AL102" s="2">
        <f t="shared" si="86"/>
        <v>66.191230091</v>
      </c>
      <c r="AM102" s="2">
        <f t="shared" si="86"/>
        <v>30.885428204999997</v>
      </c>
      <c r="AN102" s="2">
        <f t="shared" si="87"/>
        <v>73.04237548413874</v>
      </c>
      <c r="AO102" s="2">
        <f t="shared" si="88"/>
        <v>25.014183448437013</v>
      </c>
      <c r="AP102" s="14">
        <f t="shared" si="89"/>
        <v>0.33672400855608703</v>
      </c>
      <c r="AQ102" s="2">
        <f t="shared" si="90"/>
        <v>-25.014183448437013</v>
      </c>
      <c r="AR102" s="2">
        <f t="shared" si="91"/>
        <v>0.4666090683393944</v>
      </c>
      <c r="AS102" s="2">
        <f>AP102*1.44</f>
        <v>0.4848825723207653</v>
      </c>
    </row>
    <row r="103" spans="1:45" ht="12.75">
      <c r="A103" s="1" t="s">
        <v>110</v>
      </c>
      <c r="B103" s="1">
        <v>1</v>
      </c>
      <c r="C103" s="1">
        <v>0.14123</v>
      </c>
      <c r="D103">
        <v>0.2381</v>
      </c>
      <c r="E103" s="1">
        <v>0.3854</v>
      </c>
      <c r="F103" s="1">
        <v>0.1435</v>
      </c>
      <c r="G103" s="1">
        <v>2.5631</v>
      </c>
      <c r="H103" s="10">
        <f t="shared" si="73"/>
        <v>0.033626863</v>
      </c>
      <c r="I103" s="2">
        <f t="shared" si="74"/>
        <v>0.054430042</v>
      </c>
      <c r="J103" s="2">
        <f t="shared" si="75"/>
        <v>0.020266504999999997</v>
      </c>
      <c r="K103" s="2">
        <f t="shared" si="76"/>
        <v>0.36198661299999996</v>
      </c>
      <c r="L103" s="3">
        <v>101</v>
      </c>
      <c r="M103" s="3"/>
      <c r="N103" s="3">
        <v>1</v>
      </c>
      <c r="O103" s="2">
        <f>O102+H99</f>
        <v>2.0996542510000005</v>
      </c>
      <c r="P103" s="2">
        <f>P102+I99</f>
        <v>8.575098334</v>
      </c>
      <c r="Q103" s="2">
        <f>Q102+J99</f>
        <v>2.0707102470000005</v>
      </c>
      <c r="R103" s="2">
        <f>R102+K99</f>
        <v>14.159103582999998</v>
      </c>
      <c r="S103">
        <v>20</v>
      </c>
      <c r="T103">
        <v>0</v>
      </c>
      <c r="U103" s="2">
        <f t="shared" si="103"/>
        <v>22.099654251</v>
      </c>
      <c r="V103" s="2">
        <f t="shared" si="102"/>
        <v>8.575098334</v>
      </c>
      <c r="W103" s="2">
        <f t="shared" si="77"/>
        <v>23.705000093893947</v>
      </c>
      <c r="X103" s="2">
        <f t="shared" si="78"/>
        <v>21.20722767240616</v>
      </c>
      <c r="AL103" s="2">
        <f t="shared" si="86"/>
        <v>66.270018749</v>
      </c>
      <c r="AM103" s="2">
        <f t="shared" si="86"/>
        <v>31.309300250999996</v>
      </c>
      <c r="AN103" s="2">
        <f t="shared" si="87"/>
        <v>73.29384467470703</v>
      </c>
      <c r="AO103" s="2">
        <f t="shared" si="88"/>
        <v>25.288413538796025</v>
      </c>
      <c r="AP103" s="14">
        <f t="shared" si="89"/>
        <v>0.33556871762746515</v>
      </c>
      <c r="AQ103" s="2">
        <f t="shared" si="90"/>
        <v>-25.288413538796025</v>
      </c>
      <c r="AR103" s="2">
        <f t="shared" si="91"/>
        <v>0.47245045107931927</v>
      </c>
      <c r="AS103" s="2">
        <f>AP103*1.43</f>
        <v>0.47986326620727515</v>
      </c>
    </row>
    <row r="104" spans="1:45" ht="12.75">
      <c r="A104" s="1" t="s">
        <v>111</v>
      </c>
      <c r="B104" s="1">
        <v>1</v>
      </c>
      <c r="C104" s="1">
        <v>0.10699</v>
      </c>
      <c r="D104">
        <v>0.2381</v>
      </c>
      <c r="E104" s="1">
        <v>0.3854</v>
      </c>
      <c r="F104" s="1">
        <v>0.1435</v>
      </c>
      <c r="G104" s="1">
        <v>2.5631</v>
      </c>
      <c r="H104" s="10">
        <f t="shared" si="73"/>
        <v>0.025474319000000002</v>
      </c>
      <c r="I104" s="2">
        <f t="shared" si="74"/>
        <v>0.041233946</v>
      </c>
      <c r="J104" s="2">
        <f t="shared" si="75"/>
        <v>0.015353064999999999</v>
      </c>
      <c r="K104" s="2">
        <f t="shared" si="76"/>
        <v>0.274226069</v>
      </c>
      <c r="L104" s="3">
        <v>102</v>
      </c>
      <c r="M104" s="3"/>
      <c r="N104" s="3">
        <v>1</v>
      </c>
      <c r="O104" s="2">
        <f>O103+H100</f>
        <v>2.1804749150000005</v>
      </c>
      <c r="P104" s="2">
        <f>P103+I100</f>
        <v>8.70591851</v>
      </c>
      <c r="Q104" s="2">
        <f>Q103+J100</f>
        <v>2.1194198870000003</v>
      </c>
      <c r="R104" s="2">
        <f>R103+K100</f>
        <v>15.029122246999998</v>
      </c>
      <c r="S104">
        <v>20</v>
      </c>
      <c r="T104">
        <v>0</v>
      </c>
      <c r="U104" s="2">
        <f t="shared" si="103"/>
        <v>22.180474915</v>
      </c>
      <c r="V104" s="2">
        <f t="shared" si="102"/>
        <v>8.70591851</v>
      </c>
      <c r="W104" s="2">
        <f t="shared" si="77"/>
        <v>23.82785102684892</v>
      </c>
      <c r="X104" s="2">
        <f t="shared" si="78"/>
        <v>21.43019108183192</v>
      </c>
      <c r="AL104" s="2">
        <f t="shared" si="86"/>
        <v>66.480369717</v>
      </c>
      <c r="AM104" s="2">
        <f t="shared" si="86"/>
        <v>32.440959267</v>
      </c>
      <c r="AN104" s="2">
        <f t="shared" si="87"/>
        <v>73.97334246789288</v>
      </c>
      <c r="AO104" s="2">
        <f t="shared" si="88"/>
        <v>26.011358825211</v>
      </c>
      <c r="AP104" s="14">
        <f t="shared" si="89"/>
        <v>0.3324862801508967</v>
      </c>
      <c r="AQ104" s="2">
        <f t="shared" si="90"/>
        <v>-26.011358825211</v>
      </c>
      <c r="AR104" s="2">
        <f t="shared" si="91"/>
        <v>0.48797802125797096</v>
      </c>
      <c r="AS104" s="2">
        <f t="shared" si="70"/>
        <v>0.4754553806157823</v>
      </c>
    </row>
    <row r="105" spans="1:45" ht="12.75">
      <c r="A105" s="1" t="s">
        <v>112</v>
      </c>
      <c r="B105" s="1">
        <v>1</v>
      </c>
      <c r="C105" s="1">
        <v>0.4481</v>
      </c>
      <c r="D105">
        <v>0.2381</v>
      </c>
      <c r="E105" s="1">
        <v>0.3854</v>
      </c>
      <c r="F105" s="1">
        <v>0.1435</v>
      </c>
      <c r="G105" s="1">
        <v>2.5631</v>
      </c>
      <c r="H105" s="10">
        <f t="shared" si="73"/>
        <v>0.10669261000000001</v>
      </c>
      <c r="I105" s="2">
        <f t="shared" si="74"/>
        <v>0.17269774000000002</v>
      </c>
      <c r="J105" s="2">
        <f t="shared" si="75"/>
        <v>0.06430235</v>
      </c>
      <c r="K105" s="2">
        <f t="shared" si="76"/>
        <v>1.14852511</v>
      </c>
      <c r="L105" s="3">
        <v>103</v>
      </c>
      <c r="M105" s="3"/>
      <c r="N105" s="3">
        <v>1</v>
      </c>
      <c r="O105" s="2">
        <f>O103+H101</f>
        <v>2.1564053860000003</v>
      </c>
      <c r="P105" s="2">
        <f>P103+I101</f>
        <v>8.666958424</v>
      </c>
      <c r="Q105" s="2">
        <f>Q103+J101</f>
        <v>2.1049134720000007</v>
      </c>
      <c r="R105" s="2">
        <f>R103+K101</f>
        <v>14.770018467999998</v>
      </c>
      <c r="S105">
        <v>20</v>
      </c>
      <c r="T105">
        <v>0</v>
      </c>
      <c r="U105" s="2">
        <f t="shared" si="103"/>
        <v>22.156405386</v>
      </c>
      <c r="V105" s="2">
        <f t="shared" si="102"/>
        <v>8.666958424</v>
      </c>
      <c r="W105" s="2">
        <f t="shared" si="77"/>
        <v>23.79122670128874</v>
      </c>
      <c r="X105" s="2">
        <f t="shared" si="78"/>
        <v>21.364030258519016</v>
      </c>
      <c r="AL105" s="2">
        <f t="shared" si="86"/>
        <v>66.417724244</v>
      </c>
      <c r="AM105" s="2">
        <f t="shared" si="86"/>
        <v>32.103935316</v>
      </c>
      <c r="AN105" s="2">
        <f t="shared" si="87"/>
        <v>73.76975502552477</v>
      </c>
      <c r="AO105" s="2">
        <f t="shared" si="88"/>
        <v>25.797449727687606</v>
      </c>
      <c r="AP105" s="14">
        <f t="shared" si="89"/>
        <v>0.33340386529639415</v>
      </c>
      <c r="AQ105" s="2">
        <f t="shared" si="90"/>
        <v>-25.797449727687606</v>
      </c>
      <c r="AR105" s="2">
        <f t="shared" si="91"/>
        <v>0.48336397673095793</v>
      </c>
      <c r="AS105" s="2">
        <f t="shared" si="70"/>
        <v>0.4767675273738436</v>
      </c>
    </row>
    <row r="106" spans="1:45" ht="12.75">
      <c r="A106" s="1" t="s">
        <v>113</v>
      </c>
      <c r="B106" s="1">
        <v>1</v>
      </c>
      <c r="C106" s="1">
        <v>0.12393</v>
      </c>
      <c r="D106">
        <v>0.2381</v>
      </c>
      <c r="E106" s="1">
        <v>0.3854</v>
      </c>
      <c r="F106" s="1">
        <v>0.1435</v>
      </c>
      <c r="G106" s="1">
        <v>2.5631</v>
      </c>
      <c r="H106" s="10">
        <f t="shared" si="73"/>
        <v>0.029507733</v>
      </c>
      <c r="I106" s="2">
        <f t="shared" si="74"/>
        <v>0.047762622000000005</v>
      </c>
      <c r="J106" s="2">
        <f t="shared" si="75"/>
        <v>0.017783954999999997</v>
      </c>
      <c r="K106" s="2">
        <f t="shared" si="76"/>
        <v>0.317644983</v>
      </c>
      <c r="L106" s="3">
        <v>104</v>
      </c>
      <c r="M106" s="3"/>
      <c r="N106" s="3">
        <v>1</v>
      </c>
      <c r="O106" s="2">
        <f>O103+H102</f>
        <v>2.1342406570000003</v>
      </c>
      <c r="P106" s="2">
        <f>P103+I102</f>
        <v>8.631081538</v>
      </c>
      <c r="Q106" s="2">
        <f>Q103+J102</f>
        <v>2.0915550570000003</v>
      </c>
      <c r="R106" s="2">
        <f>R103+K102</f>
        <v>14.531419489</v>
      </c>
      <c r="S106">
        <v>20</v>
      </c>
      <c r="T106">
        <v>0</v>
      </c>
      <c r="U106" s="2">
        <f t="shared" si="103"/>
        <v>22.134240657</v>
      </c>
      <c r="V106" s="2">
        <f t="shared" si="102"/>
        <v>8.631081538</v>
      </c>
      <c r="W106" s="2">
        <f t="shared" si="77"/>
        <v>23.75752886934153</v>
      </c>
      <c r="X106" s="2">
        <f t="shared" si="78"/>
        <v>21.302924895140436</v>
      </c>
      <c r="AL106" s="2">
        <f t="shared" si="86"/>
        <v>66.360036371</v>
      </c>
      <c r="AM106" s="2">
        <f t="shared" si="86"/>
        <v>31.793582565</v>
      </c>
      <c r="AN106" s="2">
        <f t="shared" si="87"/>
        <v>73.58319318620194</v>
      </c>
      <c r="AO106" s="2">
        <f t="shared" si="88"/>
        <v>25.599424483632678</v>
      </c>
      <c r="AP106" s="14">
        <f t="shared" si="89"/>
        <v>0.33424917297677215</v>
      </c>
      <c r="AQ106" s="2">
        <f t="shared" si="90"/>
        <v>-25.599424483632678</v>
      </c>
      <c r="AR106" s="2">
        <f t="shared" si="91"/>
        <v>0.47910737099737505</v>
      </c>
      <c r="AS106" s="2">
        <f t="shared" si="70"/>
        <v>0.47797631735678414</v>
      </c>
    </row>
    <row r="107" spans="1:45" ht="12.75">
      <c r="A107" s="1" t="s">
        <v>162</v>
      </c>
      <c r="B107" s="1">
        <v>1</v>
      </c>
      <c r="C107" s="1">
        <v>0.02751</v>
      </c>
      <c r="D107">
        <v>0.2381</v>
      </c>
      <c r="E107" s="1">
        <v>0.3854</v>
      </c>
      <c r="F107" s="1">
        <v>0.1435</v>
      </c>
      <c r="G107" s="1">
        <v>2.5631</v>
      </c>
      <c r="H107" s="10">
        <f t="shared" si="73"/>
        <v>0.006550131</v>
      </c>
      <c r="I107" s="2">
        <f t="shared" si="74"/>
        <v>0.010602354</v>
      </c>
      <c r="J107" s="2">
        <f t="shared" si="75"/>
        <v>0.003947684999999999</v>
      </c>
      <c r="K107" s="2">
        <f t="shared" si="76"/>
        <v>0.070510881</v>
      </c>
      <c r="L107" s="3">
        <v>105</v>
      </c>
      <c r="M107" s="3"/>
      <c r="N107" s="3">
        <v>1</v>
      </c>
      <c r="O107" s="2">
        <f>O106+H103</f>
        <v>2.16786752</v>
      </c>
      <c r="P107" s="2">
        <f>P106+I103</f>
        <v>8.68551158</v>
      </c>
      <c r="Q107" s="2">
        <f>Q106+J103</f>
        <v>2.1118215620000003</v>
      </c>
      <c r="R107" s="2">
        <f>R106+K103</f>
        <v>14.893406101999998</v>
      </c>
      <c r="S107">
        <v>20</v>
      </c>
      <c r="T107">
        <v>0</v>
      </c>
      <c r="U107" s="2">
        <f t="shared" si="103"/>
        <v>22.16786752</v>
      </c>
      <c r="V107" s="2">
        <f t="shared" si="102"/>
        <v>8.68551158</v>
      </c>
      <c r="W107" s="2">
        <f t="shared" si="77"/>
        <v>23.808663586824547</v>
      </c>
      <c r="X107" s="2">
        <f t="shared" si="78"/>
        <v>21.39556204473843</v>
      </c>
      <c r="AL107" s="2">
        <f t="shared" si="86"/>
        <v>66.447556602</v>
      </c>
      <c r="AM107" s="2">
        <f t="shared" si="86"/>
        <v>32.264429262</v>
      </c>
      <c r="AN107" s="2">
        <f t="shared" si="87"/>
        <v>73.86657683945153</v>
      </c>
      <c r="AO107" s="2">
        <f t="shared" si="88"/>
        <v>25.899462284994367</v>
      </c>
      <c r="AP107" s="14">
        <f t="shared" si="89"/>
        <v>0.3329668507711597</v>
      </c>
      <c r="AQ107" s="2">
        <f t="shared" si="90"/>
        <v>-25.899462284994367</v>
      </c>
      <c r="AR107" s="2">
        <f t="shared" si="91"/>
        <v>0.4855623127762816</v>
      </c>
      <c r="AS107" s="2">
        <f t="shared" si="70"/>
        <v>0.4761425966027583</v>
      </c>
    </row>
    <row r="108" spans="1:45" ht="12.75">
      <c r="A108" s="1" t="s">
        <v>114</v>
      </c>
      <c r="B108" s="1">
        <v>1</v>
      </c>
      <c r="C108" s="1">
        <v>0.0505</v>
      </c>
      <c r="D108">
        <v>0.2381</v>
      </c>
      <c r="E108" s="1">
        <v>0.3854</v>
      </c>
      <c r="F108" s="1">
        <v>0.1435</v>
      </c>
      <c r="G108" s="1">
        <v>2.5631</v>
      </c>
      <c r="H108" s="10">
        <f t="shared" si="73"/>
        <v>0.012024050000000001</v>
      </c>
      <c r="I108" s="2">
        <f t="shared" si="74"/>
        <v>0.019462700000000003</v>
      </c>
      <c r="J108" s="2">
        <f t="shared" si="75"/>
        <v>0.00724675</v>
      </c>
      <c r="K108" s="2">
        <f t="shared" si="76"/>
        <v>0.12943655</v>
      </c>
      <c r="L108" s="3">
        <v>106</v>
      </c>
      <c r="M108" s="3"/>
      <c r="N108" s="3">
        <v>1</v>
      </c>
      <c r="O108" s="2">
        <f>O106+H104</f>
        <v>2.1597149760000005</v>
      </c>
      <c r="P108" s="2">
        <f>P106+I104</f>
        <v>8.672315484</v>
      </c>
      <c r="Q108" s="2">
        <f>Q106+J104</f>
        <v>2.106908122</v>
      </c>
      <c r="R108" s="2">
        <f>R106+K104</f>
        <v>14.805645557999998</v>
      </c>
      <c r="S108">
        <v>20</v>
      </c>
      <c r="T108">
        <v>0</v>
      </c>
      <c r="U108" s="2">
        <f>O108+S108</f>
        <v>22.159714976</v>
      </c>
      <c r="V108" s="2">
        <f t="shared" si="102"/>
        <v>8.672315484</v>
      </c>
      <c r="W108" s="2">
        <f t="shared" si="77"/>
        <v>23.79626070775795</v>
      </c>
      <c r="X108" s="2">
        <f t="shared" si="78"/>
        <v>21.373139528373578</v>
      </c>
      <c r="AL108" s="2">
        <f t="shared" si="86"/>
        <v>66.426338074</v>
      </c>
      <c r="AM108" s="2">
        <f t="shared" si="86"/>
        <v>32.150276526</v>
      </c>
      <c r="AN108" s="2">
        <f t="shared" si="87"/>
        <v>73.79768743408975</v>
      </c>
      <c r="AO108" s="2">
        <f t="shared" si="88"/>
        <v>25.826932434883936</v>
      </c>
      <c r="AP108" s="14">
        <f t="shared" si="89"/>
        <v>0.33327767200624636</v>
      </c>
      <c r="AQ108" s="2">
        <f t="shared" si="90"/>
        <v>-25.826932434883936</v>
      </c>
      <c r="AR108" s="2">
        <f t="shared" si="91"/>
        <v>0.4839989296140949</v>
      </c>
      <c r="AS108" s="2">
        <f t="shared" si="70"/>
        <v>0.47658707096893227</v>
      </c>
    </row>
    <row r="109" spans="1:45" ht="12.75">
      <c r="A109" s="1" t="s">
        <v>115</v>
      </c>
      <c r="B109" s="1">
        <v>2</v>
      </c>
      <c r="C109" s="1">
        <v>0.21841</v>
      </c>
      <c r="D109">
        <v>0.2381</v>
      </c>
      <c r="E109" s="1">
        <v>0.4052</v>
      </c>
      <c r="F109" s="1">
        <v>0.1623</v>
      </c>
      <c r="G109" s="1">
        <v>2.5125</v>
      </c>
      <c r="H109" s="10">
        <f t="shared" si="73"/>
        <v>0.052003421</v>
      </c>
      <c r="I109" s="2">
        <f t="shared" si="74"/>
        <v>0.088499732</v>
      </c>
      <c r="J109" s="2">
        <f t="shared" si="75"/>
        <v>0.035447942999999996</v>
      </c>
      <c r="K109" s="2">
        <f t="shared" si="76"/>
        <v>0.548755125</v>
      </c>
      <c r="L109" s="3">
        <v>107</v>
      </c>
      <c r="M109" s="3"/>
      <c r="N109" s="3">
        <v>1</v>
      </c>
      <c r="O109" s="2">
        <f>O106+H105</f>
        <v>2.2409332670000004</v>
      </c>
      <c r="P109" s="2">
        <f>P106+I105</f>
        <v>8.803779278</v>
      </c>
      <c r="Q109" s="2">
        <f>Q106+J105</f>
        <v>2.1558574070000005</v>
      </c>
      <c r="R109" s="2">
        <f>R106+K105</f>
        <v>15.679944598999999</v>
      </c>
      <c r="S109">
        <v>20</v>
      </c>
      <c r="T109">
        <v>0</v>
      </c>
      <c r="U109" s="2">
        <f>O109+S109</f>
        <v>22.240933267</v>
      </c>
      <c r="V109" s="2">
        <f t="shared" si="102"/>
        <v>8.803779278</v>
      </c>
      <c r="W109" s="2">
        <f t="shared" si="77"/>
        <v>23.91998415891803</v>
      </c>
      <c r="X109" s="2">
        <f t="shared" si="78"/>
        <v>21.59548088684164</v>
      </c>
      <c r="AL109" s="2">
        <f t="shared" si="86"/>
        <v>66.637723941</v>
      </c>
      <c r="AM109" s="2">
        <f t="shared" si="86"/>
        <v>33.287503154999996</v>
      </c>
      <c r="AN109" s="2">
        <f t="shared" si="87"/>
        <v>74.48922149097183</v>
      </c>
      <c r="AO109" s="2">
        <f t="shared" si="88"/>
        <v>26.543477019288655</v>
      </c>
      <c r="AP109" s="14">
        <f t="shared" si="89"/>
        <v>0.3301836289221926</v>
      </c>
      <c r="AQ109" s="2">
        <f t="shared" si="90"/>
        <v>-26.543477019288655</v>
      </c>
      <c r="AR109" s="2">
        <f t="shared" si="91"/>
        <v>0.49952941346664587</v>
      </c>
      <c r="AS109" s="2">
        <f t="shared" si="70"/>
        <v>0.4721625893587354</v>
      </c>
    </row>
    <row r="110" spans="1:45" ht="12.75">
      <c r="A110" s="1" t="s">
        <v>116</v>
      </c>
      <c r="B110" s="1">
        <v>2</v>
      </c>
      <c r="C110" s="1">
        <v>0.08141</v>
      </c>
      <c r="D110">
        <v>0.2381</v>
      </c>
      <c r="E110" s="1">
        <v>0.4052</v>
      </c>
      <c r="F110" s="1">
        <v>0.1623</v>
      </c>
      <c r="G110" s="1">
        <v>2.5125</v>
      </c>
      <c r="H110" s="10">
        <f t="shared" si="73"/>
        <v>0.019383721</v>
      </c>
      <c r="I110" s="2">
        <f t="shared" si="74"/>
        <v>0.032987332</v>
      </c>
      <c r="J110" s="2">
        <f t="shared" si="75"/>
        <v>0.013212843</v>
      </c>
      <c r="K110" s="2">
        <f t="shared" si="76"/>
        <v>0.204542625</v>
      </c>
      <c r="L110" s="3">
        <v>108</v>
      </c>
      <c r="M110" s="3"/>
      <c r="N110" s="3">
        <v>1</v>
      </c>
      <c r="O110" s="2">
        <f>O12+H108</f>
        <v>1.805236458</v>
      </c>
      <c r="P110" s="2">
        <f>P12+I108</f>
        <v>8.084784972</v>
      </c>
      <c r="Q110" s="2">
        <f>Q12+J108</f>
        <v>1.8697018060000001</v>
      </c>
      <c r="R110" s="2">
        <f>R12+K108</f>
        <v>11.042296493999999</v>
      </c>
      <c r="S110">
        <v>20</v>
      </c>
      <c r="T110">
        <v>0</v>
      </c>
      <c r="U110" s="2">
        <f>O110+S110</f>
        <v>21.805236458</v>
      </c>
      <c r="V110" s="2">
        <f t="shared" si="102"/>
        <v>8.084784972</v>
      </c>
      <c r="W110" s="2">
        <f t="shared" si="77"/>
        <v>23.255796804942406</v>
      </c>
      <c r="X110" s="2">
        <f t="shared" si="78"/>
        <v>20.343401999641944</v>
      </c>
      <c r="AL110" s="2">
        <f t="shared" si="86"/>
        <v>65.480174722</v>
      </c>
      <c r="AM110" s="2">
        <f t="shared" si="86"/>
        <v>27.211866437999998</v>
      </c>
      <c r="AN110" s="2">
        <f t="shared" si="87"/>
        <v>70.90937143046185</v>
      </c>
      <c r="AO110" s="2">
        <f t="shared" si="88"/>
        <v>22.566506394923085</v>
      </c>
      <c r="AP110" s="14">
        <f t="shared" si="89"/>
        <v>0.34685290493087456</v>
      </c>
      <c r="AQ110" s="2">
        <f t="shared" si="90"/>
        <v>-22.566506394923085</v>
      </c>
      <c r="AR110" s="2">
        <f t="shared" si="91"/>
        <v>0.4155741268793128</v>
      </c>
      <c r="AS110" s="2">
        <f t="shared" si="70"/>
        <v>0.4959996540511506</v>
      </c>
    </row>
    <row r="111" spans="1:45" ht="12.75">
      <c r="A111" s="1" t="s">
        <v>117</v>
      </c>
      <c r="B111" s="1">
        <v>1</v>
      </c>
      <c r="C111" s="1">
        <v>0.01528</v>
      </c>
      <c r="D111">
        <v>0.2381</v>
      </c>
      <c r="E111" s="1">
        <v>0.3854</v>
      </c>
      <c r="F111" s="1">
        <v>0.1435</v>
      </c>
      <c r="G111" s="1">
        <v>2.5631</v>
      </c>
      <c r="H111" s="10">
        <f t="shared" si="73"/>
        <v>0.0036381680000000002</v>
      </c>
      <c r="I111" s="2">
        <f t="shared" si="74"/>
        <v>0.0058889120000000005</v>
      </c>
      <c r="J111" s="2">
        <f t="shared" si="75"/>
        <v>0.00219268</v>
      </c>
      <c r="K111" s="2">
        <f t="shared" si="76"/>
        <v>0.039164168</v>
      </c>
      <c r="L111" s="3">
        <v>109</v>
      </c>
      <c r="M111" s="3"/>
      <c r="N111" s="3">
        <v>1</v>
      </c>
      <c r="O111" s="2">
        <f>O61+H107</f>
        <v>1.8049674050000002</v>
      </c>
      <c r="P111" s="2">
        <f>P61+I107</f>
        <v>8.08467737</v>
      </c>
      <c r="Q111" s="2">
        <f>Q61+J107</f>
        <v>1.8701014530000002</v>
      </c>
      <c r="R111" s="2">
        <f>R61+K107</f>
        <v>11.038147613</v>
      </c>
      <c r="S111">
        <v>20</v>
      </c>
      <c r="T111">
        <v>0</v>
      </c>
      <c r="U111" s="2">
        <f>O111+S111</f>
        <v>21.804967405</v>
      </c>
      <c r="V111" s="2">
        <f t="shared" si="102"/>
        <v>8.08467737</v>
      </c>
      <c r="W111" s="2">
        <f t="shared" si="77"/>
        <v>23.25550712648732</v>
      </c>
      <c r="X111" s="2">
        <f t="shared" si="78"/>
        <v>20.343383878221672</v>
      </c>
      <c r="AL111" s="2">
        <f t="shared" si="86"/>
        <v>65.480036263</v>
      </c>
      <c r="AM111" s="2">
        <f t="shared" si="86"/>
        <v>27.207502353</v>
      </c>
      <c r="AN111" s="2">
        <f t="shared" si="87"/>
        <v>70.90756894219612</v>
      </c>
      <c r="AO111" s="2">
        <f t="shared" si="88"/>
        <v>22.563292991718004</v>
      </c>
      <c r="AP111" s="14">
        <f t="shared" si="89"/>
        <v>0.346861722019098</v>
      </c>
      <c r="AQ111" s="2">
        <f t="shared" si="90"/>
        <v>-22.563292991718004</v>
      </c>
      <c r="AR111" s="2">
        <f t="shared" si="91"/>
        <v>0.41550835805467945</v>
      </c>
      <c r="AS111" s="2">
        <f t="shared" si="70"/>
        <v>0.4960122624873101</v>
      </c>
    </row>
    <row r="112" spans="1:45" ht="12.75">
      <c r="A112" s="1" t="s">
        <v>118</v>
      </c>
      <c r="B112" s="1">
        <v>1</v>
      </c>
      <c r="C112" s="1">
        <v>0.09276</v>
      </c>
      <c r="D112">
        <v>0.2381</v>
      </c>
      <c r="E112" s="1">
        <v>0.3854</v>
      </c>
      <c r="F112" s="1">
        <v>0.1435</v>
      </c>
      <c r="G112" s="1">
        <v>2.5631</v>
      </c>
      <c r="H112" s="10">
        <f t="shared" si="73"/>
        <v>0.022086156</v>
      </c>
      <c r="I112" s="2">
        <f t="shared" si="74"/>
        <v>0.035749704</v>
      </c>
      <c r="J112" s="2">
        <f t="shared" si="75"/>
        <v>0.013311059999999998</v>
      </c>
      <c r="K112" s="2">
        <f t="shared" si="76"/>
        <v>0.237753156</v>
      </c>
      <c r="L112" s="3">
        <v>110</v>
      </c>
      <c r="M112" s="3"/>
      <c r="N112" s="3">
        <v>1</v>
      </c>
      <c r="O112" s="2">
        <f>O75+H111</f>
        <v>2.0270670850000005</v>
      </c>
      <c r="P112" s="2">
        <f>P75+I111</f>
        <v>8.459402308</v>
      </c>
      <c r="Q112" s="2">
        <f>Q75+J111</f>
        <v>2.026738495</v>
      </c>
      <c r="R112" s="2">
        <f>R75+K111</f>
        <v>13.376320420999997</v>
      </c>
      <c r="S112">
        <v>20</v>
      </c>
      <c r="T112">
        <v>0</v>
      </c>
      <c r="U112" s="2">
        <f>O112+S112</f>
        <v>22.027067085</v>
      </c>
      <c r="V112" s="2">
        <f t="shared" si="102"/>
        <v>8.459402308</v>
      </c>
      <c r="W112" s="2">
        <f t="shared" si="77"/>
        <v>23.595617639207624</v>
      </c>
      <c r="X112" s="2">
        <f t="shared" si="78"/>
        <v>21.009075658874703</v>
      </c>
      <c r="AL112" s="2">
        <f t="shared" si="86"/>
        <v>66.080872665</v>
      </c>
      <c r="AM112" s="2">
        <f t="shared" si="86"/>
        <v>30.295125037</v>
      </c>
      <c r="AN112" s="2">
        <f t="shared" si="87"/>
        <v>72.69440372666529</v>
      </c>
      <c r="AO112" s="2">
        <f t="shared" si="88"/>
        <v>24.629338633111615</v>
      </c>
      <c r="AP112" s="14">
        <f t="shared" si="89"/>
        <v>0.33833583063638545</v>
      </c>
      <c r="AQ112" s="2">
        <f t="shared" si="90"/>
        <v>-24.629338633111615</v>
      </c>
      <c r="AR112" s="2">
        <f t="shared" si="91"/>
        <v>0.4584552808583887</v>
      </c>
      <c r="AS112" s="2">
        <f t="shared" si="70"/>
        <v>0.4838202378100312</v>
      </c>
    </row>
    <row r="113" spans="1:45" ht="12.75">
      <c r="A113" s="1" t="s">
        <v>119</v>
      </c>
      <c r="B113" s="1">
        <v>1</v>
      </c>
      <c r="C113" s="1">
        <v>0.06764</v>
      </c>
      <c r="D113">
        <v>0.2381</v>
      </c>
      <c r="E113" s="1">
        <v>0.3854</v>
      </c>
      <c r="F113" s="1">
        <v>0.1435</v>
      </c>
      <c r="G113" s="1">
        <v>2.5631</v>
      </c>
      <c r="H113" s="10">
        <f t="shared" si="73"/>
        <v>0.016105084000000002</v>
      </c>
      <c r="I113" s="2">
        <f t="shared" si="74"/>
        <v>0.026068456000000004</v>
      </c>
      <c r="J113" s="2">
        <f t="shared" si="75"/>
        <v>0.00970634</v>
      </c>
      <c r="K113" s="2">
        <f t="shared" si="76"/>
        <v>0.173368084</v>
      </c>
      <c r="L113" s="3">
        <v>111</v>
      </c>
      <c r="M113" s="3"/>
      <c r="N113" s="3">
        <v>1</v>
      </c>
      <c r="O113" s="2">
        <f>O76+H112</f>
        <v>2.0648987940000003</v>
      </c>
      <c r="P113" s="2">
        <f>P76+I112</f>
        <v>8.522250432</v>
      </c>
      <c r="Q113" s="2">
        <f>Q76+J112</f>
        <v>2.051069718</v>
      </c>
      <c r="R113" s="2">
        <f>R76+K112</f>
        <v>13.779452033999998</v>
      </c>
      <c r="S113">
        <v>20</v>
      </c>
      <c r="T113">
        <v>0</v>
      </c>
      <c r="U113" s="2">
        <f>O113+S113</f>
        <v>22.064898794</v>
      </c>
      <c r="V113" s="2">
        <f t="shared" si="102"/>
        <v>8.522250432</v>
      </c>
      <c r="W113" s="2">
        <f t="shared" si="77"/>
        <v>23.653509490458006</v>
      </c>
      <c r="X113" s="2">
        <f t="shared" si="78"/>
        <v>21.118338052678627</v>
      </c>
      <c r="AL113" s="2">
        <f t="shared" si="86"/>
        <v>66.180867306</v>
      </c>
      <c r="AM113" s="2">
        <f t="shared" si="86"/>
        <v>30.823952897999998</v>
      </c>
      <c r="AN113" s="2">
        <f t="shared" si="87"/>
        <v>73.0070083596945</v>
      </c>
      <c r="AO113" s="2">
        <f t="shared" si="88"/>
        <v>24.973901873288277</v>
      </c>
      <c r="AP113" s="14">
        <f t="shared" si="89"/>
        <v>0.33688712933286635</v>
      </c>
      <c r="AQ113" s="2">
        <f t="shared" si="90"/>
        <v>-24.973901873288277</v>
      </c>
      <c r="AR113" s="2">
        <f t="shared" si="91"/>
        <v>0.4657532328109197</v>
      </c>
      <c r="AS113" s="2">
        <f t="shared" si="70"/>
        <v>0.48174859494599886</v>
      </c>
    </row>
    <row r="114" spans="1:45" ht="12.75">
      <c r="A114" s="1" t="s">
        <v>120</v>
      </c>
      <c r="B114" s="1">
        <v>1</v>
      </c>
      <c r="C114" s="1">
        <v>0.13487</v>
      </c>
      <c r="D114">
        <v>0.2381</v>
      </c>
      <c r="E114" s="1">
        <v>0.3854</v>
      </c>
      <c r="F114" s="1">
        <v>0.1435</v>
      </c>
      <c r="G114" s="1">
        <v>2.5631</v>
      </c>
      <c r="H114" s="10">
        <f t="shared" si="73"/>
        <v>0.032112547</v>
      </c>
      <c r="I114" s="2">
        <f t="shared" si="74"/>
        <v>0.051978897999999996</v>
      </c>
      <c r="J114" s="2">
        <f t="shared" si="75"/>
        <v>0.019353844999999998</v>
      </c>
      <c r="K114" s="2">
        <f t="shared" si="76"/>
        <v>0.34568529699999995</v>
      </c>
      <c r="L114" s="3">
        <v>112</v>
      </c>
      <c r="M114" s="3"/>
      <c r="N114" s="3">
        <v>1</v>
      </c>
      <c r="O114" s="2">
        <f>O76+H113</f>
        <v>2.0589177220000003</v>
      </c>
      <c r="P114" s="2">
        <f>P76+I113</f>
        <v>8.512569184</v>
      </c>
      <c r="Q114" s="2">
        <f>Q76+J113</f>
        <v>2.047464998</v>
      </c>
      <c r="R114" s="2">
        <f>R76+K113</f>
        <v>13.715066961999998</v>
      </c>
      <c r="S114">
        <v>20</v>
      </c>
      <c r="T114">
        <v>0</v>
      </c>
      <c r="U114" s="2">
        <f>O114+S114</f>
        <v>22.058917722</v>
      </c>
      <c r="V114" s="2">
        <f t="shared" si="102"/>
        <v>8.512569184</v>
      </c>
      <c r="W114" s="2">
        <f t="shared" si="77"/>
        <v>23.644443008418534</v>
      </c>
      <c r="X114" s="2">
        <f t="shared" si="78"/>
        <v>21.101675756638578</v>
      </c>
      <c r="AL114" s="2">
        <f t="shared" si="86"/>
        <v>66.165300442</v>
      </c>
      <c r="AM114" s="2">
        <f t="shared" si="86"/>
        <v>30.74020533</v>
      </c>
      <c r="AN114" s="2">
        <f t="shared" si="87"/>
        <v>72.95757127475315</v>
      </c>
      <c r="AO114" s="2">
        <f t="shared" si="88"/>
        <v>24.91944332515598</v>
      </c>
      <c r="AP114" s="14">
        <f t="shared" si="89"/>
        <v>0.3371154088292569</v>
      </c>
      <c r="AQ114" s="2">
        <f t="shared" si="90"/>
        <v>-24.91944332515598</v>
      </c>
      <c r="AR114" s="2">
        <f t="shared" si="91"/>
        <v>0.46459707920387405</v>
      </c>
      <c r="AS114" s="2">
        <f t="shared" si="70"/>
        <v>0.48207503462583734</v>
      </c>
    </row>
    <row r="115" spans="1:45" ht="12.75">
      <c r="A115" s="1" t="s">
        <v>121</v>
      </c>
      <c r="B115" s="1">
        <v>1</v>
      </c>
      <c r="C115" s="1">
        <v>0.13257</v>
      </c>
      <c r="D115">
        <v>0.2381</v>
      </c>
      <c r="E115" s="1">
        <v>0.3854</v>
      </c>
      <c r="F115" s="1">
        <v>0.1435</v>
      </c>
      <c r="G115" s="1">
        <v>2.5631</v>
      </c>
      <c r="H115" s="10">
        <f t="shared" si="73"/>
        <v>0.031564917</v>
      </c>
      <c r="I115" s="2">
        <f t="shared" si="74"/>
        <v>0.051092478</v>
      </c>
      <c r="J115" s="2">
        <f t="shared" si="75"/>
        <v>0.019023794999999996</v>
      </c>
      <c r="K115" s="2">
        <f t="shared" si="76"/>
        <v>0.339790167</v>
      </c>
      <c r="L115" s="3">
        <v>113</v>
      </c>
      <c r="M115" s="3"/>
      <c r="N115" s="3">
        <v>1</v>
      </c>
      <c r="O115" s="2">
        <f>O18+H116</f>
        <v>2.1501028790000003</v>
      </c>
      <c r="P115" s="2">
        <f>P18+I116</f>
        <v>8.661579086</v>
      </c>
      <c r="Q115" s="2">
        <f>Q18+J116</f>
        <v>2.109377063</v>
      </c>
      <c r="R115" s="2">
        <f>R18+K116</f>
        <v>14.683752406999998</v>
      </c>
      <c r="S115">
        <v>20</v>
      </c>
      <c r="T115">
        <v>0</v>
      </c>
      <c r="U115" s="2">
        <f aca="true" t="shared" si="104" ref="U115:U125">O115+S115</f>
        <v>22.150102879000002</v>
      </c>
      <c r="V115" s="2">
        <f t="shared" si="102"/>
        <v>8.661579086</v>
      </c>
      <c r="W115" s="2">
        <f t="shared" si="77"/>
        <v>23.783397776880342</v>
      </c>
      <c r="X115" s="2">
        <f t="shared" si="78"/>
        <v>21.357492676812097</v>
      </c>
      <c r="AL115" s="2">
        <f t="shared" si="86"/>
        <v>66.409582821</v>
      </c>
      <c r="AM115" s="2">
        <f t="shared" si="86"/>
        <v>32.006910579</v>
      </c>
      <c r="AN115" s="2">
        <f t="shared" si="87"/>
        <v>73.7202483397293</v>
      </c>
      <c r="AO115" s="2">
        <f t="shared" si="88"/>
        <v>25.7323105717451</v>
      </c>
      <c r="AP115" s="14">
        <f t="shared" si="89"/>
        <v>0.33362776199742206</v>
      </c>
      <c r="AQ115" s="2">
        <f t="shared" si="90"/>
        <v>-25.7323105717451</v>
      </c>
      <c r="AR115" s="2">
        <f t="shared" si="91"/>
        <v>0.48196222923536863</v>
      </c>
      <c r="AS115" s="2">
        <f t="shared" si="70"/>
        <v>0.47708769965631354</v>
      </c>
    </row>
    <row r="116" spans="1:45" ht="12.75">
      <c r="A116" s="1" t="s">
        <v>122</v>
      </c>
      <c r="B116" s="1">
        <v>1</v>
      </c>
      <c r="C116" s="1">
        <v>0.26045</v>
      </c>
      <c r="D116">
        <v>0.2381</v>
      </c>
      <c r="E116" s="1">
        <v>0.3854</v>
      </c>
      <c r="F116" s="1">
        <v>0.1435</v>
      </c>
      <c r="G116" s="1">
        <v>2.5631</v>
      </c>
      <c r="H116" s="10">
        <f t="shared" si="73"/>
        <v>0.062013145000000006</v>
      </c>
      <c r="I116" s="2">
        <f t="shared" si="74"/>
        <v>0.10037743000000002</v>
      </c>
      <c r="J116" s="2">
        <f t="shared" si="75"/>
        <v>0.037374575</v>
      </c>
      <c r="K116" s="2">
        <f t="shared" si="76"/>
        <v>0.667559395</v>
      </c>
      <c r="L116" s="3">
        <v>114</v>
      </c>
      <c r="M116" s="3"/>
      <c r="N116" s="3">
        <v>1</v>
      </c>
      <c r="O116" s="2">
        <f>O77+H118</f>
        <v>2.1862297920000002</v>
      </c>
      <c r="P116" s="2">
        <f>P77+I118</f>
        <v>8.725600608</v>
      </c>
      <c r="Q116" s="2">
        <f>Q77+J118</f>
        <v>2.139386008</v>
      </c>
      <c r="R116" s="2">
        <f>R77+K118</f>
        <v>15.053563519999997</v>
      </c>
      <c r="S116">
        <v>20</v>
      </c>
      <c r="T116">
        <v>0</v>
      </c>
      <c r="U116" s="2">
        <f t="shared" si="104"/>
        <v>22.186229792</v>
      </c>
      <c r="V116" s="2">
        <f t="shared" si="102"/>
        <v>8.725600608</v>
      </c>
      <c r="W116" s="2">
        <f t="shared" si="77"/>
        <v>23.84040474391654</v>
      </c>
      <c r="X116" s="2">
        <f t="shared" si="78"/>
        <v>21.469169580599786</v>
      </c>
      <c r="AL116" s="2">
        <f t="shared" si="86"/>
        <v>66.511845592</v>
      </c>
      <c r="AM116" s="2">
        <f t="shared" si="86"/>
        <v>32.504764736</v>
      </c>
      <c r="AN116" s="2">
        <f t="shared" si="87"/>
        <v>74.02962470927946</v>
      </c>
      <c r="AO116" s="2">
        <f t="shared" si="88"/>
        <v>26.04505593279426</v>
      </c>
      <c r="AP116" s="14">
        <f t="shared" si="89"/>
        <v>0.3322335019806619</v>
      </c>
      <c r="AQ116" s="2">
        <f t="shared" si="90"/>
        <v>-26.04505593279426</v>
      </c>
      <c r="AR116" s="2">
        <f t="shared" si="91"/>
        <v>0.4887064017948353</v>
      </c>
      <c r="AS116" s="2">
        <f t="shared" si="70"/>
        <v>0.47509390783234656</v>
      </c>
    </row>
    <row r="117" spans="1:45" ht="12.75">
      <c r="A117" s="1" t="s">
        <v>123</v>
      </c>
      <c r="B117" s="1">
        <v>2</v>
      </c>
      <c r="C117" s="1">
        <v>0.0836</v>
      </c>
      <c r="D117">
        <v>0.2381</v>
      </c>
      <c r="E117" s="1">
        <v>0.4052</v>
      </c>
      <c r="F117" s="1">
        <v>0.1623</v>
      </c>
      <c r="G117" s="1">
        <v>2.5125</v>
      </c>
      <c r="H117" s="10">
        <f t="shared" si="73"/>
        <v>0.019905159999999998</v>
      </c>
      <c r="I117" s="2">
        <f t="shared" si="74"/>
        <v>0.03387472</v>
      </c>
      <c r="J117" s="2">
        <f t="shared" si="75"/>
        <v>0.013568279999999999</v>
      </c>
      <c r="K117" s="2">
        <f t="shared" si="76"/>
        <v>0.210045</v>
      </c>
      <c r="L117" s="3">
        <v>115</v>
      </c>
      <c r="M117" s="3"/>
      <c r="N117" s="3">
        <v>1</v>
      </c>
      <c r="O117" s="2">
        <f>O20+H119</f>
        <v>2.2230948150000005</v>
      </c>
      <c r="P117" s="2">
        <f>P20+I119</f>
        <v>8.78645166</v>
      </c>
      <c r="Q117" s="2">
        <f>Q20+J119</f>
        <v>2.164889476</v>
      </c>
      <c r="R117" s="2">
        <f>R20+K119</f>
        <v>15.443809325999998</v>
      </c>
      <c r="S117">
        <v>20</v>
      </c>
      <c r="T117">
        <v>0</v>
      </c>
      <c r="U117" s="2">
        <f t="shared" si="104"/>
        <v>22.223094815</v>
      </c>
      <c r="V117" s="2">
        <f t="shared" si="102"/>
        <v>8.78645166</v>
      </c>
      <c r="W117" s="2">
        <f t="shared" si="77"/>
        <v>23.897022323502917</v>
      </c>
      <c r="X117" s="2">
        <f t="shared" si="78"/>
        <v>21.57259364282703</v>
      </c>
      <c r="AL117" s="2">
        <f t="shared" si="86"/>
        <v>66.611079106</v>
      </c>
      <c r="AM117" s="2">
        <f t="shared" si="86"/>
        <v>33.016712646</v>
      </c>
      <c r="AN117" s="2">
        <f t="shared" si="87"/>
        <v>74.34473198293425</v>
      </c>
      <c r="AO117" s="2">
        <f t="shared" si="88"/>
        <v>26.365958196108707</v>
      </c>
      <c r="AP117" s="14">
        <f t="shared" si="89"/>
        <v>0.3308253431207989</v>
      </c>
      <c r="AQ117" s="2">
        <f t="shared" si="90"/>
        <v>-26.365958196108707</v>
      </c>
      <c r="AR117" s="2">
        <f t="shared" si="91"/>
        <v>0.4956639809641819</v>
      </c>
      <c r="AS117" s="2">
        <f t="shared" si="70"/>
        <v>0.47308024066274246</v>
      </c>
    </row>
    <row r="118" spans="1:45" ht="12.75">
      <c r="A118" s="1" t="s">
        <v>124</v>
      </c>
      <c r="B118" s="1">
        <v>1</v>
      </c>
      <c r="C118" s="1">
        <v>0.06928</v>
      </c>
      <c r="D118">
        <v>0.2381</v>
      </c>
      <c r="E118" s="1">
        <v>0.3854</v>
      </c>
      <c r="F118" s="1">
        <v>0.1435</v>
      </c>
      <c r="G118" s="1">
        <v>2.5631</v>
      </c>
      <c r="H118" s="10">
        <f t="shared" si="73"/>
        <v>0.016495568</v>
      </c>
      <c r="I118" s="2">
        <f t="shared" si="74"/>
        <v>0.026700512</v>
      </c>
      <c r="J118" s="2">
        <f t="shared" si="75"/>
        <v>0.009941679999999998</v>
      </c>
      <c r="K118" s="2">
        <f t="shared" si="76"/>
        <v>0.17757156799999999</v>
      </c>
      <c r="L118" s="3">
        <v>116</v>
      </c>
      <c r="M118" s="3"/>
      <c r="N118" s="3">
        <v>1</v>
      </c>
      <c r="O118" s="2">
        <f>O22+H120</f>
        <v>2.2681361920000005</v>
      </c>
      <c r="P118" s="2">
        <f>P22+I120</f>
        <v>8.863108978</v>
      </c>
      <c r="Q118" s="2">
        <f>Q22+J120</f>
        <v>2.198462427</v>
      </c>
      <c r="R118" s="2">
        <f>R22+K120</f>
        <v>15.914341368999999</v>
      </c>
      <c r="S118">
        <v>20</v>
      </c>
      <c r="T118">
        <v>0</v>
      </c>
      <c r="U118" s="2">
        <f t="shared" si="104"/>
        <v>22.268136192</v>
      </c>
      <c r="V118" s="2">
        <f t="shared" si="102"/>
        <v>8.863108978</v>
      </c>
      <c r="W118" s="2">
        <f t="shared" si="77"/>
        <v>23.967156490108803</v>
      </c>
      <c r="X118" s="2">
        <f t="shared" si="78"/>
        <v>21.703423545684092</v>
      </c>
      <c r="AL118" s="2">
        <f t="shared" si="86"/>
        <v>66.734734811</v>
      </c>
      <c r="AM118" s="2">
        <f t="shared" si="86"/>
        <v>33.640559325</v>
      </c>
      <c r="AN118" s="2">
        <f t="shared" si="87"/>
        <v>74.73427635291145</v>
      </c>
      <c r="AO118" s="2">
        <f t="shared" si="88"/>
        <v>26.75238509480643</v>
      </c>
      <c r="AP118" s="14">
        <f t="shared" si="89"/>
        <v>0.3291009516347567</v>
      </c>
      <c r="AQ118" s="2">
        <f t="shared" si="90"/>
        <v>-26.75238509480643</v>
      </c>
      <c r="AR118" s="2">
        <f t="shared" si="91"/>
        <v>0.5040936990350484</v>
      </c>
      <c r="AS118" s="2">
        <f t="shared" si="70"/>
        <v>0.4706143608377021</v>
      </c>
    </row>
    <row r="119" spans="1:45" ht="12.75">
      <c r="A119" s="1" t="s">
        <v>125</v>
      </c>
      <c r="B119" s="1">
        <v>1</v>
      </c>
      <c r="C119" s="1">
        <v>0.11872</v>
      </c>
      <c r="D119">
        <v>0.2381</v>
      </c>
      <c r="E119" s="1">
        <v>0.3854</v>
      </c>
      <c r="F119" s="1">
        <v>0.1435</v>
      </c>
      <c r="G119" s="1">
        <v>2.5631</v>
      </c>
      <c r="H119" s="10">
        <f t="shared" si="73"/>
        <v>0.028267232000000003</v>
      </c>
      <c r="I119" s="2">
        <f t="shared" si="74"/>
        <v>0.045754688</v>
      </c>
      <c r="J119" s="2">
        <f t="shared" si="75"/>
        <v>0.01703632</v>
      </c>
      <c r="K119" s="2">
        <f t="shared" si="76"/>
        <v>0.304291232</v>
      </c>
      <c r="L119" s="3">
        <v>117</v>
      </c>
      <c r="M119" s="3"/>
      <c r="N119" s="3">
        <v>1</v>
      </c>
      <c r="O119" s="2">
        <f>O23+H121</f>
        <v>2.284686523000001</v>
      </c>
      <c r="P119" s="2">
        <f>P23+I121</f>
        <v>8.890805632000001</v>
      </c>
      <c r="Q119" s="2">
        <f>Q23+J121</f>
        <v>2.2099919619999997</v>
      </c>
      <c r="R119" s="2">
        <f>R23+K121</f>
        <v>16.089035799999998</v>
      </c>
      <c r="S119">
        <v>20</v>
      </c>
      <c r="T119">
        <v>0</v>
      </c>
      <c r="U119" s="2">
        <f t="shared" si="104"/>
        <v>22.284686523</v>
      </c>
      <c r="V119" s="2">
        <f t="shared" si="102"/>
        <v>8.890805632000001</v>
      </c>
      <c r="W119" s="2">
        <f t="shared" si="77"/>
        <v>23.99278387795757</v>
      </c>
      <c r="X119" s="2">
        <f t="shared" si="78"/>
        <v>21.750259986284625</v>
      </c>
      <c r="AL119" s="2">
        <f t="shared" si="86"/>
        <v>66.779365008</v>
      </c>
      <c r="AM119" s="2">
        <f t="shared" si="86"/>
        <v>33.870647063999996</v>
      </c>
      <c r="AN119" s="2">
        <f t="shared" si="87"/>
        <v>74.87792948129473</v>
      </c>
      <c r="AO119" s="2">
        <f t="shared" si="88"/>
        <v>26.89422801168527</v>
      </c>
      <c r="AP119" s="14">
        <f t="shared" si="89"/>
        <v>0.3284695722472156</v>
      </c>
      <c r="AQ119" s="2">
        <f t="shared" si="90"/>
        <v>-26.89422801168527</v>
      </c>
      <c r="AR119" s="2">
        <f t="shared" si="91"/>
        <v>0.5072022931027029</v>
      </c>
      <c r="AS119" s="2">
        <f t="shared" si="70"/>
        <v>0.46971148831351833</v>
      </c>
    </row>
    <row r="120" spans="1:45" ht="12.75">
      <c r="A120" s="1" t="s">
        <v>126</v>
      </c>
      <c r="B120" s="1">
        <v>1</v>
      </c>
      <c r="C120" s="1">
        <v>0.05781</v>
      </c>
      <c r="D120">
        <v>0.2381</v>
      </c>
      <c r="E120" s="1">
        <v>0.3854</v>
      </c>
      <c r="F120" s="1">
        <v>0.1435</v>
      </c>
      <c r="G120" s="1">
        <v>2.5631</v>
      </c>
      <c r="H120" s="10">
        <f t="shared" si="73"/>
        <v>0.013764561</v>
      </c>
      <c r="I120" s="2">
        <f t="shared" si="74"/>
        <v>0.022279974</v>
      </c>
      <c r="J120" s="2">
        <f t="shared" si="75"/>
        <v>0.008295734999999999</v>
      </c>
      <c r="K120" s="2">
        <f t="shared" si="76"/>
        <v>0.148172811</v>
      </c>
      <c r="L120" s="3">
        <v>118</v>
      </c>
      <c r="M120" s="3"/>
      <c r="N120" s="3">
        <v>1</v>
      </c>
      <c r="O120" s="2">
        <f>O24+H122</f>
        <v>2.3409233620000007</v>
      </c>
      <c r="P120" s="2">
        <f>P24+I122</f>
        <v>8.985521158000001</v>
      </c>
      <c r="Q120" s="2">
        <f>Q24+J122</f>
        <v>2.2502038289999997</v>
      </c>
      <c r="R120" s="2">
        <f>R24+K122</f>
        <v>16.680326610999998</v>
      </c>
      <c r="S120">
        <v>20</v>
      </c>
      <c r="T120">
        <v>0</v>
      </c>
      <c r="U120" s="2">
        <f t="shared" si="104"/>
        <v>22.340923362</v>
      </c>
      <c r="V120" s="2">
        <f t="shared" si="102"/>
        <v>8.985521158000001</v>
      </c>
      <c r="W120" s="2">
        <f t="shared" si="77"/>
        <v>24.080208619271204</v>
      </c>
      <c r="X120" s="2">
        <f t="shared" si="78"/>
        <v>21.909995326559176</v>
      </c>
      <c r="AL120" s="2">
        <f t="shared" si="86"/>
        <v>66.932050553</v>
      </c>
      <c r="AM120" s="2">
        <f t="shared" si="86"/>
        <v>34.651368927</v>
      </c>
      <c r="AN120" s="2">
        <f t="shared" si="87"/>
        <v>75.36986639064983</v>
      </c>
      <c r="AO120" s="2">
        <f t="shared" si="88"/>
        <v>27.371039002255095</v>
      </c>
      <c r="AP120" s="14">
        <f t="shared" si="89"/>
        <v>0.3263256609743606</v>
      </c>
      <c r="AQ120" s="2">
        <f t="shared" si="90"/>
        <v>-27.371039002255095</v>
      </c>
      <c r="AR120" s="2">
        <f t="shared" si="91"/>
        <v>0.517709656893918</v>
      </c>
      <c r="AS120" s="2">
        <f aca="true" t="shared" si="105" ref="AS120:AS125">AP120*1.43</f>
        <v>0.46664569519333565</v>
      </c>
    </row>
    <row r="121" spans="1:45" ht="12.75">
      <c r="A121" s="1" t="s">
        <v>127</v>
      </c>
      <c r="B121" s="1">
        <v>1</v>
      </c>
      <c r="C121" s="1">
        <v>0.06682</v>
      </c>
      <c r="D121">
        <v>0.2381</v>
      </c>
      <c r="E121" s="1">
        <v>0.3854</v>
      </c>
      <c r="F121" s="1">
        <v>0.1435</v>
      </c>
      <c r="G121" s="1">
        <v>2.5631</v>
      </c>
      <c r="H121" s="10">
        <f t="shared" si="73"/>
        <v>0.015909842</v>
      </c>
      <c r="I121" s="2">
        <f t="shared" si="74"/>
        <v>0.025752428000000004</v>
      </c>
      <c r="J121" s="2">
        <f t="shared" si="75"/>
        <v>0.00958867</v>
      </c>
      <c r="K121" s="2">
        <f t="shared" si="76"/>
        <v>0.17126634200000002</v>
      </c>
      <c r="L121" s="3">
        <v>119</v>
      </c>
      <c r="M121" s="3"/>
      <c r="N121" s="3">
        <v>1</v>
      </c>
      <c r="O121" s="2">
        <f>O25+H123</f>
        <v>2.3711453950000005</v>
      </c>
      <c r="P121" s="2">
        <f>P25+I123</f>
        <v>9.03528523</v>
      </c>
      <c r="Q121" s="2">
        <f>Q25+J123</f>
        <v>2.2698664789999996</v>
      </c>
      <c r="R121" s="2">
        <f>R25+K123</f>
        <v>17.002432039</v>
      </c>
      <c r="S121">
        <v>20</v>
      </c>
      <c r="T121">
        <v>0</v>
      </c>
      <c r="U121" s="2">
        <f t="shared" si="104"/>
        <v>22.371145395</v>
      </c>
      <c r="V121" s="2">
        <f t="shared" si="102"/>
        <v>9.03528523</v>
      </c>
      <c r="W121" s="2">
        <f t="shared" si="77"/>
        <v>24.12684242646944</v>
      </c>
      <c r="X121" s="2">
        <f t="shared" si="78"/>
        <v>21.99285672824523</v>
      </c>
      <c r="AL121" s="2">
        <f t="shared" si="86"/>
        <v>67.012157269</v>
      </c>
      <c r="AM121" s="2">
        <f t="shared" si="86"/>
        <v>35.073002499</v>
      </c>
      <c r="AN121" s="2">
        <f t="shared" si="87"/>
        <v>75.6356048838115</v>
      </c>
      <c r="AO121" s="2">
        <f t="shared" si="88"/>
        <v>27.626781184393472</v>
      </c>
      <c r="AP121" s="14">
        <f t="shared" si="89"/>
        <v>0.3251791468483677</v>
      </c>
      <c r="AQ121" s="2">
        <f t="shared" si="90"/>
        <v>-27.626781184393472</v>
      </c>
      <c r="AR121" s="2">
        <f t="shared" si="91"/>
        <v>0.5233826805218351</v>
      </c>
      <c r="AS121" s="2">
        <f t="shared" si="105"/>
        <v>0.4650061799931658</v>
      </c>
    </row>
    <row r="122" spans="1:45" ht="12.75">
      <c r="A122" s="1" t="s">
        <v>128</v>
      </c>
      <c r="B122" s="1">
        <v>1</v>
      </c>
      <c r="C122" s="1">
        <v>0.05715</v>
      </c>
      <c r="D122">
        <v>0.2381</v>
      </c>
      <c r="E122" s="1">
        <v>0.3854</v>
      </c>
      <c r="F122" s="1">
        <v>0.1435</v>
      </c>
      <c r="G122" s="1">
        <v>2.5631</v>
      </c>
      <c r="H122" s="10">
        <f t="shared" si="73"/>
        <v>0.013607415</v>
      </c>
      <c r="I122" s="2">
        <f t="shared" si="74"/>
        <v>0.02202561</v>
      </c>
      <c r="J122" s="2">
        <f t="shared" si="75"/>
        <v>0.008201024999999999</v>
      </c>
      <c r="K122" s="2">
        <f t="shared" si="76"/>
        <v>0.146481165</v>
      </c>
      <c r="L122" s="3">
        <v>120</v>
      </c>
      <c r="M122" s="3"/>
      <c r="N122" s="3">
        <v>1</v>
      </c>
      <c r="O122" s="2">
        <f>O26+H124</f>
        <v>2.4073104040000004</v>
      </c>
      <c r="P122" s="2">
        <f>P26+I124</f>
        <v>9.096816886</v>
      </c>
      <c r="Q122" s="2">
        <f>Q26+J124</f>
        <v>2.296791129</v>
      </c>
      <c r="R122" s="2">
        <f>R26+K124</f>
        <v>17.380307082999998</v>
      </c>
      <c r="S122">
        <v>20</v>
      </c>
      <c r="T122">
        <v>0</v>
      </c>
      <c r="U122" s="2">
        <f t="shared" si="104"/>
        <v>22.407310404</v>
      </c>
      <c r="V122" s="2">
        <f t="shared" si="102"/>
        <v>9.096816886</v>
      </c>
      <c r="W122" s="2">
        <f t="shared" si="77"/>
        <v>24.183457920624612</v>
      </c>
      <c r="X122" s="2">
        <f t="shared" si="78"/>
        <v>22.095942600721074</v>
      </c>
      <c r="AL122" s="2">
        <f t="shared" si="86"/>
        <v>67.111411937</v>
      </c>
      <c r="AM122" s="2">
        <f t="shared" si="86"/>
        <v>35.573940855</v>
      </c>
      <c r="AN122" s="2">
        <f t="shared" si="87"/>
        <v>75.95687513407027</v>
      </c>
      <c r="AO122" s="2">
        <f t="shared" si="88"/>
        <v>27.926850568615446</v>
      </c>
      <c r="AP122" s="14">
        <f t="shared" si="89"/>
        <v>0.3238037560663942</v>
      </c>
      <c r="AQ122" s="2">
        <f t="shared" si="90"/>
        <v>-27.926850568615446</v>
      </c>
      <c r="AR122" s="2">
        <f t="shared" si="91"/>
        <v>0.5300729015863143</v>
      </c>
      <c r="AS122" s="2">
        <f t="shared" si="105"/>
        <v>0.4630393711749437</v>
      </c>
    </row>
    <row r="123" spans="1:45" ht="12.75">
      <c r="A123" s="1" t="s">
        <v>129</v>
      </c>
      <c r="B123" s="1">
        <v>1</v>
      </c>
      <c r="C123" s="1">
        <v>0.12773</v>
      </c>
      <c r="D123">
        <v>0.2381</v>
      </c>
      <c r="E123" s="1">
        <v>0.3854</v>
      </c>
      <c r="F123" s="1">
        <v>0.1435</v>
      </c>
      <c r="G123" s="1">
        <v>2.5631</v>
      </c>
      <c r="H123" s="10">
        <f t="shared" si="73"/>
        <v>0.030412513000000002</v>
      </c>
      <c r="I123" s="2">
        <f t="shared" si="74"/>
        <v>0.04922714200000001</v>
      </c>
      <c r="J123" s="2">
        <f t="shared" si="75"/>
        <v>0.018329255</v>
      </c>
      <c r="K123" s="2">
        <f t="shared" si="76"/>
        <v>0.327384763</v>
      </c>
      <c r="L123" s="3">
        <v>121</v>
      </c>
      <c r="M123" s="3"/>
      <c r="N123" s="3">
        <v>1</v>
      </c>
      <c r="O123" s="2">
        <f>O70+H114</f>
        <v>2.100518554</v>
      </c>
      <c r="P123" s="2">
        <f>P70+I114</f>
        <v>8.580079486</v>
      </c>
      <c r="Q123" s="2">
        <f>Q70+J114</f>
        <v>2.0773685690000003</v>
      </c>
      <c r="R123" s="2">
        <f>R70+K114</f>
        <v>14.154723822999998</v>
      </c>
      <c r="S123">
        <v>20</v>
      </c>
      <c r="T123">
        <v>0</v>
      </c>
      <c r="U123" s="2">
        <f t="shared" si="104"/>
        <v>22.100518554</v>
      </c>
      <c r="V123" s="2">
        <f t="shared" si="102"/>
        <v>8.580079486</v>
      </c>
      <c r="W123" s="2">
        <f t="shared" si="77"/>
        <v>23.707608153117775</v>
      </c>
      <c r="X123" s="2">
        <f t="shared" si="78"/>
        <v>21.21769509043039</v>
      </c>
      <c r="AL123" s="2">
        <f t="shared" si="86"/>
        <v>66.278405677</v>
      </c>
      <c r="AM123" s="2">
        <f t="shared" si="86"/>
        <v>31.314882795</v>
      </c>
      <c r="AN123" s="2">
        <f t="shared" si="87"/>
        <v>73.30381261264364</v>
      </c>
      <c r="AO123" s="2">
        <f t="shared" si="88"/>
        <v>25.289558516826588</v>
      </c>
      <c r="AP123" s="14">
        <f t="shared" si="89"/>
        <v>0.33552308660185326</v>
      </c>
      <c r="AQ123" s="2">
        <f t="shared" si="90"/>
        <v>-25.289558516826588</v>
      </c>
      <c r="AR123" s="2">
        <f t="shared" si="91"/>
        <v>0.4724748954826915</v>
      </c>
      <c r="AS123" s="2">
        <f>AP123*1.47</f>
        <v>0.49321893730472427</v>
      </c>
    </row>
    <row r="124" spans="1:45" ht="12.75">
      <c r="A124" s="1" t="s">
        <v>130</v>
      </c>
      <c r="B124" s="1">
        <v>1</v>
      </c>
      <c r="C124" s="1">
        <v>0.08007</v>
      </c>
      <c r="D124">
        <v>0.2381</v>
      </c>
      <c r="E124" s="1">
        <v>0.3854</v>
      </c>
      <c r="F124" s="1">
        <v>0.1435</v>
      </c>
      <c r="G124" s="1">
        <v>2.5631</v>
      </c>
      <c r="H124" s="10">
        <f t="shared" si="73"/>
        <v>0.019064667</v>
      </c>
      <c r="I124" s="2">
        <f t="shared" si="74"/>
        <v>0.030858978000000002</v>
      </c>
      <c r="J124" s="2">
        <f t="shared" si="75"/>
        <v>0.011490044999999999</v>
      </c>
      <c r="K124" s="2">
        <f t="shared" si="76"/>
        <v>0.205227417</v>
      </c>
      <c r="L124" s="3">
        <v>122</v>
      </c>
      <c r="M124" s="3"/>
      <c r="N124" s="3">
        <v>1</v>
      </c>
      <c r="O124" s="2">
        <f>O71+H115</f>
        <v>2.114373593</v>
      </c>
      <c r="P124" s="2">
        <f>P71+I115</f>
        <v>8.603413262</v>
      </c>
      <c r="Q124" s="2">
        <f>Q71+J115</f>
        <v>2.0872734270000004</v>
      </c>
      <c r="R124" s="2">
        <f>R71+K115</f>
        <v>14.300404534999998</v>
      </c>
      <c r="S124">
        <v>20</v>
      </c>
      <c r="T124">
        <v>0</v>
      </c>
      <c r="U124" s="2">
        <f t="shared" si="104"/>
        <v>22.114373593</v>
      </c>
      <c r="V124" s="2">
        <f t="shared" si="102"/>
        <v>8.603413262</v>
      </c>
      <c r="W124" s="2">
        <f t="shared" si="77"/>
        <v>23.72897467585848</v>
      </c>
      <c r="X124" s="2">
        <f t="shared" si="78"/>
        <v>21.25810983995286</v>
      </c>
      <c r="AL124" s="2">
        <f t="shared" si="86"/>
        <v>66.316020613</v>
      </c>
      <c r="AM124" s="2">
        <f t="shared" si="86"/>
        <v>31.507231059</v>
      </c>
      <c r="AN124" s="2">
        <f t="shared" si="87"/>
        <v>73.42016207384083</v>
      </c>
      <c r="AO124" s="2">
        <f t="shared" si="88"/>
        <v>25.41273790194279</v>
      </c>
      <c r="AP124" s="14">
        <f t="shared" si="89"/>
        <v>0.3349913807428267</v>
      </c>
      <c r="AQ124" s="2">
        <f t="shared" si="90"/>
        <v>-25.41273790194279</v>
      </c>
      <c r="AR124" s="2">
        <f t="shared" si="91"/>
        <v>0.4751073838230818</v>
      </c>
      <c r="AS124" s="2">
        <f>1.46*AP124</f>
        <v>0.489087415884527</v>
      </c>
    </row>
    <row r="125" spans="12:45" ht="12.75">
      <c r="L125" s="3">
        <v>123</v>
      </c>
      <c r="M125" s="3"/>
      <c r="N125" s="3">
        <v>1</v>
      </c>
      <c r="O125" s="2">
        <f>O11+H106</f>
        <v>1.813531862</v>
      </c>
      <c r="P125" s="2">
        <f>P11+I106</f>
        <v>8.097633458</v>
      </c>
      <c r="Q125" s="2">
        <f>Q11+J106</f>
        <v>1.8737095830000003</v>
      </c>
      <c r="R125" s="2">
        <f>R11+K106</f>
        <v>11.133806104999998</v>
      </c>
      <c r="S125">
        <v>20</v>
      </c>
      <c r="T125">
        <v>0</v>
      </c>
      <c r="U125" s="2">
        <f t="shared" si="104"/>
        <v>21.813531862</v>
      </c>
      <c r="V125" s="2">
        <f t="shared" si="102"/>
        <v>8.097633458</v>
      </c>
      <c r="W125" s="2">
        <f t="shared" si="77"/>
        <v>23.268043319424397</v>
      </c>
      <c r="X125" s="2">
        <f t="shared" si="78"/>
        <v>20.365965701588</v>
      </c>
      <c r="AL125" s="2">
        <f t="shared" si="86"/>
        <v>65.500773307</v>
      </c>
      <c r="AM125" s="2">
        <f t="shared" si="86"/>
        <v>27.329073021</v>
      </c>
      <c r="AN125" s="2">
        <f t="shared" si="87"/>
        <v>70.97344246971647</v>
      </c>
      <c r="AO125" s="2">
        <f t="shared" si="88"/>
        <v>22.64749953135207</v>
      </c>
      <c r="AP125" s="14">
        <f t="shared" si="89"/>
        <v>0.34653978462398105</v>
      </c>
      <c r="AQ125" s="2">
        <f t="shared" si="90"/>
        <v>-22.64749953135207</v>
      </c>
      <c r="AR125" s="2">
        <f t="shared" si="91"/>
        <v>0.41723283010582973</v>
      </c>
      <c r="AS125" s="2">
        <f>1.46*AP125</f>
        <v>0.5059480855510123</v>
      </c>
    </row>
    <row r="126" ht="12.75">
      <c r="AL126" s="2"/>
    </row>
    <row r="127" ht="12.75">
      <c r="AL127" s="2"/>
    </row>
    <row r="128" ht="12.75">
      <c r="AL128" s="2"/>
    </row>
    <row r="129" ht="12.75">
      <c r="AL129" s="2"/>
    </row>
    <row r="130" ht="12.75">
      <c r="AL130" s="2"/>
    </row>
    <row r="131" ht="12.75">
      <c r="AL131" s="2"/>
    </row>
    <row r="132" ht="12.75">
      <c r="AL132" s="2"/>
    </row>
    <row r="133" ht="12.75">
      <c r="AL133" s="2"/>
    </row>
    <row r="134" ht="12.75">
      <c r="AL134" s="2"/>
    </row>
    <row r="135" ht="12.75">
      <c r="AL135" s="2"/>
    </row>
  </sheetData>
  <mergeCells count="2">
    <mergeCell ref="AG1:AH1"/>
    <mergeCell ref="AP1:AQ1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2"/>
  <sheetViews>
    <sheetView tabSelected="1" workbookViewId="0" topLeftCell="A1">
      <selection activeCell="G32" sqref="G32"/>
    </sheetView>
  </sheetViews>
  <sheetFormatPr defaultColWidth="11.421875" defaultRowHeight="12.75"/>
  <cols>
    <col min="1" max="1" width="5.28125" style="3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4"/>
      <c r="B1" s="25" t="s">
        <v>163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8" customFormat="1" ht="15.75">
      <c r="A2" s="24"/>
      <c r="B2" s="27" t="s">
        <v>164</v>
      </c>
      <c r="C2" s="26" t="str">
        <f>'[3]Fallas0'!AA1</f>
        <v>X/R</v>
      </c>
      <c r="D2" s="27" t="s">
        <v>165</v>
      </c>
      <c r="E2" s="27" t="s">
        <v>166</v>
      </c>
      <c r="F2" s="26" t="str">
        <f>'[3]Fallas0'!AM1</f>
        <v>X/R</v>
      </c>
      <c r="G2" s="27" t="s">
        <v>167</v>
      </c>
      <c r="H2" s="27" t="s">
        <v>168</v>
      </c>
      <c r="I2" s="26" t="str">
        <f>'[3]Fallas0'!AY1</f>
        <v>X/R</v>
      </c>
      <c r="J2" s="27" t="s">
        <v>169</v>
      </c>
      <c r="K2" s="27" t="s">
        <v>170</v>
      </c>
      <c r="L2" s="26" t="str">
        <f>'[3]Fallas0'!CO1</f>
        <v>X/R</v>
      </c>
      <c r="M2" s="27" t="s">
        <v>171</v>
      </c>
    </row>
    <row r="3" spans="1:13" ht="12.75">
      <c r="A3" s="29" t="s">
        <v>161</v>
      </c>
      <c r="B3" s="29" t="str">
        <f>'[3]Fallas0'!Y2</f>
        <v>Magnitud</v>
      </c>
      <c r="C3" s="26"/>
      <c r="D3" s="29" t="str">
        <f>'[3]Fallas0'!AB2</f>
        <v>Magnitud</v>
      </c>
      <c r="E3" s="29" t="str">
        <f>'[3]Fallas0'!AG2</f>
        <v>Magnitud</v>
      </c>
      <c r="F3" s="26"/>
      <c r="G3" s="29" t="str">
        <f>'[3]Fallas0'!AN2</f>
        <v>Magnitud</v>
      </c>
      <c r="H3" s="29" t="str">
        <f>'[3]Fallas0'!AS2</f>
        <v>Magnitud</v>
      </c>
      <c r="I3" s="26"/>
      <c r="J3" s="29" t="str">
        <f>'[3]Fallas0'!BA2</f>
        <v>Magnitud</v>
      </c>
      <c r="K3" s="29" t="str">
        <f>'[3]Fallas0'!CI2</f>
        <v>Magnitud</v>
      </c>
      <c r="L3" s="26"/>
      <c r="M3" s="29" t="str">
        <f>'[3]Fallas0'!CP2</f>
        <v>Magnitud</v>
      </c>
    </row>
    <row r="4" spans="1:13" ht="12.75">
      <c r="A4" s="29">
        <v>1</v>
      </c>
      <c r="B4" s="30">
        <f>Fallas0!Y3*1000</f>
        <v>1167.2180257913478</v>
      </c>
      <c r="C4" s="30">
        <f>Fallas0!AA3</f>
        <v>6.188690292373025</v>
      </c>
      <c r="D4" s="31">
        <f>Fallas0!AB3*1000</f>
        <v>1750.8270386870217</v>
      </c>
      <c r="E4" s="31">
        <f>Fallas0!AG3*1000</f>
        <v>583.6090128956739</v>
      </c>
      <c r="F4" s="31">
        <f>Fallas0!AJ3</f>
        <v>6.188690292373025</v>
      </c>
      <c r="G4" s="31">
        <f>Fallas0!AK3*1000</f>
        <v>875.4135193435109</v>
      </c>
      <c r="H4" s="31">
        <f>Fallas0!AP3*1000</f>
        <v>1361.2879886194232</v>
      </c>
      <c r="I4" s="31">
        <f>Fallas0!AS3</f>
        <v>4.882538716634126</v>
      </c>
      <c r="J4" s="31">
        <f>Fallas0!AT3*1000</f>
        <v>2001.093343270552</v>
      </c>
      <c r="K4" s="31">
        <f>Fallas0!CC3*1000</f>
        <v>1350.181322303228</v>
      </c>
      <c r="L4" s="31">
        <f>Fallas0!CI3</f>
        <v>1.9309248648118902</v>
      </c>
      <c r="M4" s="31">
        <f>Fallas0!CJ3*1000</f>
        <v>1512.2030809796154</v>
      </c>
    </row>
    <row r="5" spans="1:13" ht="12.75">
      <c r="A5" s="29">
        <v>2</v>
      </c>
      <c r="B5" s="30">
        <f>Fallas0!Y4*1000</f>
        <v>1084.9110469515715</v>
      </c>
      <c r="C5" s="30">
        <f>Fallas0!AA4</f>
        <v>5.258817384201747</v>
      </c>
      <c r="D5" s="31">
        <f>Fallas0!AB4*1000</f>
        <v>1594.81923901881</v>
      </c>
      <c r="E5" s="31">
        <f>Fallas0!AG4*1000</f>
        <v>542.4555234757858</v>
      </c>
      <c r="F5" s="31">
        <f>Fallas0!AJ4</f>
        <v>5.258817384201747</v>
      </c>
      <c r="G5" s="31">
        <f>Fallas0!AK4*1000</f>
        <v>797.409619509405</v>
      </c>
      <c r="H5" s="31">
        <f>Fallas0!AP4*1000</f>
        <v>1108.4666167211192</v>
      </c>
      <c r="I5" s="31">
        <f>Fallas0!AS4</f>
        <v>4.925599871968894</v>
      </c>
      <c r="J5" s="31">
        <f>Fallas0!AT4*1000</f>
        <v>1618.361260412834</v>
      </c>
      <c r="K5" s="31">
        <f>Fallas0!CC4*1000</f>
        <v>1101.5011380538597</v>
      </c>
      <c r="L5" s="31">
        <f>Fallas0!CI4</f>
        <v>2.758285670729388</v>
      </c>
      <c r="M5" s="31">
        <f>Fallas0!CJ4*1000</f>
        <v>1310.786354284093</v>
      </c>
    </row>
    <row r="6" spans="1:13" ht="12.75">
      <c r="A6" s="29">
        <v>3</v>
      </c>
      <c r="B6" s="30">
        <f>Fallas0!Y5*1000</f>
        <v>1038.220162792427</v>
      </c>
      <c r="C6" s="30">
        <f>Fallas0!AA5</f>
        <v>4.845751694061968</v>
      </c>
      <c r="D6" s="31">
        <f>Fallas0!AB5*1000</f>
        <v>1515.8014376769431</v>
      </c>
      <c r="E6" s="31">
        <f>Fallas0!AG5*1000</f>
        <v>519.1100813962134</v>
      </c>
      <c r="F6" s="31">
        <f>Fallas0!AJ5</f>
        <v>4.845751694061968</v>
      </c>
      <c r="G6" s="31">
        <f>Fallas0!AK5*1000</f>
        <v>757.9007188384716</v>
      </c>
      <c r="H6" s="31">
        <f>Fallas0!AP5*1000</f>
        <v>991.9004880845802</v>
      </c>
      <c r="I6" s="31">
        <f>Fallas0!AS5</f>
        <v>4.945700066356466</v>
      </c>
      <c r="J6" s="31">
        <f>Fallas0!AT5*1000</f>
        <v>1448.174712603487</v>
      </c>
      <c r="K6" s="31">
        <f>Fallas0!CC5*1000</f>
        <v>1006.4110970215263</v>
      </c>
      <c r="L6" s="31">
        <f>Fallas0!CI5</f>
        <v>3.4263097670452587</v>
      </c>
      <c r="M6" s="31">
        <f>Fallas0!CJ5*1000</f>
        <v>1278.1420932173385</v>
      </c>
    </row>
    <row r="7" spans="1:13" ht="12.75">
      <c r="A7" s="29">
        <v>4</v>
      </c>
      <c r="B7" s="30">
        <f>Fallas0!Y6*1000</f>
        <v>1034.1141430082803</v>
      </c>
      <c r="C7" s="30">
        <f>Fallas0!AA6</f>
        <v>4.812494890210166</v>
      </c>
      <c r="D7" s="31">
        <f>Fallas0!AB6*1000</f>
        <v>1499.4655073620065</v>
      </c>
      <c r="E7" s="31">
        <f>Fallas0!AG6*1000</f>
        <v>517.0570715041401</v>
      </c>
      <c r="F7" s="31">
        <f>Fallas0!AJ6</f>
        <v>4.812494890210166</v>
      </c>
      <c r="G7" s="31">
        <f>Fallas0!AK6*1000</f>
        <v>749.7327536810033</v>
      </c>
      <c r="H7" s="31">
        <f>Fallas0!AP6*1000</f>
        <v>982.3971292515315</v>
      </c>
      <c r="I7" s="31">
        <f>Fallas0!AS6</f>
        <v>4.9473457315173395</v>
      </c>
      <c r="J7" s="31">
        <f>Fallas0!AT6*1000</f>
        <v>1424.4758374147207</v>
      </c>
      <c r="K7" s="31">
        <f>Fallas0!CC6*1000</f>
        <v>998.9956100319615</v>
      </c>
      <c r="L7" s="31">
        <f>Fallas0!CI6</f>
        <v>3.4948487759367386</v>
      </c>
      <c r="M7" s="31">
        <f>Fallas0!CJ6*1000</f>
        <v>1268.724424740591</v>
      </c>
    </row>
    <row r="8" spans="1:13" ht="12.75">
      <c r="A8" s="29">
        <v>5</v>
      </c>
      <c r="B8" s="30">
        <f>Fallas0!Y7*1000</f>
        <v>1022.785577642587</v>
      </c>
      <c r="C8" s="30">
        <f>Fallas0!AA7</f>
        <v>4.72304542958474</v>
      </c>
      <c r="D8" s="31">
        <f>Fallas0!AB7*1000</f>
        <v>1472.811231805325</v>
      </c>
      <c r="E8" s="31">
        <f>Fallas0!AG7*1000</f>
        <v>511.3927888212935</v>
      </c>
      <c r="F8" s="31">
        <f>Fallas0!AJ7</f>
        <v>4.72304542958474</v>
      </c>
      <c r="G8" s="31">
        <f>Fallas0!AK7*1000</f>
        <v>736.4056159026625</v>
      </c>
      <c r="H8" s="31">
        <f>Fallas0!AP7*1000</f>
        <v>956.7474795249111</v>
      </c>
      <c r="I8" s="31">
        <f>Fallas0!AS7</f>
        <v>4.95179264970282</v>
      </c>
      <c r="J8" s="31">
        <f>Fallas0!AT7*1000</f>
        <v>1377.7163705158719</v>
      </c>
      <c r="K8" s="31">
        <f>Fallas0!CC7*1000</f>
        <v>979.1780961802315</v>
      </c>
      <c r="L8" s="31">
        <f>Fallas0!CI7</f>
        <v>3.6939378557265434</v>
      </c>
      <c r="M8" s="31">
        <f>Fallas0!CJ7*1000</f>
        <v>1253.3479631106964</v>
      </c>
    </row>
    <row r="9" spans="1:13" ht="12.75">
      <c r="A9" s="29">
        <v>6</v>
      </c>
      <c r="B9" s="30">
        <f>Fallas0!Y8*1000</f>
        <v>1022.1472330606518</v>
      </c>
      <c r="C9" s="30">
        <f>Fallas0!AA8</f>
        <v>4.718103188729561</v>
      </c>
      <c r="D9" s="31">
        <f>Fallas0!AB8*1000</f>
        <v>1471.8920156073384</v>
      </c>
      <c r="E9" s="31">
        <f>Fallas0!AG8*1000</f>
        <v>511.0736165303259</v>
      </c>
      <c r="F9" s="31">
        <f>Fallas0!AJ8</f>
        <v>4.718103188729561</v>
      </c>
      <c r="G9" s="31">
        <f>Fallas0!AK8*1000</f>
        <v>735.9460078036692</v>
      </c>
      <c r="H9" s="31">
        <f>Fallas0!AP8*1000</f>
        <v>955.3265008320061</v>
      </c>
      <c r="I9" s="31">
        <f>Fallas0!AS8</f>
        <v>4.952039231306207</v>
      </c>
      <c r="J9" s="31">
        <f>Fallas0!AT8*1000</f>
        <v>1375.6701611980889</v>
      </c>
      <c r="K9" s="31">
        <f>Fallas0!CC8*1000</f>
        <v>978.0880485577737</v>
      </c>
      <c r="L9" s="31">
        <f>Fallas0!CI8</f>
        <v>3.7056173654983633</v>
      </c>
      <c r="M9" s="31">
        <f>Fallas0!CJ8*1000</f>
        <v>1251.9527021539504</v>
      </c>
    </row>
    <row r="10" spans="1:13" ht="12.75">
      <c r="A10" s="29">
        <v>7</v>
      </c>
      <c r="B10" s="30">
        <f>Fallas0!Y9*1000</f>
        <v>1013.2410909885605</v>
      </c>
      <c r="C10" s="30">
        <f>Fallas0!AA9</f>
        <v>4.65020345146935</v>
      </c>
      <c r="D10" s="31">
        <f>Fallas0!AB9*1000</f>
        <v>1459.067171023527</v>
      </c>
      <c r="E10" s="31">
        <f>Fallas0!AG9*1000</f>
        <v>506.62054549428024</v>
      </c>
      <c r="F10" s="31">
        <f>Fallas0!AJ9</f>
        <v>4.65020345146935</v>
      </c>
      <c r="G10" s="31">
        <f>Fallas0!AK9*1000</f>
        <v>729.5335855117635</v>
      </c>
      <c r="H10" s="31">
        <f>Fallas0!AP9*1000</f>
        <v>935.7637974510229</v>
      </c>
      <c r="I10" s="31">
        <f>Fallas0!AS9</f>
        <v>4.955436334318715</v>
      </c>
      <c r="J10" s="31">
        <f>Fallas0!AT9*1000</f>
        <v>1338.1422303549625</v>
      </c>
      <c r="K10" s="31">
        <f>Fallas0!CC9*1000</f>
        <v>963.1571978066726</v>
      </c>
      <c r="L10" s="31">
        <f>Fallas0!CI9</f>
        <v>3.8740931784111234</v>
      </c>
      <c r="M10" s="31">
        <f>Fallas0!CJ9*1000</f>
        <v>1242.4727851706077</v>
      </c>
    </row>
    <row r="11" spans="1:13" ht="12.75">
      <c r="A11" s="29">
        <v>8</v>
      </c>
      <c r="B11" s="30">
        <f>Fallas0!Y10*1000</f>
        <v>1007.8948768415157</v>
      </c>
      <c r="C11" s="30">
        <f>Fallas0!AA10</f>
        <v>4.610366354939155</v>
      </c>
      <c r="D11" s="31">
        <f>Fallas0!AB10*1000</f>
        <v>1441.2896738833674</v>
      </c>
      <c r="E11" s="31">
        <f>Fallas0!AG10*1000</f>
        <v>503.94743842075786</v>
      </c>
      <c r="F11" s="31">
        <f>Fallas0!AJ10</f>
        <v>4.610366354939155</v>
      </c>
      <c r="G11" s="31">
        <f>Fallas0!AK10*1000</f>
        <v>720.6448369416837</v>
      </c>
      <c r="H11" s="31">
        <f>Fallas0!AP10*1000</f>
        <v>924.2511245096579</v>
      </c>
      <c r="I11" s="31">
        <f>Fallas0!AS10</f>
        <v>4.957437625969147</v>
      </c>
      <c r="J11" s="31">
        <f>Fallas0!AT10*1000</f>
        <v>1321.6791080488106</v>
      </c>
      <c r="K11" s="31">
        <f>Fallas0!CC10*1000</f>
        <v>954.4318836795156</v>
      </c>
      <c r="L11" s="31">
        <f>Fallas0!CI10</f>
        <v>3.9804541062250136</v>
      </c>
      <c r="M11" s="31">
        <f>Fallas0!CJ10*1000</f>
        <v>1173.9512169258041</v>
      </c>
    </row>
    <row r="12" spans="1:13" ht="12.75">
      <c r="A12" s="29">
        <v>9</v>
      </c>
      <c r="B12" s="30">
        <f>Fallas0!Y11*1000</f>
        <v>994.3219689532218</v>
      </c>
      <c r="C12" s="30">
        <f>Fallas0!AA11</f>
        <v>4.512198408724549</v>
      </c>
      <c r="D12" s="31">
        <f>Fallas0!AB11*1000</f>
        <v>1421.8804156031072</v>
      </c>
      <c r="E12" s="31">
        <f>Fallas0!AG11*1000</f>
        <v>497.1609844766109</v>
      </c>
      <c r="F12" s="31">
        <f>Fallas0!AJ11</f>
        <v>4.512198408724549</v>
      </c>
      <c r="G12" s="31">
        <f>Fallas0!AK11*1000</f>
        <v>710.9402078015536</v>
      </c>
      <c r="H12" s="31">
        <f>Fallas0!AP11*1000</f>
        <v>895.7696206884418</v>
      </c>
      <c r="I12" s="31">
        <f>Fallas0!AS11</f>
        <v>4.962395350662275</v>
      </c>
      <c r="J12" s="31">
        <f>Fallas0!AT11*1000</f>
        <v>1280.9505575844717</v>
      </c>
      <c r="K12" s="31">
        <f>Fallas0!CC11*1000</f>
        <v>933.0149691025231</v>
      </c>
      <c r="L12" s="31">
        <f>Fallas0!CI11</f>
        <v>4.270037150214618</v>
      </c>
      <c r="M12" s="31">
        <f>Fallas0!CJ11*1000</f>
        <v>1222.2496095243055</v>
      </c>
    </row>
    <row r="13" spans="1:13" ht="12.75">
      <c r="A13" s="29">
        <v>10</v>
      </c>
      <c r="B13" s="30">
        <f>Fallas0!Y12*1000</f>
        <v>992.2670299589307</v>
      </c>
      <c r="C13" s="30">
        <f>Fallas0!AA12</f>
        <v>4.497694883226572</v>
      </c>
      <c r="D13" s="31">
        <f>Fallas0!AB12*1000</f>
        <v>1418.9418528412707</v>
      </c>
      <c r="E13" s="31">
        <f>Fallas0!AG12*1000</f>
        <v>496.13351497946536</v>
      </c>
      <c r="F13" s="31">
        <f>Fallas0!AJ12</f>
        <v>4.497694883226572</v>
      </c>
      <c r="G13" s="31">
        <f>Fallas0!AK12*1000</f>
        <v>709.4709264206354</v>
      </c>
      <c r="H13" s="31">
        <f>Fallas0!AP12*1000</f>
        <v>891.5481902084191</v>
      </c>
      <c r="I13" s="31">
        <f>Fallas0!AS12</f>
        <v>4.963130977977265</v>
      </c>
      <c r="J13" s="31">
        <f>Fallas0!AT12*1000</f>
        <v>1274.9139119980393</v>
      </c>
      <c r="K13" s="31">
        <f>Fallas0!CC12*1000</f>
        <v>929.8586766605052</v>
      </c>
      <c r="L13" s="31">
        <f>Fallas0!CI12</f>
        <v>4.316530466503983</v>
      </c>
      <c r="M13" s="31">
        <f>Fallas0!CJ12*1000</f>
        <v>1227.4134531918671</v>
      </c>
    </row>
    <row r="14" spans="1:13" ht="12.75">
      <c r="A14" s="29">
        <v>11</v>
      </c>
      <c r="B14" s="30">
        <f>Fallas0!Y13*1000</f>
        <v>985.335033083359</v>
      </c>
      <c r="C14" s="30">
        <f>Fallas0!AA13</f>
        <v>4.449441657389321</v>
      </c>
      <c r="D14" s="31">
        <f>Fallas0!AB13*1000</f>
        <v>1409.0290973092033</v>
      </c>
      <c r="E14" s="31">
        <f>Fallas0!AG13*1000</f>
        <v>492.6675165416795</v>
      </c>
      <c r="F14" s="31">
        <f>Fallas0!AJ13</f>
        <v>4.449441657389321</v>
      </c>
      <c r="G14" s="31">
        <f>Fallas0!AK13*1000</f>
        <v>704.5145486546016</v>
      </c>
      <c r="H14" s="31">
        <f>Fallas0!AP13*1000</f>
        <v>877.4783287021321</v>
      </c>
      <c r="I14" s="31">
        <f>Fallas0!AS13</f>
        <v>4.965584308047678</v>
      </c>
      <c r="J14" s="31">
        <f>Fallas0!AT13*1000</f>
        <v>1254.794010044049</v>
      </c>
      <c r="K14" s="31">
        <f>Fallas0!CC13*1000</f>
        <v>919.3677694403358</v>
      </c>
      <c r="L14" s="31">
        <f>Fallas0!CI13</f>
        <v>4.478986565279401</v>
      </c>
      <c r="M14" s="31">
        <f>Fallas0!CJ13*1000</f>
        <v>1231.95281105005</v>
      </c>
    </row>
    <row r="15" spans="1:13" ht="12.75">
      <c r="A15" s="29">
        <v>12</v>
      </c>
      <c r="B15" s="30">
        <f>Fallas0!Y14*1000</f>
        <v>977.2550074514169</v>
      </c>
      <c r="C15" s="30">
        <f>Fallas0!AA14</f>
        <v>4.394471020352215</v>
      </c>
      <c r="D15" s="31">
        <f>Fallas0!AB14*1000</f>
        <v>1387.702110581012</v>
      </c>
      <c r="E15" s="31">
        <f>Fallas0!AG14*1000</f>
        <v>488.62750372570844</v>
      </c>
      <c r="F15" s="31">
        <f>Fallas0!AJ14</f>
        <v>4.394471020352215</v>
      </c>
      <c r="G15" s="31">
        <f>Fallas0!AK14*1000</f>
        <v>693.851055290506</v>
      </c>
      <c r="H15" s="31">
        <f>Fallas0!AP14*1000</f>
        <v>861.4024691029153</v>
      </c>
      <c r="I15" s="31">
        <f>Fallas0!AS14</f>
        <v>4.968390272329998</v>
      </c>
      <c r="J15" s="31">
        <f>Fallas0!AT14*1000</f>
        <v>1231.8055308171688</v>
      </c>
      <c r="K15" s="31">
        <f>Fallas0!CC14*1000</f>
        <v>907.4289639539808</v>
      </c>
      <c r="L15" s="31">
        <f>Fallas0!CI14</f>
        <v>4.6800827793603546</v>
      </c>
      <c r="M15" s="31">
        <f>Fallas0!CJ14*1000</f>
        <v>1243.1776806169537</v>
      </c>
    </row>
    <row r="16" spans="1:13" ht="12.75">
      <c r="A16" s="29">
        <v>13</v>
      </c>
      <c r="B16" s="30">
        <f>Fallas0!Y15*1000</f>
        <v>966.3311192391473</v>
      </c>
      <c r="C16" s="30">
        <f>Fallas0!AA15</f>
        <v>4.3222471699498755</v>
      </c>
      <c r="D16" s="31">
        <f>Fallas0!AB15*1000</f>
        <v>1372.190189319589</v>
      </c>
      <c r="E16" s="31">
        <f>Fallas0!AG15*1000</f>
        <v>483.1655596195736</v>
      </c>
      <c r="F16" s="31">
        <f>Fallas0!AJ15</f>
        <v>4.3222471699498755</v>
      </c>
      <c r="G16" s="31">
        <f>Fallas0!AK15*1000</f>
        <v>686.0950946597945</v>
      </c>
      <c r="H16" s="31">
        <f>Fallas0!AP15*1000</f>
        <v>840.2040258637993</v>
      </c>
      <c r="I16" s="31">
        <f>Fallas0!AS15</f>
        <v>4.972095018760568</v>
      </c>
      <c r="J16" s="31">
        <f>Fallas0!AT15*1000</f>
        <v>1201.4917569852328</v>
      </c>
      <c r="K16" s="31">
        <f>Fallas0!CC15*1000</f>
        <v>891.7478360746222</v>
      </c>
      <c r="L16" s="31">
        <f>Fallas0!CI15</f>
        <v>4.974371827046648</v>
      </c>
      <c r="M16" s="31">
        <f>Fallas0!CJ15*1000</f>
        <v>1257.3644488652174</v>
      </c>
    </row>
    <row r="17" spans="1:13" ht="12.75">
      <c r="A17" s="29">
        <v>14</v>
      </c>
      <c r="B17" s="30">
        <f>Fallas0!Y16*1000</f>
        <v>962.2273101191031</v>
      </c>
      <c r="C17" s="30">
        <f>Fallas0!AA16</f>
        <v>4.295715080752261</v>
      </c>
      <c r="D17" s="31">
        <f>Fallas0!AB16*1000</f>
        <v>1356.7405072679353</v>
      </c>
      <c r="E17" s="31">
        <f>Fallas0!AG16*1000</f>
        <v>481.11365505955155</v>
      </c>
      <c r="F17" s="31">
        <f>Fallas0!AJ16</f>
        <v>4.295715080752261</v>
      </c>
      <c r="G17" s="31">
        <f>Fallas0!AK16*1000</f>
        <v>678.3702536339676</v>
      </c>
      <c r="H17" s="31">
        <f>Fallas0!AP16*1000</f>
        <v>832.3945325932672</v>
      </c>
      <c r="I17" s="31">
        <f>Fallas0!AS16</f>
        <v>4.973461183047389</v>
      </c>
      <c r="J17" s="31">
        <f>Fallas0!AT16*1000</f>
        <v>1190.3241816083719</v>
      </c>
      <c r="K17" s="31">
        <f>Fallas0!CC16*1000</f>
        <v>885.9846563393673</v>
      </c>
      <c r="L17" s="31">
        <f>Fallas0!CI16</f>
        <v>5.092288691566696</v>
      </c>
      <c r="M17" s="31">
        <f>Fallas0!CJ16*1000</f>
        <v>1258.0982120019016</v>
      </c>
    </row>
    <row r="18" spans="1:13" ht="12.75">
      <c r="A18" s="29">
        <v>15</v>
      </c>
      <c r="B18" s="30">
        <f>Fallas0!Y17*1000</f>
        <v>941.1507089165142</v>
      </c>
      <c r="C18" s="30">
        <f>Fallas0!AA17</f>
        <v>4.164344118131956</v>
      </c>
      <c r="D18" s="31">
        <f>Fallas0!AB17*1000</f>
        <v>1308.1994853939548</v>
      </c>
      <c r="E18" s="31">
        <f>Fallas0!AG17*1000</f>
        <v>470.5753544582571</v>
      </c>
      <c r="F18" s="31">
        <f>Fallas0!AJ17</f>
        <v>4.164344118131956</v>
      </c>
      <c r="G18" s="31">
        <f>Fallas0!AK17*1000</f>
        <v>654.0997426969774</v>
      </c>
      <c r="H18" s="31">
        <f>Fallas0!AP17*1000</f>
        <v>793.5508768667721</v>
      </c>
      <c r="I18" s="31">
        <f>Fallas0!AS17</f>
        <v>4.9802670790589465</v>
      </c>
      <c r="J18" s="31">
        <f>Fallas0!AT17*1000</f>
        <v>1134.7777539194842</v>
      </c>
      <c r="K18" s="31">
        <f>Fallas0!CC17*1000</f>
        <v>857.3803201010687</v>
      </c>
      <c r="L18" s="31">
        <f>Fallas0!CI17</f>
        <v>5.772784603853817</v>
      </c>
      <c r="M18" s="31">
        <f>Fallas0!CJ17*1000</f>
        <v>1226.0538577445282</v>
      </c>
    </row>
    <row r="19" spans="1:13" ht="12.75">
      <c r="A19" s="29">
        <v>16</v>
      </c>
      <c r="B19" s="30">
        <f>Fallas0!Y18*1000</f>
        <v>930.347046637563</v>
      </c>
      <c r="C19" s="30">
        <f>Fallas0!AA18</f>
        <v>4.100016161470194</v>
      </c>
      <c r="D19" s="31">
        <f>Fallas0!AB18*1000</f>
        <v>1283.878924359837</v>
      </c>
      <c r="E19" s="31">
        <f>Fallas0!AG18*1000</f>
        <v>465.1735233187815</v>
      </c>
      <c r="F19" s="31">
        <f>Fallas0!AJ18</f>
        <v>4.100016161470194</v>
      </c>
      <c r="G19" s="31">
        <f>Fallas0!AK18*1000</f>
        <v>641.9394621799185</v>
      </c>
      <c r="H19" s="31">
        <f>Fallas0!AP18*1000</f>
        <v>774.4231083855889</v>
      </c>
      <c r="I19" s="31">
        <f>Fallas0!AS18</f>
        <v>4.983625083789091</v>
      </c>
      <c r="J19" s="31">
        <f>Fallas0!AT18*1000</f>
        <v>1107.425044991392</v>
      </c>
      <c r="K19" s="31">
        <f>Fallas0!CC18*1000</f>
        <v>843.3030183110835</v>
      </c>
      <c r="L19" s="31">
        <f>Fallas0!CI18</f>
        <v>6.179551497026762</v>
      </c>
      <c r="M19" s="31">
        <f>Fallas0!CJ18*1000</f>
        <v>1231.222406734182</v>
      </c>
    </row>
    <row r="20" spans="1:13" ht="12.75">
      <c r="A20" s="29">
        <v>17</v>
      </c>
      <c r="B20" s="30">
        <f>Fallas0!Y19*1000</f>
        <v>924.9913100043352</v>
      </c>
      <c r="C20" s="30">
        <f>Fallas0!AA19</f>
        <v>4.068843076472446</v>
      </c>
      <c r="D20" s="31">
        <f>Fallas0!AB19*1000</f>
        <v>1267.2380947059394</v>
      </c>
      <c r="E20" s="31">
        <f>Fallas0!AG19*1000</f>
        <v>462.4956550021676</v>
      </c>
      <c r="F20" s="31">
        <f>Fallas0!AJ19</f>
        <v>4.068843076472446</v>
      </c>
      <c r="G20" s="31">
        <f>Fallas0!AK19*1000</f>
        <v>633.6190473529697</v>
      </c>
      <c r="H20" s="31">
        <f>Fallas0!AP19*1000</f>
        <v>765.1283159226396</v>
      </c>
      <c r="I20" s="31">
        <f>Fallas0!AS19</f>
        <v>4.9852584165430045</v>
      </c>
      <c r="J20" s="31">
        <f>Fallas0!AT19*1000</f>
        <v>1094.1334917693746</v>
      </c>
      <c r="K20" s="31">
        <f>Fallas0!CC19*1000</f>
        <v>836.4572482419591</v>
      </c>
      <c r="L20" s="31">
        <f>Fallas0!CI19</f>
        <v>6.398746087700172</v>
      </c>
      <c r="M20" s="31">
        <f>Fallas0!CJ19*1000</f>
        <v>1221.2275824332603</v>
      </c>
    </row>
    <row r="21" spans="1:13" ht="12.75">
      <c r="A21" s="29">
        <v>18</v>
      </c>
      <c r="B21" s="30">
        <f>Fallas0!Y20*1000</f>
        <v>909.7123846173831</v>
      </c>
      <c r="C21" s="30">
        <f>Fallas0!AA20</f>
        <v>3.982407110107837</v>
      </c>
      <c r="D21" s="31">
        <f>Fallas0!AB20*1000</f>
        <v>1237.2088430796412</v>
      </c>
      <c r="E21" s="31">
        <f>Fallas0!AG20*1000</f>
        <v>454.85619230869156</v>
      </c>
      <c r="F21" s="31">
        <f>Fallas0!AJ20</f>
        <v>3.982407110107837</v>
      </c>
      <c r="G21" s="31">
        <f>Fallas0!AK20*1000</f>
        <v>618.6044215398206</v>
      </c>
      <c r="H21" s="31">
        <f>Fallas0!AP20*1000</f>
        <v>739.2682471313512</v>
      </c>
      <c r="I21" s="31">
        <f>Fallas0!AS20</f>
        <v>4.989808109035092</v>
      </c>
      <c r="J21" s="31">
        <f>Fallas0!AT20*1000</f>
        <v>1057.1535933978323</v>
      </c>
      <c r="K21" s="31">
        <f>Fallas0!CC20*1000</f>
        <v>817.3730401925709</v>
      </c>
      <c r="L21" s="31">
        <f>Fallas0!CI20</f>
        <v>7.100069320520851</v>
      </c>
      <c r="M21" s="31">
        <f>Fallas0!CJ20*1000</f>
        <v>1201.5383690830793</v>
      </c>
    </row>
    <row r="22" spans="1:13" ht="12.75">
      <c r="A22" s="29">
        <v>19</v>
      </c>
      <c r="B22" s="30">
        <f>Fallas0!Y21*1000</f>
        <v>906.6088177529175</v>
      </c>
      <c r="C22" s="30">
        <f>Fallas0!AA21</f>
        <v>3.9652861748963346</v>
      </c>
      <c r="D22" s="31">
        <f>Fallas0!AB21*1000</f>
        <v>1232.9879921439679</v>
      </c>
      <c r="E22" s="31">
        <f>Fallas0!AG21*1000</f>
        <v>453.30440887645875</v>
      </c>
      <c r="F22" s="31">
        <f>Fallas0!AJ21</f>
        <v>3.9652861748963346</v>
      </c>
      <c r="G22" s="31">
        <f>Fallas0!AK21*1000</f>
        <v>616.4939960719839</v>
      </c>
      <c r="H22" s="31">
        <f>Fallas0!AP21*1000</f>
        <v>734.1306202082262</v>
      </c>
      <c r="I22" s="31">
        <f>Fallas0!AS21</f>
        <v>4.99071294794435</v>
      </c>
      <c r="J22" s="31">
        <f>Fallas0!AT21*1000</f>
        <v>1049.8067868977635</v>
      </c>
      <c r="K22" s="31">
        <f>Fallas0!CC21*1000</f>
        <v>813.5723123534145</v>
      </c>
      <c r="L22" s="31">
        <f>Fallas0!CI21</f>
        <v>7.258280407207498</v>
      </c>
      <c r="M22" s="31">
        <f>Fallas0!CJ21*1000</f>
        <v>1204.0870222830536</v>
      </c>
    </row>
    <row r="23" spans="1:13" ht="12.75">
      <c r="A23" s="29">
        <v>20</v>
      </c>
      <c r="B23" s="30">
        <f>Fallas0!Y22*1000</f>
        <v>898.5769889691061</v>
      </c>
      <c r="C23" s="30">
        <f>Fallas0!AA22</f>
        <v>3.921637800276239</v>
      </c>
      <c r="D23" s="31">
        <f>Fallas0!AB22*1000</f>
        <v>1222.0647049979846</v>
      </c>
      <c r="E23" s="31">
        <f>Fallas0!AG22*1000</f>
        <v>449.28849448455304</v>
      </c>
      <c r="F23" s="31">
        <f>Fallas0!AJ22</f>
        <v>3.921637800276239</v>
      </c>
      <c r="G23" s="31">
        <f>Fallas0!AK22*1000</f>
        <v>611.0323524989923</v>
      </c>
      <c r="H23" s="31">
        <f>Fallas0!AP22*1000</f>
        <v>721.0096064664691</v>
      </c>
      <c r="I23" s="31">
        <f>Fallas0!AS22</f>
        <v>4.993025252717106</v>
      </c>
      <c r="J23" s="31">
        <f>Fallas0!AT22*1000</f>
        <v>1031.0437372470508</v>
      </c>
      <c r="K23" s="31">
        <f>Fallas0!CC22*1000</f>
        <v>803.8472955260326</v>
      </c>
      <c r="L23" s="31">
        <f>Fallas0!CI22</f>
        <v>7.696619621487074</v>
      </c>
      <c r="M23" s="31">
        <f>Fallas0!CJ22*1000</f>
        <v>1205.7709432890488</v>
      </c>
    </row>
    <row r="24" spans="1:13" ht="12.75">
      <c r="A24" s="29">
        <v>21</v>
      </c>
      <c r="B24" s="30">
        <f>Fallas0!Y23*1000</f>
        <v>895.9221492897542</v>
      </c>
      <c r="C24" s="30">
        <f>Fallas0!AA23</f>
        <v>3.9074155152602246</v>
      </c>
      <c r="D24" s="31">
        <f>Fallas0!AB23*1000</f>
        <v>1218.4541230340658</v>
      </c>
      <c r="E24" s="31">
        <f>Fallas0!AG23*1000</f>
        <v>447.9610746448771</v>
      </c>
      <c r="F24" s="31">
        <f>Fallas0!AJ23</f>
        <v>3.9074155152602246</v>
      </c>
      <c r="G24" s="31">
        <f>Fallas0!AK23*1000</f>
        <v>609.2270615170329</v>
      </c>
      <c r="H24" s="31">
        <f>Fallas0!AP23*1000</f>
        <v>716.7271121127534</v>
      </c>
      <c r="I24" s="31">
        <f>Fallas0!AS23</f>
        <v>4.9937803986947396</v>
      </c>
      <c r="J24" s="31">
        <f>Fallas0!AT23*1000</f>
        <v>1024.9197703212374</v>
      </c>
      <c r="K24" s="31">
        <f>Fallas0!CC23*1000</f>
        <v>800.6668000414877</v>
      </c>
      <c r="L24" s="31">
        <f>Fallas0!CI23</f>
        <v>7.851504424353833</v>
      </c>
      <c r="M24" s="31">
        <f>Fallas0!CJ23*1000</f>
        <v>1209.0068680626464</v>
      </c>
    </row>
    <row r="25" spans="1:13" ht="12.75">
      <c r="A25" s="29">
        <v>22</v>
      </c>
      <c r="B25" s="30">
        <f>Fallas0!Y24*1000</f>
        <v>885.2861707845053</v>
      </c>
      <c r="C25" s="30">
        <f>Fallas0!AA24</f>
        <v>3.8514304684562877</v>
      </c>
      <c r="D25" s="31">
        <f>Fallas0!AB24*1000</f>
        <v>1203.9891922669271</v>
      </c>
      <c r="E25" s="31">
        <f>Fallas0!AG24*1000</f>
        <v>442.64308539225266</v>
      </c>
      <c r="F25" s="31">
        <f>Fallas0!AJ24</f>
        <v>3.8514304684562877</v>
      </c>
      <c r="G25" s="31">
        <f>Fallas0!AK24*1000</f>
        <v>601.9945961334636</v>
      </c>
      <c r="H25" s="31">
        <f>Fallas0!AP24*1000</f>
        <v>699.8349959647014</v>
      </c>
      <c r="I25" s="31">
        <f>Fallas0!AS24</f>
        <v>4.996761181506904</v>
      </c>
      <c r="J25" s="31">
        <f>Fallas0!AT24*1000</f>
        <v>1000.7640442295229</v>
      </c>
      <c r="K25" s="31">
        <f>Fallas0!CC24*1000</f>
        <v>788.0855708801942</v>
      </c>
      <c r="L25" s="31">
        <f>Fallas0!CI24</f>
        <v>8.529303541002962</v>
      </c>
      <c r="M25" s="31">
        <f>Fallas0!CJ24*1000</f>
        <v>1197.8900677378952</v>
      </c>
    </row>
    <row r="26" spans="1:13" ht="12.75">
      <c r="A26" s="29">
        <v>23</v>
      </c>
      <c r="B26" s="30">
        <f>Fallas0!Y25*1000</f>
        <v>882.882441095495</v>
      </c>
      <c r="C26" s="30">
        <f>Fallas0!AA25</f>
        <v>3.838993401212876</v>
      </c>
      <c r="D26" s="31">
        <f>Fallas0!AB25*1000</f>
        <v>1191.8912954789182</v>
      </c>
      <c r="E26" s="31">
        <f>Fallas0!AG25*1000</f>
        <v>441.4412205477475</v>
      </c>
      <c r="F26" s="31">
        <f>Fallas0!AJ25</f>
        <v>3.838993401212876</v>
      </c>
      <c r="G26" s="31">
        <f>Fallas0!AK25*1000</f>
        <v>595.9456477394591</v>
      </c>
      <c r="H26" s="31">
        <f>Fallas0!AP25*1000</f>
        <v>696.0749563305883</v>
      </c>
      <c r="I26" s="31">
        <f>Fallas0!AS25</f>
        <v>4.997425143472331</v>
      </c>
      <c r="J26" s="31">
        <f>Fallas0!AT25*1000</f>
        <v>995.3871875527411</v>
      </c>
      <c r="K26" s="31">
        <f>Fallas0!CC25*1000</f>
        <v>785.276479163599</v>
      </c>
      <c r="L26" s="31">
        <f>Fallas0!CI25</f>
        <v>8.696618146222137</v>
      </c>
      <c r="M26" s="31">
        <f>Fallas0!CJ25*1000</f>
        <v>1209.3257779119424</v>
      </c>
    </row>
    <row r="27" spans="1:13" ht="12.75">
      <c r="A27" s="29">
        <v>24</v>
      </c>
      <c r="B27" s="30">
        <f>Fallas0!Y26*1000</f>
        <v>874.4698988455362</v>
      </c>
      <c r="C27" s="30">
        <f>Fallas0!AA26</f>
        <v>3.7960741508067004</v>
      </c>
      <c r="D27" s="31">
        <f>Fallas0!AB26*1000</f>
        <v>1171.7896644530185</v>
      </c>
      <c r="E27" s="31">
        <f>Fallas0!AG26*1000</f>
        <v>437.2349494227681</v>
      </c>
      <c r="F27" s="31">
        <f>Fallas0!AJ26</f>
        <v>3.7960741508067004</v>
      </c>
      <c r="G27" s="31">
        <f>Fallas0!AK26*1000</f>
        <v>585.8948322265093</v>
      </c>
      <c r="H27" s="31">
        <f>Fallas0!AP26*1000</f>
        <v>683.0784894337419</v>
      </c>
      <c r="I27" s="31">
        <f>Fallas0!AS26</f>
        <v>4.999721415209545</v>
      </c>
      <c r="J27" s="31">
        <f>Fallas0!AT26*1000</f>
        <v>976.8022398902507</v>
      </c>
      <c r="K27" s="31">
        <f>Fallas0!CC26*1000</f>
        <v>775.5396168555101</v>
      </c>
      <c r="L27" s="31">
        <f>Fallas0!CI26</f>
        <v>9.32992290957932</v>
      </c>
      <c r="M27" s="31">
        <f>Fallas0!CJ26*1000</f>
        <v>1194.3310099574855</v>
      </c>
    </row>
    <row r="28" spans="1:13" ht="12.75">
      <c r="A28" s="29">
        <v>25</v>
      </c>
      <c r="B28" s="30">
        <f>Fallas0!Y27*1000</f>
        <v>851.3952067636434</v>
      </c>
      <c r="C28" s="30">
        <f>Fallas0!AA27</f>
        <v>3.6829920121335715</v>
      </c>
      <c r="D28" s="31">
        <f>Fallas0!AB27*1000</f>
        <v>1132.355624995646</v>
      </c>
      <c r="E28" s="31">
        <f>Fallas0!AG27*1000</f>
        <v>425.6976033818217</v>
      </c>
      <c r="F28" s="31">
        <f>Fallas0!AJ27</f>
        <v>3.6829920121335715</v>
      </c>
      <c r="G28" s="31">
        <f>Fallas0!AK27*1000</f>
        <v>566.177812497823</v>
      </c>
      <c r="H28" s="31">
        <f>Fallas0!AP27*1000</f>
        <v>648.6799583040197</v>
      </c>
      <c r="I28" s="31">
        <f>Fallas0!AS27</f>
        <v>5.005808895039271</v>
      </c>
      <c r="J28" s="31">
        <f>Fallas0!AT27*1000</f>
        <v>927.6123403747481</v>
      </c>
      <c r="K28" s="31">
        <f>Fallas0!CC27*1000</f>
        <v>749.5274732673968</v>
      </c>
      <c r="L28" s="31">
        <f>Fallas0!CI27</f>
        <v>11.567782141730008</v>
      </c>
      <c r="M28" s="31">
        <f>Fallas0!CJ27*1000</f>
        <v>1176.7581330298128</v>
      </c>
    </row>
    <row r="29" spans="1:13" ht="12.75">
      <c r="A29" s="29">
        <v>26</v>
      </c>
      <c r="B29" s="30">
        <f>Fallas0!Y28*1000</f>
        <v>1080.033030533589</v>
      </c>
      <c r="C29" s="30">
        <f>Fallas0!AA28</f>
        <v>5.212408580133425</v>
      </c>
      <c r="D29" s="31">
        <f>Fallas0!AB28*1000</f>
        <v>1620.0495458003834</v>
      </c>
      <c r="E29" s="31">
        <f>Fallas0!AG28*1000</f>
        <v>540.0165152667945</v>
      </c>
      <c r="F29" s="31">
        <f>Fallas0!AJ28</f>
        <v>5.212408580133425</v>
      </c>
      <c r="G29" s="31">
        <f>Fallas0!AK28*1000</f>
        <v>810.0247729001917</v>
      </c>
      <c r="H29" s="31">
        <f>Fallas0!AP28*1000</f>
        <v>1095.5043504560003</v>
      </c>
      <c r="I29" s="31">
        <f>Fallas0!AS28</f>
        <v>4.927827279322463</v>
      </c>
      <c r="J29" s="31">
        <f>Fallas0!AT28*1000</f>
        <v>1566.5712211520804</v>
      </c>
      <c r="K29" s="31">
        <f>Fallas0!CC28*1000</f>
        <v>1090.4847653197996</v>
      </c>
      <c r="L29" s="31">
        <f>Fallas0!CI28</f>
        <v>2.8197644457991986</v>
      </c>
      <c r="M29" s="31">
        <f>Fallas0!CJ28*1000</f>
        <v>1712.0610815520854</v>
      </c>
    </row>
    <row r="30" spans="1:13" ht="12.75">
      <c r="A30" s="29">
        <v>27</v>
      </c>
      <c r="B30" s="30">
        <f>Fallas0!Y29*1000</f>
        <v>1037.2826580656638</v>
      </c>
      <c r="C30" s="30">
        <f>Fallas0!AA29</f>
        <v>4.838118199645128</v>
      </c>
      <c r="D30" s="31">
        <f>Fallas0!AB29*1000</f>
        <v>1524.8055073565256</v>
      </c>
      <c r="E30" s="31">
        <f>Fallas0!AG29*1000</f>
        <v>518.6413290328319</v>
      </c>
      <c r="F30" s="31">
        <f>Fallas0!AJ29</f>
        <v>4.838118199645128</v>
      </c>
      <c r="G30" s="31">
        <f>Fallas0!AK29*1000</f>
        <v>762.4027536782628</v>
      </c>
      <c r="H30" s="31">
        <f>Fallas0!AP29*1000</f>
        <v>989.7207432153913</v>
      </c>
      <c r="I30" s="31">
        <f>Fallas0!AS29</f>
        <v>4.946077432649995</v>
      </c>
      <c r="J30" s="31">
        <f>Fallas0!AT29*1000</f>
        <v>1454.8894925266252</v>
      </c>
      <c r="K30" s="31">
        <f>Fallas0!CC29*1000</f>
        <v>1004.7065376691434</v>
      </c>
      <c r="L30" s="31">
        <f>Fallas0!CI29</f>
        <v>3.4417974353931062</v>
      </c>
      <c r="M30" s="31">
        <f>Fallas0!CJ29*1000</f>
        <v>1577.389264140555</v>
      </c>
    </row>
    <row r="31" spans="1:13" ht="12.75">
      <c r="A31" s="29">
        <v>28</v>
      </c>
      <c r="B31" s="30">
        <f>Fallas0!Y30*1000</f>
        <v>1034.1618321217459</v>
      </c>
      <c r="C31" s="30">
        <f>Fallas0!AA30</f>
        <v>4.812878547051977</v>
      </c>
      <c r="D31" s="31">
        <f>Fallas0!AB30*1000</f>
        <v>1509.8762748977488</v>
      </c>
      <c r="E31" s="31">
        <f>Fallas0!AG30*1000</f>
        <v>517.0809160608729</v>
      </c>
      <c r="F31" s="31">
        <f>Fallas0!AJ30</f>
        <v>4.812878547051977</v>
      </c>
      <c r="G31" s="31">
        <f>Fallas0!AK30*1000</f>
        <v>754.9381374488744</v>
      </c>
      <c r="H31" s="31">
        <f>Fallas0!AP30*1000</f>
        <v>982.5068636553027</v>
      </c>
      <c r="I31" s="31">
        <f>Fallas0!AS30</f>
        <v>4.947326723173795</v>
      </c>
      <c r="J31" s="31">
        <f>Fallas0!AT30*1000</f>
        <v>1434.460020936742</v>
      </c>
      <c r="K31" s="31">
        <f>Fallas0!CC30*1000</f>
        <v>999.0810000391575</v>
      </c>
      <c r="L31" s="31">
        <f>Fallas0!CI30</f>
        <v>3.494042103049987</v>
      </c>
      <c r="M31" s="31">
        <f>Fallas0!CJ30*1000</f>
        <v>1568.5571700614776</v>
      </c>
    </row>
    <row r="32" spans="1:13" ht="12.75">
      <c r="A32" s="29">
        <v>29</v>
      </c>
      <c r="B32" s="30">
        <f>Fallas0!Y31*1000</f>
        <v>1007.2236453309163</v>
      </c>
      <c r="C32" s="30">
        <f>Fallas0!AA31</f>
        <v>4.605412394241525</v>
      </c>
      <c r="D32" s="31">
        <f>Fallas0!AB31*1000</f>
        <v>1460.4742857298286</v>
      </c>
      <c r="E32" s="31">
        <f>Fallas0!AG31*1000</f>
        <v>503.61182266545813</v>
      </c>
      <c r="F32" s="31">
        <f>Fallas0!AJ31</f>
        <v>4.605412394241525</v>
      </c>
      <c r="G32" s="31">
        <f>Fallas0!AK31*1000</f>
        <v>730.2371428649143</v>
      </c>
      <c r="H32" s="31">
        <f>Fallas0!AP31*1000</f>
        <v>922.8176380250001</v>
      </c>
      <c r="I32" s="31">
        <f>Fallas0!AS31</f>
        <v>4.9576869230441</v>
      </c>
      <c r="J32" s="31">
        <f>Fallas0!AT31*1000</f>
        <v>1347.3137515165001</v>
      </c>
      <c r="K32" s="31">
        <f>Fallas0!CC31*1000</f>
        <v>953.348412118973</v>
      </c>
      <c r="L32" s="31">
        <f>Fallas0!CI31</f>
        <v>3.9941006547386566</v>
      </c>
      <c r="M32" s="31">
        <f>Fallas0!CJ31*1000</f>
        <v>1496.7570070267877</v>
      </c>
    </row>
    <row r="33" spans="1:13" ht="12.75">
      <c r="A33" s="29">
        <v>30</v>
      </c>
      <c r="B33" s="30">
        <f>Fallas0!Y32*1000</f>
        <v>1016.3484381761667</v>
      </c>
      <c r="C33" s="30">
        <f>Fallas0!AA32</f>
        <v>4.673672552182972</v>
      </c>
      <c r="D33" s="31">
        <f>Fallas0!AB32*1000</f>
        <v>1463.54175097368</v>
      </c>
      <c r="E33" s="31">
        <f>Fallas0!AG32*1000</f>
        <v>508.17421908808336</v>
      </c>
      <c r="F33" s="31">
        <f>Fallas0!AJ32</f>
        <v>4.673672552182972</v>
      </c>
      <c r="G33" s="31">
        <f>Fallas0!AK32*1000</f>
        <v>731.77087548684</v>
      </c>
      <c r="H33" s="31">
        <f>Fallas0!AP32*1000</f>
        <v>942.5340408736872</v>
      </c>
      <c r="I33" s="31">
        <f>Fallas0!AS32</f>
        <v>4.954260161561528</v>
      </c>
      <c r="J33" s="31">
        <f>Fallas0!AT32*1000</f>
        <v>1366.6743592668465</v>
      </c>
      <c r="K33" s="31">
        <f>Fallas0!CC32*1000</f>
        <v>968.3089318124269</v>
      </c>
      <c r="L33" s="31">
        <f>Fallas0!CI32</f>
        <v>3.8141137884206944</v>
      </c>
      <c r="M33" s="31">
        <f>Fallas0!CJ32*1000</f>
        <v>1520.2450229455103</v>
      </c>
    </row>
    <row r="34" spans="1:13" ht="12.75">
      <c r="A34" s="29">
        <v>31</v>
      </c>
      <c r="B34" s="30">
        <f>Fallas0!Y33*1000</f>
        <v>994.6907802707158</v>
      </c>
      <c r="C34" s="30">
        <f>Fallas0!AA33</f>
        <v>4.514811223147936</v>
      </c>
      <c r="D34" s="31">
        <f>Fallas0!AB33*1000</f>
        <v>1432.3547235898307</v>
      </c>
      <c r="E34" s="31">
        <f>Fallas0!AG33*1000</f>
        <v>497.3453901353579</v>
      </c>
      <c r="F34" s="31">
        <f>Fallas0!AJ33</f>
        <v>4.514811223147936</v>
      </c>
      <c r="G34" s="31">
        <f>Fallas0!AK33*1000</f>
        <v>716.1773617949153</v>
      </c>
      <c r="H34" s="31">
        <f>Fallas0!AP33*1000</f>
        <v>896.5297417117496</v>
      </c>
      <c r="I34" s="31">
        <f>Fallas0!AS33</f>
        <v>4.962262914071406</v>
      </c>
      <c r="J34" s="31">
        <f>Fallas0!AT33*1000</f>
        <v>1291.0028280649192</v>
      </c>
      <c r="K34" s="31">
        <f>Fallas0!CC33*1000</f>
        <v>933.5837523454861</v>
      </c>
      <c r="L34" s="31">
        <f>Fallas0!CI33</f>
        <v>4.261770368245041</v>
      </c>
      <c r="M34" s="31">
        <f>Fallas0!CJ33*1000</f>
        <v>1465.7264911824134</v>
      </c>
    </row>
    <row r="35" spans="1:13" ht="12.75">
      <c r="A35" s="29">
        <v>32</v>
      </c>
      <c r="B35" s="30">
        <f>Fallas0!Y34*1000</f>
        <v>987.7810765148515</v>
      </c>
      <c r="C35" s="30">
        <f>Fallas0!AA34</f>
        <v>4.466351272628298</v>
      </c>
      <c r="D35" s="31">
        <f>Fallas0!AB34*1000</f>
        <v>1422.4047501813861</v>
      </c>
      <c r="E35" s="31">
        <f>Fallas0!AG34*1000</f>
        <v>493.89053825742576</v>
      </c>
      <c r="F35" s="31">
        <f>Fallas0!AJ34</f>
        <v>4.466351272628298</v>
      </c>
      <c r="G35" s="31">
        <f>Fallas0!AK34*1000</f>
        <v>711.2023750906931</v>
      </c>
      <c r="H35" s="31">
        <f>Fallas0!AP34*1000</f>
        <v>882.413309380558</v>
      </c>
      <c r="I35" s="31">
        <f>Fallas0!AS34</f>
        <v>4.964723541391869</v>
      </c>
      <c r="J35" s="31">
        <f>Fallas0!AT34*1000</f>
        <v>1270.6751655080034</v>
      </c>
      <c r="K35" s="31">
        <f>Fallas0!CC34*1000</f>
        <v>923.0426146036676</v>
      </c>
      <c r="L35" s="31">
        <f>Fallas0!CI34</f>
        <v>4.420645839235368</v>
      </c>
      <c r="M35" s="31">
        <f>Fallas0!CJ34*1000</f>
        <v>1449.1769049277584</v>
      </c>
    </row>
    <row r="36" spans="1:13" ht="12.75">
      <c r="A36" s="29">
        <v>33</v>
      </c>
      <c r="B36" s="30">
        <f>Fallas0!Y35*1000</f>
        <v>983.3009682216288</v>
      </c>
      <c r="C36" s="30">
        <f>Fallas0!AA35</f>
        <v>4.435476000800607</v>
      </c>
      <c r="D36" s="31">
        <f>Fallas0!AB35*1000</f>
        <v>1406.120384556929</v>
      </c>
      <c r="E36" s="31">
        <f>Fallas0!AG35*1000</f>
        <v>491.6504841108144</v>
      </c>
      <c r="F36" s="31">
        <f>Fallas0!AJ35</f>
        <v>4.435476000800607</v>
      </c>
      <c r="G36" s="31">
        <f>Fallas0!AK35*1000</f>
        <v>703.0601922784645</v>
      </c>
      <c r="H36" s="31">
        <f>Fallas0!AP35*1000</f>
        <v>873.3989325055298</v>
      </c>
      <c r="I36" s="31">
        <f>Fallas0!AS35</f>
        <v>4.9662960588424765</v>
      </c>
      <c r="J36" s="31">
        <f>Fallas0!AT35*1000</f>
        <v>1248.9604734829077</v>
      </c>
      <c r="K36" s="31">
        <f>Fallas0!CC35*1000</f>
        <v>916.3337084472198</v>
      </c>
      <c r="L36" s="31">
        <f>Fallas0!CI35</f>
        <v>4.5283763863941155</v>
      </c>
      <c r="M36" s="31">
        <f>Fallas0!CJ35*1000</f>
        <v>1438.6439222621352</v>
      </c>
    </row>
    <row r="37" spans="1:13" ht="12.75">
      <c r="A37" s="29">
        <v>34</v>
      </c>
      <c r="B37" s="30">
        <f>Fallas0!Y36*1000</f>
        <v>977.9178993985361</v>
      </c>
      <c r="C37" s="30">
        <f>Fallas0!AA36</f>
        <v>4.3989303639683675</v>
      </c>
      <c r="D37" s="31">
        <f>Fallas0!AB36*1000</f>
        <v>1398.4225961399063</v>
      </c>
      <c r="E37" s="31">
        <f>Fallas0!AG36*1000</f>
        <v>488.95894969926803</v>
      </c>
      <c r="F37" s="31">
        <f>Fallas0!AJ36</f>
        <v>4.3989303639683675</v>
      </c>
      <c r="G37" s="31">
        <f>Fallas0!AK36*1000</f>
        <v>699.2112980699532</v>
      </c>
      <c r="H37" s="31">
        <f>Fallas0!AP36*1000</f>
        <v>862.7084628409308</v>
      </c>
      <c r="I37" s="31">
        <f>Fallas0!AS36</f>
        <v>4.968162203714383</v>
      </c>
      <c r="J37" s="31">
        <f>Fallas0!AT36*1000</f>
        <v>1233.673101862531</v>
      </c>
      <c r="K37" s="31">
        <f>Fallas0!CC36*1000</f>
        <v>908.3971812478688</v>
      </c>
      <c r="L37" s="31">
        <f>Fallas0!CI36</f>
        <v>4.663079978225298</v>
      </c>
      <c r="M37" s="31">
        <f>Fallas0!CJ36*1000</f>
        <v>1426.1835745591543</v>
      </c>
    </row>
    <row r="38" spans="1:13" ht="12.75">
      <c r="A38" s="29">
        <v>35</v>
      </c>
      <c r="B38" s="30">
        <f>Fallas0!Y37*1000</f>
        <v>977.8822272519529</v>
      </c>
      <c r="C38" s="30">
        <f>Fallas0!AA37</f>
        <v>4.398690166575831</v>
      </c>
      <c r="D38" s="31">
        <f>Fallas0!AB37*1000</f>
        <v>1398.3715849702926</v>
      </c>
      <c r="E38" s="31">
        <f>Fallas0!AG37*1000</f>
        <v>488.94111362597647</v>
      </c>
      <c r="F38" s="31">
        <f>Fallas0!AJ37</f>
        <v>4.398690166575831</v>
      </c>
      <c r="G38" s="31">
        <f>Fallas0!AK37*1000</f>
        <v>699.1857924851463</v>
      </c>
      <c r="H38" s="31">
        <f>Fallas0!AP37*1000</f>
        <v>862.6381254824361</v>
      </c>
      <c r="I38" s="31">
        <f>Fallas0!AS37</f>
        <v>4.968174486372645</v>
      </c>
      <c r="J38" s="31">
        <f>Fallas0!AT37*1000</f>
        <v>1233.5725194398835</v>
      </c>
      <c r="K38" s="31">
        <f>Fallas0!CC37*1000</f>
        <v>908.3450285515024</v>
      </c>
      <c r="L38" s="31">
        <f>Fallas0!CI37</f>
        <v>4.66399257896495</v>
      </c>
      <c r="M38" s="31">
        <f>Fallas0!CJ37*1000</f>
        <v>1426.1016948258589</v>
      </c>
    </row>
    <row r="39" spans="1:13" ht="12.75">
      <c r="A39" s="29">
        <v>36</v>
      </c>
      <c r="B39" s="30">
        <f>Fallas0!Y38*1000</f>
        <v>977.0288994844344</v>
      </c>
      <c r="C39" s="30">
        <f>Fallas0!AA38</f>
        <v>4.392952006134775</v>
      </c>
      <c r="D39" s="31">
        <f>Fallas0!AB38*1000</f>
        <v>1397.1513262627411</v>
      </c>
      <c r="E39" s="31">
        <f>Fallas0!AG38*1000</f>
        <v>488.5144497422172</v>
      </c>
      <c r="F39" s="31">
        <f>Fallas0!AJ38</f>
        <v>4.392952006134775</v>
      </c>
      <c r="G39" s="31">
        <f>Fallas0!AK38*1000</f>
        <v>698.5756631313706</v>
      </c>
      <c r="H39" s="31">
        <f>Fallas0!AP38*1000</f>
        <v>860.9575242048022</v>
      </c>
      <c r="I39" s="31">
        <f>Fallas0!AS38</f>
        <v>4.968467978648888</v>
      </c>
      <c r="J39" s="31">
        <f>Fallas0!AT38*1000</f>
        <v>1231.169259612867</v>
      </c>
      <c r="K39" s="31">
        <f>Fallas0!CC38*1000</f>
        <v>907.0991605942446</v>
      </c>
      <c r="L39" s="31">
        <f>Fallas0!CI38</f>
        <v>4.68590368526131</v>
      </c>
      <c r="M39" s="31">
        <f>Fallas0!CJ38*1000</f>
        <v>1424.145682132964</v>
      </c>
    </row>
    <row r="40" spans="1:13" ht="12.75">
      <c r="A40" s="29">
        <v>37</v>
      </c>
      <c r="B40" s="30">
        <f>Fallas0!Y39*1000</f>
        <v>945.7022170336829</v>
      </c>
      <c r="C40" s="30">
        <f>Fallas0!AA39</f>
        <v>4.192041248668922</v>
      </c>
      <c r="D40" s="31">
        <f>Fallas0!AB39*1000</f>
        <v>1342.8971481878298</v>
      </c>
      <c r="E40" s="31">
        <f>Fallas0!AG39*1000</f>
        <v>472.85110851684146</v>
      </c>
      <c r="F40" s="31">
        <f>Fallas0!AJ39</f>
        <v>4.192041248668922</v>
      </c>
      <c r="G40" s="31">
        <f>Fallas0!AK39*1000</f>
        <v>671.4485740939149</v>
      </c>
      <c r="H40" s="31">
        <f>Fallas0!AP39*1000</f>
        <v>801.7647584680008</v>
      </c>
      <c r="I40" s="31">
        <f>Fallas0!AS39</f>
        <v>4.9788264124736274</v>
      </c>
      <c r="J40" s="31">
        <f>Fallas0!AT39*1000</f>
        <v>1146.5236046092411</v>
      </c>
      <c r="K40" s="31">
        <f>Fallas0!CC39*1000</f>
        <v>863.4243527217686</v>
      </c>
      <c r="L40" s="31">
        <f>Fallas0!CI39</f>
        <v>5.614135901892982</v>
      </c>
      <c r="M40" s="31">
        <f>Fallas0!CJ39*1000</f>
        <v>1355.576233773177</v>
      </c>
    </row>
    <row r="41" spans="1:13" ht="12.75">
      <c r="A41" s="29">
        <v>38</v>
      </c>
      <c r="B41" s="30">
        <f>Fallas0!Y40*1000</f>
        <v>938.0101687215025</v>
      </c>
      <c r="C41" s="30">
        <f>Fallas0!AA40</f>
        <v>4.145441480677212</v>
      </c>
      <c r="D41" s="31">
        <f>Fallas0!AB40*1000</f>
        <v>1331.9744395845337</v>
      </c>
      <c r="E41" s="31">
        <f>Fallas0!AG40*1000</f>
        <v>469.00508436075125</v>
      </c>
      <c r="F41" s="31">
        <f>Fallas0!AJ40</f>
        <v>4.145441480677212</v>
      </c>
      <c r="G41" s="31">
        <f>Fallas0!AK40*1000</f>
        <v>665.9872197922668</v>
      </c>
      <c r="H41" s="31">
        <f>Fallas0!AP40*1000</f>
        <v>787.9375740065135</v>
      </c>
      <c r="I41" s="31">
        <f>Fallas0!AS40</f>
        <v>4.981252080228172</v>
      </c>
      <c r="J41" s="31">
        <f>Fallas0!AT40*1000</f>
        <v>1126.7507308293143</v>
      </c>
      <c r="K41" s="31">
        <f>Fallas0!CC40*1000</f>
        <v>853.2499278507867</v>
      </c>
      <c r="L41" s="31">
        <f>Fallas0!CI40</f>
        <v>5.88647557991276</v>
      </c>
      <c r="M41" s="31">
        <f>Fallas0!CJ40*1000</f>
        <v>1339.6023867257352</v>
      </c>
    </row>
    <row r="42" spans="1:13" ht="12.75">
      <c r="A42" s="29">
        <v>39</v>
      </c>
      <c r="B42" s="30">
        <f>Fallas0!Y41*1000</f>
        <v>972.0708093923606</v>
      </c>
      <c r="C42" s="30">
        <f>Fallas0!AA41</f>
        <v>4.3599013389646775</v>
      </c>
      <c r="D42" s="31">
        <f>Fallas0!AB41*1000</f>
        <v>1370.6198412432282</v>
      </c>
      <c r="E42" s="31">
        <f>Fallas0!AG41*1000</f>
        <v>486.0354046961803</v>
      </c>
      <c r="F42" s="31">
        <f>Fallas0!AJ41</f>
        <v>4.3599013389646775</v>
      </c>
      <c r="G42" s="31">
        <f>Fallas0!AK41*1000</f>
        <v>685.3099206216141</v>
      </c>
      <c r="H42" s="31">
        <f>Fallas0!AP41*1000</f>
        <v>851.2668471153225</v>
      </c>
      <c r="I42" s="31">
        <f>Fallas0!AS41</f>
        <v>4.970160962703068</v>
      </c>
      <c r="J42" s="31">
        <f>Fallas0!AT41*1000</f>
        <v>1217.3115913749111</v>
      </c>
      <c r="K42" s="31">
        <f>Fallas0!CC41*1000</f>
        <v>899.9237024635147</v>
      </c>
      <c r="L42" s="31">
        <f>Fallas0!CI41</f>
        <v>4.816346106019333</v>
      </c>
      <c r="M42" s="31">
        <f>Fallas0!CJ41*1000</f>
        <v>1412.8802128677182</v>
      </c>
    </row>
    <row r="43" spans="1:13" ht="12.75">
      <c r="A43" s="29">
        <v>40</v>
      </c>
      <c r="B43" s="30">
        <f>Fallas0!Y42*1000</f>
        <v>965.9870248654807</v>
      </c>
      <c r="C43" s="30">
        <f>Fallas0!AA42</f>
        <v>4.320010138626858</v>
      </c>
      <c r="D43" s="31">
        <f>Fallas0!AB42*1000</f>
        <v>1342.7219645630182</v>
      </c>
      <c r="E43" s="31">
        <f>Fallas0!AG42*1000</f>
        <v>482.9935124327404</v>
      </c>
      <c r="F43" s="31">
        <f>Fallas0!AJ42</f>
        <v>4.320010138626858</v>
      </c>
      <c r="G43" s="31">
        <f>Fallas0!AK42*1000</f>
        <v>671.3609822815091</v>
      </c>
      <c r="H43" s="31">
        <f>Fallas0!AP42*1000</f>
        <v>839.5460332317201</v>
      </c>
      <c r="I43" s="31">
        <f>Fallas0!AS42</f>
        <v>4.972210097779074</v>
      </c>
      <c r="J43" s="31">
        <f>Fallas0!AT42*1000</f>
        <v>1200.55082752136</v>
      </c>
      <c r="K43" s="31">
        <f>Fallas0!CC42*1000</f>
        <v>891.2620118788395</v>
      </c>
      <c r="L43" s="31">
        <f>Fallas0!CI42</f>
        <v>4.98409666089069</v>
      </c>
      <c r="M43" s="31">
        <f>Fallas0!CJ42*1000</f>
        <v>1399.281358649778</v>
      </c>
    </row>
    <row r="44" spans="1:13" ht="12.75">
      <c r="A44" s="29">
        <v>41</v>
      </c>
      <c r="B44" s="30">
        <f>Fallas0!Y43*1000</f>
        <v>953.0620170441599</v>
      </c>
      <c r="C44" s="30">
        <f>Fallas0!AA43</f>
        <v>4.237600732706496</v>
      </c>
      <c r="D44" s="31">
        <f>Fallas0!AB43*1000</f>
        <v>1315.2255835209405</v>
      </c>
      <c r="E44" s="31">
        <f>Fallas0!AG43*1000</f>
        <v>476.53100852207996</v>
      </c>
      <c r="F44" s="31">
        <f>Fallas0!AJ43</f>
        <v>4.237600732706496</v>
      </c>
      <c r="G44" s="31">
        <f>Fallas0!AK43*1000</f>
        <v>657.6127917604703</v>
      </c>
      <c r="H44" s="31">
        <f>Fallas0!AP43*1000</f>
        <v>815.2474851314996</v>
      </c>
      <c r="I44" s="31">
        <f>Fallas0!AS43</f>
        <v>4.976463356570259</v>
      </c>
      <c r="J44" s="31">
        <f>Fallas0!AT43*1000</f>
        <v>1165.8039037380443</v>
      </c>
      <c r="K44" s="31">
        <f>Fallas0!CC43*1000</f>
        <v>873.3487646103266</v>
      </c>
      <c r="L44" s="31">
        <f>Fallas0!CI43</f>
        <v>5.371827119043977</v>
      </c>
      <c r="M44" s="31">
        <f>Fallas0!CJ43*1000</f>
        <v>1371.1575604382128</v>
      </c>
    </row>
    <row r="45" spans="1:13" ht="12.75">
      <c r="A45" s="29">
        <v>42</v>
      </c>
      <c r="B45" s="30">
        <f>Fallas0!Y44*1000</f>
        <v>941.742331470231</v>
      </c>
      <c r="C45" s="30">
        <f>Fallas0!AA44</f>
        <v>4.1679239786774716</v>
      </c>
      <c r="D45" s="31">
        <f>Fallas0!AB44*1000</f>
        <v>1412.6134972053467</v>
      </c>
      <c r="E45" s="31">
        <f>Fallas0!AG44*1000</f>
        <v>470.8711657351155</v>
      </c>
      <c r="F45" s="31">
        <f>Fallas0!AJ44</f>
        <v>4.1679239786774716</v>
      </c>
      <c r="G45" s="31">
        <f>Fallas0!AK44*1000</f>
        <v>645.0934970571083</v>
      </c>
      <c r="H45" s="31">
        <f>Fallas0!AP44*1000</f>
        <v>794.6132598186716</v>
      </c>
      <c r="I45" s="31">
        <f>Fallas0!AS44</f>
        <v>4.98008069823158</v>
      </c>
      <c r="J45" s="31">
        <f>Fallas0!AT44*1000</f>
        <v>1136.2969615407003</v>
      </c>
      <c r="K45" s="31">
        <f>Fallas0!CC44*1000</f>
        <v>858.1620294088093</v>
      </c>
      <c r="L45" s="31">
        <f>Fallas0!CI44</f>
        <v>5.75176095589582</v>
      </c>
      <c r="M45" s="31">
        <f>Fallas0!CJ44*1000</f>
        <v>1347.3143861718306</v>
      </c>
    </row>
    <row r="46" spans="1:13" ht="12.75">
      <c r="A46" s="29">
        <v>43</v>
      </c>
      <c r="B46" s="30">
        <f>Fallas0!Y45*1000</f>
        <v>939.2014500970303</v>
      </c>
      <c r="C46" s="30">
        <f>Fallas0!AA45</f>
        <v>4.152591858816941</v>
      </c>
      <c r="D46" s="31">
        <f>Fallas0!AB45*1000</f>
        <v>1380.6261316426344</v>
      </c>
      <c r="E46" s="31">
        <f>Fallas0!AG45*1000</f>
        <v>469.60072504851513</v>
      </c>
      <c r="F46" s="31">
        <f>Fallas0!AJ45</f>
        <v>4.152591858816941</v>
      </c>
      <c r="G46" s="31">
        <f>Fallas0!AK45*1000</f>
        <v>638.6569860659806</v>
      </c>
      <c r="H46" s="31">
        <f>Fallas0!AP45*1000</f>
        <v>790.0616595526484</v>
      </c>
      <c r="I46" s="31">
        <f>Fallas0!AS45</f>
        <v>4.980879309704563</v>
      </c>
      <c r="J46" s="31">
        <f>Fallas0!AT45*1000</f>
        <v>1129.7881731602872</v>
      </c>
      <c r="K46" s="31">
        <f>Fallas0!CC45*1000</f>
        <v>854.8129067101991</v>
      </c>
      <c r="L46" s="31">
        <f>Fallas0!CI45</f>
        <v>5.842930448622309</v>
      </c>
      <c r="M46" s="31">
        <f>Fallas0!CJ45*1000</f>
        <v>1342.0562635350127</v>
      </c>
    </row>
    <row r="47" spans="1:13" ht="12.75">
      <c r="A47" s="29">
        <v>44</v>
      </c>
      <c r="B47" s="30">
        <f>Fallas0!Y46*1000</f>
        <v>928.7995630105685</v>
      </c>
      <c r="C47" s="30">
        <f>Fallas0!AA46</f>
        <v>4.090961108854815</v>
      </c>
      <c r="D47" s="31">
        <f>Fallas0!AB46*1000</f>
        <v>1356.0473619954298</v>
      </c>
      <c r="E47" s="31">
        <f>Fallas0!AG46*1000</f>
        <v>464.39978150528424</v>
      </c>
      <c r="F47" s="31">
        <f>Fallas0!AJ46</f>
        <v>4.090961108854815</v>
      </c>
      <c r="G47" s="31">
        <f>Fallas0!AK46*1000</f>
        <v>631.5837028471866</v>
      </c>
      <c r="H47" s="31">
        <f>Fallas0!AP46*1000</f>
        <v>771.7249107704125</v>
      </c>
      <c r="I47" s="31">
        <f>Fallas0!AS46</f>
        <v>4.984099120179573</v>
      </c>
      <c r="J47" s="31">
        <f>Fallas0!AT46*1000</f>
        <v>1103.5666224016898</v>
      </c>
      <c r="K47" s="31">
        <f>Fallas0!CC46*1000</f>
        <v>841.316255618269</v>
      </c>
      <c r="L47" s="31">
        <f>Fallas0!CI46</f>
        <v>6.241611062942078</v>
      </c>
      <c r="M47" s="31">
        <f>Fallas0!CJ46*1000</f>
        <v>1320.8665213206823</v>
      </c>
    </row>
    <row r="48" spans="1:13" ht="12.75">
      <c r="A48" s="29">
        <v>45</v>
      </c>
      <c r="B48" s="30">
        <f>Fallas0!Y47*1000</f>
        <v>916.9664647498913</v>
      </c>
      <c r="C48" s="30">
        <f>Fallas0!AA47</f>
        <v>4.022992926297168</v>
      </c>
      <c r="D48" s="31">
        <f>Fallas0!AB47*1000</f>
        <v>1329.6013738873423</v>
      </c>
      <c r="E48" s="31">
        <f>Fallas0!AG47*1000</f>
        <v>458.48323237494566</v>
      </c>
      <c r="F48" s="31">
        <f>Fallas0!AJ47</f>
        <v>4.022992926297168</v>
      </c>
      <c r="G48" s="31">
        <f>Fallas0!AK47*1000</f>
        <v>623.5371960299261</v>
      </c>
      <c r="H48" s="31">
        <f>Fallas0!AP47*1000</f>
        <v>751.4268738062918</v>
      </c>
      <c r="I48" s="31">
        <f>Fallas0!AS47</f>
        <v>4.987667987004839</v>
      </c>
      <c r="J48" s="31">
        <f>Fallas0!AT47*1000</f>
        <v>1074.5404295429971</v>
      </c>
      <c r="K48" s="31">
        <f>Fallas0!CC47*1000</f>
        <v>826.3543626866517</v>
      </c>
      <c r="L48" s="31">
        <f>Fallas0!CI47</f>
        <v>6.751982505256529</v>
      </c>
      <c r="M48" s="31">
        <f>Fallas0!CJ47*1000</f>
        <v>1297.3763494180432</v>
      </c>
    </row>
    <row r="49" spans="1:13" ht="12.75">
      <c r="A49" s="29">
        <v>46</v>
      </c>
      <c r="B49" s="30">
        <f>Fallas0!Y48*1000</f>
        <v>912.6993753941898</v>
      </c>
      <c r="C49" s="30">
        <f>Fallas0!AA48</f>
        <v>3.9990217574860107</v>
      </c>
      <c r="D49" s="31">
        <f>Fallas0!AB48*1000</f>
        <v>1314.2871005676334</v>
      </c>
      <c r="E49" s="31">
        <f>Fallas0!AG48*1000</f>
        <v>456.3496876970949</v>
      </c>
      <c r="F49" s="31">
        <f>Fallas0!AJ48</f>
        <v>3.9990217574860107</v>
      </c>
      <c r="G49" s="31">
        <f>Fallas0!AK48*1000</f>
        <v>684.5245315456423</v>
      </c>
      <c r="H49" s="31">
        <f>Fallas0!AP48*1000</f>
        <v>744.2490840002247</v>
      </c>
      <c r="I49" s="31">
        <f>Fallas0!AS48</f>
        <v>4.988931184932675</v>
      </c>
      <c r="J49" s="31">
        <f>Fallas0!AT48*1000</f>
        <v>1064.2761901203212</v>
      </c>
      <c r="K49" s="31">
        <f>Fallas0!CC48*1000</f>
        <v>821.0544116421992</v>
      </c>
      <c r="L49" s="31">
        <f>Fallas0!CI48</f>
        <v>6.953189005458913</v>
      </c>
      <c r="M49" s="31">
        <f>Fallas0!CJ48*1000</f>
        <v>1289.0554262782528</v>
      </c>
    </row>
    <row r="50" spans="1:13" ht="12.75">
      <c r="A50" s="29">
        <v>47</v>
      </c>
      <c r="B50" s="30">
        <f>Fallas0!Y49*1000</f>
        <v>912.7959540875563</v>
      </c>
      <c r="C50" s="30">
        <f>Fallas0!AA49</f>
        <v>3.9995612196619232</v>
      </c>
      <c r="D50" s="31">
        <f>Fallas0!AB49*1000</f>
        <v>1314.426173886081</v>
      </c>
      <c r="E50" s="31">
        <f>Fallas0!AG49*1000</f>
        <v>456.39797704377816</v>
      </c>
      <c r="F50" s="31">
        <f>Fallas0!AJ49</f>
        <v>3.9995612196619232</v>
      </c>
      <c r="G50" s="31">
        <f>Fallas0!AK49*1000</f>
        <v>670.9050262543539</v>
      </c>
      <c r="H50" s="31">
        <f>Fallas0!AP49*1000</f>
        <v>744.410726925372</v>
      </c>
      <c r="I50" s="31">
        <f>Fallas0!AS49</f>
        <v>4.988902731107167</v>
      </c>
      <c r="J50" s="31">
        <f>Fallas0!AT49*1000</f>
        <v>1064.507339503282</v>
      </c>
      <c r="K50" s="31">
        <f>Fallas0!CC49*1000</f>
        <v>821.1738310883229</v>
      </c>
      <c r="L50" s="31">
        <f>Fallas0!CI49</f>
        <v>6.948524888614543</v>
      </c>
      <c r="M50" s="31">
        <f>Fallas0!CJ49*1000</f>
        <v>1289.2429148086671</v>
      </c>
    </row>
    <row r="51" spans="1:13" ht="12.75">
      <c r="A51" s="29">
        <v>48</v>
      </c>
      <c r="B51" s="30">
        <f>Fallas0!Y50*1000</f>
        <v>927.7099804780331</v>
      </c>
      <c r="C51" s="30">
        <f>Fallas0!AA50</f>
        <v>4.084608904681818</v>
      </c>
      <c r="D51" s="31">
        <f>Fallas0!AB50*1000</f>
        <v>1335.9023718883675</v>
      </c>
      <c r="E51" s="31">
        <f>Fallas0!AG50*1000</f>
        <v>463.85499023901656</v>
      </c>
      <c r="F51" s="31">
        <f>Fallas0!AJ50</f>
        <v>4.084608904681818</v>
      </c>
      <c r="G51" s="31">
        <f>Fallas0!AK50*1000</f>
        <v>677.2282857489641</v>
      </c>
      <c r="H51" s="31">
        <f>Fallas0!AP50*1000</f>
        <v>769.8312586097047</v>
      </c>
      <c r="I51" s="31">
        <f>Fallas0!AS50</f>
        <v>4.984431860691458</v>
      </c>
      <c r="J51" s="31">
        <f>Fallas0!AT50*1000</f>
        <v>1131.651950156266</v>
      </c>
      <c r="K51" s="31">
        <f>Fallas0!CC50*1000</f>
        <v>839.9216734533456</v>
      </c>
      <c r="L51" s="31">
        <f>Fallas0!CI50</f>
        <v>6.285919359885295</v>
      </c>
      <c r="M51" s="31">
        <f>Fallas0!CJ50*1000</f>
        <v>1318.6770273217528</v>
      </c>
    </row>
    <row r="52" spans="1:13" ht="12.75">
      <c r="A52" s="29">
        <v>49</v>
      </c>
      <c r="B52" s="30">
        <f>Fallas0!Y51*1000</f>
        <v>937.7160201305387</v>
      </c>
      <c r="C52" s="30">
        <f>Fallas0!AA51</f>
        <v>4.143679639536832</v>
      </c>
      <c r="D52" s="31">
        <f>Fallas0!AB51*1000</f>
        <v>1340.9339087866704</v>
      </c>
      <c r="E52" s="31">
        <f>Fallas0!AG51*1000</f>
        <v>468.85801006526935</v>
      </c>
      <c r="F52" s="31">
        <f>Fallas0!AJ51</f>
        <v>4.143679639536832</v>
      </c>
      <c r="G52" s="31">
        <f>Fallas0!AK51*1000</f>
        <v>679.8441145946406</v>
      </c>
      <c r="H52" s="31">
        <f>Fallas0!AP51*1000</f>
        <v>787.4140685742909</v>
      </c>
      <c r="I52" s="31">
        <f>Fallas0!AS51</f>
        <v>4.981343962066198</v>
      </c>
      <c r="J52" s="31">
        <f>Fallas0!AT51*1000</f>
        <v>1149.624540118465</v>
      </c>
      <c r="K52" s="31">
        <f>Fallas0!CC51*1000</f>
        <v>852.8647046551016</v>
      </c>
      <c r="L52" s="31">
        <f>Fallas0!CI51</f>
        <v>5.897307967798005</v>
      </c>
      <c r="M52" s="31">
        <f>Fallas0!CJ51*1000</f>
        <v>1338.9975863085094</v>
      </c>
    </row>
    <row r="53" spans="1:13" ht="12.75">
      <c r="A53" s="29">
        <v>50</v>
      </c>
      <c r="B53" s="30">
        <f>Fallas0!Y52*1000</f>
        <v>913.333614646641</v>
      </c>
      <c r="C53" s="30">
        <f>Fallas0!AA52</f>
        <v>4.002567044395752</v>
      </c>
      <c r="D53" s="31">
        <f>Fallas0!AB52*1000</f>
        <v>1306.0670689446965</v>
      </c>
      <c r="E53" s="31">
        <f>Fallas0!AG52*1000</f>
        <v>456.6668073233205</v>
      </c>
      <c r="F53" s="31">
        <f>Fallas0!AJ52</f>
        <v>4.002567044395752</v>
      </c>
      <c r="G53" s="31">
        <f>Fallas0!AK52*1000</f>
        <v>657.6002025455815</v>
      </c>
      <c r="H53" s="31">
        <f>Fallas0!AP52*1000</f>
        <v>745.3112914435904</v>
      </c>
      <c r="I53" s="31">
        <f>Fallas0!AS52</f>
        <v>4.988744211438879</v>
      </c>
      <c r="J53" s="31">
        <f>Fallas0!AT52*1000</f>
        <v>1088.154485507642</v>
      </c>
      <c r="K53" s="31">
        <f>Fallas0!CC52*1000</f>
        <v>821.839097658959</v>
      </c>
      <c r="L53" s="31">
        <f>Fallas0!CI52</f>
        <v>6.922654646854919</v>
      </c>
      <c r="M53" s="31">
        <f>Fallas0!CJ52*1000</f>
        <v>1290.2873833245656</v>
      </c>
    </row>
    <row r="54" spans="1:13" ht="12.75">
      <c r="A54" s="29">
        <v>51</v>
      </c>
      <c r="B54" s="30">
        <f>Fallas0!Y53*1000</f>
        <v>911.1106737485131</v>
      </c>
      <c r="C54" s="30">
        <f>Fallas0!AA53</f>
        <v>3.990168053592499</v>
      </c>
      <c r="D54" s="31">
        <f>Fallas0!AB53*1000</f>
        <v>1302.8882634603738</v>
      </c>
      <c r="E54" s="31">
        <f>Fallas0!AG53*1000</f>
        <v>455.55533687425657</v>
      </c>
      <c r="F54" s="31">
        <f>Fallas0!AJ53</f>
        <v>3.990168053592499</v>
      </c>
      <c r="G54" s="31">
        <f>Fallas0!AK53*1000</f>
        <v>655.9996850989295</v>
      </c>
      <c r="H54" s="31">
        <f>Fallas0!AP53*1000</f>
        <v>741.5954643326618</v>
      </c>
      <c r="I54" s="31">
        <f>Fallas0!AS53</f>
        <v>4.9893983432601186</v>
      </c>
      <c r="J54" s="31">
        <f>Fallas0!AT53*1000</f>
        <v>1075.3134232823595</v>
      </c>
      <c r="K54" s="31">
        <f>Fallas0!CC53*1000</f>
        <v>819.0934960580577</v>
      </c>
      <c r="L54" s="31">
        <f>Fallas0!CI53</f>
        <v>7.030670501767663</v>
      </c>
      <c r="M54" s="31">
        <f>Fallas0!CJ53*1000</f>
        <v>1285.9767888111505</v>
      </c>
    </row>
    <row r="55" spans="1:13" ht="12.75">
      <c r="A55" s="29">
        <v>52</v>
      </c>
      <c r="B55" s="30">
        <f>Fallas0!Y54*1000</f>
        <v>900.6600014978658</v>
      </c>
      <c r="C55" s="30">
        <f>Fallas0!AA54</f>
        <v>3.9328675479122683</v>
      </c>
      <c r="D55" s="31">
        <f>Fallas0!AB54*1000</f>
        <v>1287.943802141948</v>
      </c>
      <c r="E55" s="31">
        <f>Fallas0!AG54*1000</f>
        <v>450.3300007489329</v>
      </c>
      <c r="F55" s="31">
        <f>Fallas0!AJ54</f>
        <v>3.9328675479122683</v>
      </c>
      <c r="G55" s="31">
        <f>Fallas0!AK54*1000</f>
        <v>648.4752010784633</v>
      </c>
      <c r="H55" s="31">
        <f>Fallas0!AP54*1000</f>
        <v>724.3885197040178</v>
      </c>
      <c r="I55" s="31">
        <f>Fallas0!AS54</f>
        <v>4.992429592974496</v>
      </c>
      <c r="J55" s="31">
        <f>Fallas0!AT54*1000</f>
        <v>1043.1194683737854</v>
      </c>
      <c r="K55" s="31">
        <f>Fallas0!CC54*1000</f>
        <v>806.354395773873</v>
      </c>
      <c r="L55" s="31">
        <f>Fallas0!CI54</f>
        <v>7.578704240526448</v>
      </c>
      <c r="M55" s="31">
        <f>Fallas0!CJ54*1000</f>
        <v>1265.9764013649806</v>
      </c>
    </row>
    <row r="56" spans="1:13" ht="12.75">
      <c r="A56" s="29">
        <v>53</v>
      </c>
      <c r="B56" s="30">
        <f>Fallas0!Y55*1000</f>
        <v>891.8108785498509</v>
      </c>
      <c r="C56" s="30">
        <f>Fallas0!AA55</f>
        <v>3.885588129936862</v>
      </c>
      <c r="D56" s="31">
        <f>Fallas0!AB55*1000</f>
        <v>1266.3714475407883</v>
      </c>
      <c r="E56" s="31">
        <f>Fallas0!AG55*1000</f>
        <v>445.90543927492547</v>
      </c>
      <c r="F56" s="31">
        <f>Fallas0!AJ55</f>
        <v>3.885588129936862</v>
      </c>
      <c r="G56" s="31">
        <f>Fallas0!AK55*1000</f>
        <v>637.6447781631434</v>
      </c>
      <c r="H56" s="31">
        <f>Fallas0!AP55*1000</f>
        <v>710.1477600236052</v>
      </c>
      <c r="I56" s="31">
        <f>Fallas0!AS55</f>
        <v>4.994940984729811</v>
      </c>
      <c r="J56" s="31">
        <f>Fallas0!AT55*1000</f>
        <v>1022.6127744339915</v>
      </c>
      <c r="K56" s="31">
        <f>Fallas0!CC55*1000</f>
        <v>795.7736289467076</v>
      </c>
      <c r="L56" s="31">
        <f>Fallas0!CI55</f>
        <v>8.102136357120663</v>
      </c>
      <c r="M56" s="31">
        <f>Fallas0!CJ55*1000</f>
        <v>1249.364597446331</v>
      </c>
    </row>
    <row r="57" spans="1:13" ht="12.75">
      <c r="A57" s="29">
        <v>54</v>
      </c>
      <c r="B57" s="30">
        <f>Fallas0!Y56*1000</f>
        <v>887.9179107329951</v>
      </c>
      <c r="C57" s="30">
        <f>Fallas0!AA56</f>
        <v>3.865137418101134</v>
      </c>
      <c r="D57" s="31">
        <f>Fallas0!AB56*1000</f>
        <v>1260.8434332408528</v>
      </c>
      <c r="E57" s="31">
        <f>Fallas0!AG56*1000</f>
        <v>443.95895536649755</v>
      </c>
      <c r="F57" s="31">
        <f>Fallas0!AJ56</f>
        <v>3.865137418101134</v>
      </c>
      <c r="G57" s="31">
        <f>Fallas0!AK56*1000</f>
        <v>634.8613061740914</v>
      </c>
      <c r="H57" s="31">
        <f>Fallas0!AP56*1000</f>
        <v>703.9758080675592</v>
      </c>
      <c r="I57" s="31">
        <f>Fallas0!AS56</f>
        <v>4.996030177456839</v>
      </c>
      <c r="J57" s="31">
        <f>Fallas0!AT56*1000</f>
        <v>1006.6854055366097</v>
      </c>
      <c r="K57" s="31">
        <f>Fallas0!CC56*1000</f>
        <v>791.1753249093895</v>
      </c>
      <c r="L57" s="31">
        <f>Fallas0!CI56</f>
        <v>8.352423847855096</v>
      </c>
      <c r="M57" s="31">
        <f>Fallas0!CJ56*1000</f>
        <v>1242.1452601077415</v>
      </c>
    </row>
    <row r="58" spans="1:13" ht="12.75">
      <c r="A58" s="29">
        <v>55</v>
      </c>
      <c r="B58" s="30">
        <f>Fallas0!Y57*1000</f>
        <v>1021.2503217191429</v>
      </c>
      <c r="C58" s="30">
        <f>Fallas0!AA57</f>
        <v>4.711176354267057</v>
      </c>
      <c r="D58" s="31">
        <f>Fallas0!AB57*1000</f>
        <v>1439.9629536239913</v>
      </c>
      <c r="E58" s="31">
        <f>Fallas0!AG57*1000</f>
        <v>510.62516085957145</v>
      </c>
      <c r="F58" s="31">
        <f>Fallas0!AJ57</f>
        <v>4.711176354267057</v>
      </c>
      <c r="G58" s="31">
        <f>Fallas0!AK57*1000</f>
        <v>730.1939800291872</v>
      </c>
      <c r="H58" s="31">
        <f>Fallas0!AP57*1000</f>
        <v>953.3342476856214</v>
      </c>
      <c r="I58" s="31">
        <f>Fallas0!AS57</f>
        <v>4.95238498554026</v>
      </c>
      <c r="J58" s="31">
        <f>Fallas0!AT57*1000</f>
        <v>1363.2679741904385</v>
      </c>
      <c r="K58" s="31">
        <f>Fallas0!CC57*1000</f>
        <v>976.5610755474861</v>
      </c>
      <c r="L58" s="31">
        <f>Fallas0!CI57</f>
        <v>3.7221146899217326</v>
      </c>
      <c r="M58" s="31">
        <f>Fallas0!CJ57*1000</f>
        <v>1533.2008886095532</v>
      </c>
    </row>
    <row r="59" spans="1:13" ht="12.75">
      <c r="A59" s="29">
        <v>56</v>
      </c>
      <c r="B59" s="30">
        <f>Fallas0!Y58*1000</f>
        <v>1017.0568071156083</v>
      </c>
      <c r="C59" s="30">
        <f>Fallas0!AA58</f>
        <v>4.679055589124189</v>
      </c>
      <c r="D59" s="31">
        <f>Fallas0!AB58*1000</f>
        <v>1413.7089618906955</v>
      </c>
      <c r="E59" s="31">
        <f>Fallas0!AG58*1000</f>
        <v>508.52840355780415</v>
      </c>
      <c r="F59" s="31">
        <f>Fallas0!AJ58</f>
        <v>4.679055589124189</v>
      </c>
      <c r="G59" s="31">
        <f>Fallas0!AK58*1000</f>
        <v>727.1956170876599</v>
      </c>
      <c r="H59" s="31">
        <f>Fallas0!AP58*1000</f>
        <v>944.0856403878274</v>
      </c>
      <c r="I59" s="31">
        <f>Fallas0!AS58</f>
        <v>4.9539906826466185</v>
      </c>
      <c r="J59" s="31">
        <f>Fallas0!AT58*1000</f>
        <v>1350.042465754593</v>
      </c>
      <c r="K59" s="31">
        <f>Fallas0!CC58*1000</f>
        <v>969.4918586157181</v>
      </c>
      <c r="L59" s="31">
        <f>Fallas0!CI58</f>
        <v>3.800623598283554</v>
      </c>
      <c r="M59" s="31">
        <f>Fallas0!CJ58*1000</f>
        <v>1522.1022180266775</v>
      </c>
    </row>
    <row r="60" spans="1:13" ht="12.75">
      <c r="A60" s="29">
        <v>57</v>
      </c>
      <c r="B60" s="30">
        <f>Fallas0!Y59*1000</f>
        <v>1004.5455083042727</v>
      </c>
      <c r="C60" s="30">
        <f>Fallas0!AA59</f>
        <v>4.5857510888069735</v>
      </c>
      <c r="D60" s="31">
        <f>Fallas0!AB59*1000</f>
        <v>1386.272801459896</v>
      </c>
      <c r="E60" s="31">
        <f>Fallas0!AG59*1000</f>
        <v>502.2727541521364</v>
      </c>
      <c r="F60" s="31">
        <f>Fallas0!AJ59</f>
        <v>4.5857510888069735</v>
      </c>
      <c r="G60" s="31">
        <f>Fallas0!AK59*1000</f>
        <v>713.2273108960335</v>
      </c>
      <c r="H60" s="31">
        <f>Fallas0!AP59*1000</f>
        <v>917.124426589964</v>
      </c>
      <c r="I60" s="31">
        <f>Fallas0!AS59</f>
        <v>4.958677264974614</v>
      </c>
      <c r="J60" s="31">
        <f>Fallas0!AT59*1000</f>
        <v>1311.4879300236485</v>
      </c>
      <c r="K60" s="31">
        <f>Fallas0!CC59*1000</f>
        <v>949.0514641765051</v>
      </c>
      <c r="L60" s="31">
        <f>Fallas0!CI59</f>
        <v>4.049220219791578</v>
      </c>
      <c r="M60" s="31">
        <f>Fallas0!CJ59*1000</f>
        <v>1490.0107987571132</v>
      </c>
    </row>
    <row r="61" spans="1:13" ht="12.75">
      <c r="A61" s="29">
        <v>58</v>
      </c>
      <c r="B61" s="30">
        <f>Fallas0!Y60*1000</f>
        <v>993.5829905287749</v>
      </c>
      <c r="C61" s="30">
        <f>Fallas0!AA60</f>
        <v>4.506972155658644</v>
      </c>
      <c r="D61" s="31">
        <f>Fallas0!AB60*1000</f>
        <v>1490.3744857931622</v>
      </c>
      <c r="E61" s="31">
        <f>Fallas0!AG60*1000</f>
        <v>496.79149526438744</v>
      </c>
      <c r="F61" s="31">
        <f>Fallas0!AJ60</f>
        <v>4.506972155658644</v>
      </c>
      <c r="G61" s="31">
        <f>Fallas0!AK60*1000</f>
        <v>705.4439232754302</v>
      </c>
      <c r="H61" s="31">
        <f>Fallas0!AP60*1000</f>
        <v>894.2488573296714</v>
      </c>
      <c r="I61" s="31">
        <f>Fallas0!AS60</f>
        <v>4.962660335052696</v>
      </c>
      <c r="J61" s="31">
        <f>Fallas0!AT60*1000</f>
        <v>1278.7758659814301</v>
      </c>
      <c r="K61" s="31">
        <f>Fallas0!CC60*1000</f>
        <v>931.8774317114421</v>
      </c>
      <c r="L61" s="31">
        <f>Fallas0!CI60</f>
        <v>4.286671826028817</v>
      </c>
      <c r="M61" s="31">
        <f>Fallas0!CJ60*1000</f>
        <v>1463.047567786964</v>
      </c>
    </row>
    <row r="62" spans="1:13" ht="12.75">
      <c r="A62" s="29">
        <v>59</v>
      </c>
      <c r="B62" s="30">
        <f>Fallas0!Y61*1000</f>
        <v>991.1065337813731</v>
      </c>
      <c r="C62" s="30">
        <f>Fallas0!AA61</f>
        <v>4.4895448529816555</v>
      </c>
      <c r="D62" s="31">
        <f>Fallas0!AB61*1000</f>
        <v>1456.9266046586183</v>
      </c>
      <c r="E62" s="31">
        <f>Fallas0!AG61*1000</f>
        <v>495.55326689068653</v>
      </c>
      <c r="F62" s="31">
        <f>Fallas0!AJ61</f>
        <v>4.4895448529816555</v>
      </c>
      <c r="G62" s="31">
        <f>Fallas0!AK61*1000</f>
        <v>698.7301063158679</v>
      </c>
      <c r="H62" s="31">
        <f>Fallas0!AP61*1000</f>
        <v>889.1744906726988</v>
      </c>
      <c r="I62" s="31">
        <f>Fallas0!AS61</f>
        <v>4.963544711341095</v>
      </c>
      <c r="J62" s="31">
        <f>Fallas0!AT61*1000</f>
        <v>1271.519521661959</v>
      </c>
      <c r="K62" s="31">
        <f>Fallas0!CC61*1000</f>
        <v>928.0857312097886</v>
      </c>
      <c r="L62" s="31">
        <f>Fallas0!CI61</f>
        <v>4.343115606833132</v>
      </c>
      <c r="M62" s="31">
        <f>Fallas0!CJ61*1000</f>
        <v>1457.0945979993683</v>
      </c>
    </row>
    <row r="63" spans="1:13" ht="12.75">
      <c r="A63" s="29">
        <v>60</v>
      </c>
      <c r="B63" s="30">
        <f>Fallas0!Y62*1000</f>
        <v>989.2944940046322</v>
      </c>
      <c r="C63" s="30">
        <f>Fallas0!AA62</f>
        <v>4.476877276959354</v>
      </c>
      <c r="D63" s="31">
        <f>Fallas0!AB62*1000</f>
        <v>1444.369961246763</v>
      </c>
      <c r="E63" s="31">
        <f>Fallas0!AG62*1000</f>
        <v>494.6472470023161</v>
      </c>
      <c r="F63" s="31">
        <f>Fallas0!AJ62</f>
        <v>4.476877276959354</v>
      </c>
      <c r="G63" s="31">
        <f>Fallas0!AK62*1000</f>
        <v>687.5596733332193</v>
      </c>
      <c r="H63" s="31">
        <f>Fallas0!AP62*1000</f>
        <v>885.4828631226018</v>
      </c>
      <c r="I63" s="31">
        <f>Fallas0!AS62</f>
        <v>4.964188289837265</v>
      </c>
      <c r="J63" s="31">
        <f>Fallas0!AT62*1000</f>
        <v>1266.2404942653204</v>
      </c>
      <c r="K63" s="31">
        <f>Fallas0!CC62*1000</f>
        <v>925.3309351542863</v>
      </c>
      <c r="L63" s="31">
        <f>Fallas0!CI62</f>
        <v>4.385110766337231</v>
      </c>
      <c r="M63" s="31">
        <f>Fallas0!CJ62*1000</f>
        <v>1452.7695681922296</v>
      </c>
    </row>
    <row r="64" spans="1:13" ht="12.75">
      <c r="A64" s="29">
        <v>61</v>
      </c>
      <c r="B64" s="30">
        <f>Fallas0!Y63*1000</f>
        <v>983.8304402247277</v>
      </c>
      <c r="C64" s="30">
        <f>Fallas0!AA63</f>
        <v>4.439102960470628</v>
      </c>
      <c r="D64" s="31">
        <f>Fallas0!AB63*1000</f>
        <v>1426.554138325855</v>
      </c>
      <c r="E64" s="31">
        <f>Fallas0!AG63*1000</f>
        <v>491.91522011236384</v>
      </c>
      <c r="F64" s="31">
        <f>Fallas0!AJ63</f>
        <v>4.439102960470628</v>
      </c>
      <c r="G64" s="31">
        <f>Fallas0!AK63*1000</f>
        <v>678.843003755062</v>
      </c>
      <c r="H64" s="31">
        <f>Fallas0!AP63*1000</f>
        <v>874.4586874695033</v>
      </c>
      <c r="I64" s="31">
        <f>Fallas0!AS63</f>
        <v>4.966111139735989</v>
      </c>
      <c r="J64" s="31">
        <f>Fallas0!AT63*1000</f>
        <v>1250.4759230813895</v>
      </c>
      <c r="K64" s="31">
        <f>Fallas0!CC63*1000</f>
        <v>917.1215943880095</v>
      </c>
      <c r="L64" s="31">
        <f>Fallas0!CI63</f>
        <v>4.515442331972981</v>
      </c>
      <c r="M64" s="31">
        <f>Fallas0!CJ63*1000</f>
        <v>1439.880903189175</v>
      </c>
    </row>
    <row r="65" spans="1:13" ht="12.75">
      <c r="A65" s="29">
        <v>62</v>
      </c>
      <c r="B65" s="30">
        <f>Fallas0!Y64*1000</f>
        <v>975.7700856895586</v>
      </c>
      <c r="C65" s="30">
        <f>Fallas0!AA64</f>
        <v>4.384514065754589</v>
      </c>
      <c r="D65" s="31">
        <f>Fallas0!AB64*1000</f>
        <v>1405.1089233929645</v>
      </c>
      <c r="E65" s="31">
        <f>Fallas0!AG64*1000</f>
        <v>487.8850428447793</v>
      </c>
      <c r="F65" s="31">
        <f>Fallas0!AJ64</f>
        <v>4.384514065754589</v>
      </c>
      <c r="G65" s="31">
        <f>Fallas0!AK64*1000</f>
        <v>668.4025086973477</v>
      </c>
      <c r="H65" s="31">
        <f>Fallas0!AP64*1000</f>
        <v>858.4852051931958</v>
      </c>
      <c r="I65" s="31">
        <f>Fallas0!AS64</f>
        <v>4.968899793316301</v>
      </c>
      <c r="J65" s="31">
        <f>Fallas0!AT64*1000</f>
        <v>1227.63384342627</v>
      </c>
      <c r="K65" s="31">
        <f>Fallas0!CC64*1000</f>
        <v>905.2671918866256</v>
      </c>
      <c r="L65" s="31">
        <f>Fallas0!CI64</f>
        <v>4.71851100232016</v>
      </c>
      <c r="M65" s="31">
        <f>Fallas0!CJ64*1000</f>
        <v>1421.2694912620022</v>
      </c>
    </row>
    <row r="66" spans="1:13" ht="12.75">
      <c r="A66" s="29">
        <v>63</v>
      </c>
      <c r="B66" s="30">
        <f>Fallas0!Y65*1000</f>
        <v>974.9207610912135</v>
      </c>
      <c r="C66" s="30">
        <f>Fallas0!AA65</f>
        <v>4.378838994057789</v>
      </c>
      <c r="D66" s="31">
        <f>Fallas0!AB65*1000</f>
        <v>1403.8858959713473</v>
      </c>
      <c r="E66" s="31">
        <f>Fallas0!AG65*1000</f>
        <v>487.46038054560677</v>
      </c>
      <c r="F66" s="31">
        <f>Fallas0!AJ65</f>
        <v>4.378838994057789</v>
      </c>
      <c r="G66" s="31">
        <f>Fallas0!AK65*1000</f>
        <v>662.9461175420253</v>
      </c>
      <c r="H66" s="31">
        <f>Fallas0!AP65*1000</f>
        <v>856.8217362107391</v>
      </c>
      <c r="I66" s="31">
        <f>Fallas0!AS65</f>
        <v>4.9691903749996875</v>
      </c>
      <c r="J66" s="31">
        <f>Fallas0!AT65*1000</f>
        <v>1225.2550827813568</v>
      </c>
      <c r="K66" s="31">
        <f>Fallas0!CC65*1000</f>
        <v>904.0351066751612</v>
      </c>
      <c r="L66" s="31">
        <f>Fallas0!CI65</f>
        <v>4.740705232793978</v>
      </c>
      <c r="M66" s="31">
        <f>Fallas0!CJ65*1000</f>
        <v>1419.335117480003</v>
      </c>
    </row>
    <row r="67" spans="1:13" ht="12.75">
      <c r="A67" s="29">
        <v>64</v>
      </c>
      <c r="B67" s="30">
        <f>Fallas0!Y66*1000</f>
        <v>964.216677880709</v>
      </c>
      <c r="C67" s="30">
        <f>Fallas0!AA66</f>
        <v>4.3085366637764375</v>
      </c>
      <c r="D67" s="31">
        <f>Fallas0!AB66*1000</f>
        <v>1388.472016148221</v>
      </c>
      <c r="E67" s="31">
        <f>Fallas0!AG66*1000</f>
        <v>482.1083389403545</v>
      </c>
      <c r="F67" s="31">
        <f>Fallas0!AJ66</f>
        <v>4.3085366637764375</v>
      </c>
      <c r="G67" s="31">
        <f>Fallas0!AK66*1000</f>
        <v>655.6673409588822</v>
      </c>
      <c r="H67" s="31">
        <f>Fallas0!AP66*1000</f>
        <v>836.1699388889712</v>
      </c>
      <c r="I67" s="31">
        <f>Fallas0!AS66</f>
        <v>4.972800637197458</v>
      </c>
      <c r="J67" s="31">
        <f>Fallas0!AT66*1000</f>
        <v>1195.7230126112288</v>
      </c>
      <c r="K67" s="31">
        <f>Fallas0!CC66*1000</f>
        <v>888.7700251374622</v>
      </c>
      <c r="L67" s="31">
        <f>Fallas0!CI66</f>
        <v>5.034595528279434</v>
      </c>
      <c r="M67" s="31">
        <f>Fallas0!CJ66*1000</f>
        <v>1395.3689394658159</v>
      </c>
    </row>
    <row r="68" spans="1:13" ht="12.75">
      <c r="A68" s="29">
        <v>65</v>
      </c>
      <c r="B68" s="30">
        <f>Fallas0!Y67*1000</f>
        <v>953.9445857203939</v>
      </c>
      <c r="C68" s="30">
        <f>Fallas0!AA67</f>
        <v>4.243129492325486</v>
      </c>
      <c r="D68" s="31">
        <f>Fallas0!AB67*1000</f>
        <v>1364.1407575801632</v>
      </c>
      <c r="E68" s="31">
        <f>Fallas0!AG67*1000</f>
        <v>476.97229286019694</v>
      </c>
      <c r="F68" s="31">
        <f>Fallas0!AJ67</f>
        <v>4.243129492325486</v>
      </c>
      <c r="G68" s="31">
        <f>Fallas0!AK67*1000</f>
        <v>648.6823182898679</v>
      </c>
      <c r="H68" s="31">
        <f>Fallas0!AP67*1000</f>
        <v>816.881248005037</v>
      </c>
      <c r="I68" s="31">
        <f>Fallas0!AS67</f>
        <v>4.976177160788147</v>
      </c>
      <c r="J68" s="31">
        <f>Fallas0!AT67*1000</f>
        <v>1168.140184647203</v>
      </c>
      <c r="K68" s="31">
        <f>Fallas0!CC67*1000</f>
        <v>874.5518672711147</v>
      </c>
      <c r="L68" s="31">
        <f>Fallas0!CI67</f>
        <v>5.3438788894054055</v>
      </c>
      <c r="M68" s="31">
        <f>Fallas0!CJ67*1000</f>
        <v>1373.0464316156501</v>
      </c>
    </row>
    <row r="69" spans="1:13" ht="12.75">
      <c r="A69" s="29">
        <v>66</v>
      </c>
      <c r="B69" s="30">
        <f>Fallas0!Y68*1000</f>
        <v>946.2249881899514</v>
      </c>
      <c r="C69" s="30">
        <f>Fallas0!AA68</f>
        <v>4.1952456087154575</v>
      </c>
      <c r="D69" s="31">
        <f>Fallas0!AB68*1000</f>
        <v>1353.1017331116307</v>
      </c>
      <c r="E69" s="31">
        <f>Fallas0!AG68*1000</f>
        <v>473.1124940949757</v>
      </c>
      <c r="F69" s="31">
        <f>Fallas0!AJ68</f>
        <v>4.1952456087154575</v>
      </c>
      <c r="G69" s="31">
        <f>Fallas0!AK68*1000</f>
        <v>643.432991969167</v>
      </c>
      <c r="H69" s="31">
        <f>Fallas0!AP68*1000</f>
        <v>802.7142014304236</v>
      </c>
      <c r="I69" s="31">
        <f>Fallas0!AS68</f>
        <v>4.978659937382208</v>
      </c>
      <c r="J69" s="31">
        <f>Fallas0!AT68*1000</f>
        <v>1147.8813080455056</v>
      </c>
      <c r="K69" s="31">
        <f>Fallas0!CC68*1000</f>
        <v>864.1230401813866</v>
      </c>
      <c r="L69" s="31">
        <f>Fallas0!CI68</f>
        <v>5.596359028601059</v>
      </c>
      <c r="M69" s="31">
        <f>Fallas0!CJ68*1000</f>
        <v>1356.6731730847769</v>
      </c>
    </row>
    <row r="70" spans="1:13" ht="12.75">
      <c r="A70" s="29">
        <v>67</v>
      </c>
      <c r="B70" s="30">
        <f>Fallas0!Y69*1000</f>
        <v>933.4213098956941</v>
      </c>
      <c r="C70" s="30">
        <f>Fallas0!AA69</f>
        <v>4.118122058283911</v>
      </c>
      <c r="D70" s="31">
        <f>Fallas0!AB69*1000</f>
        <v>1334.7924731508424</v>
      </c>
      <c r="E70" s="31">
        <f>Fallas0!AG69*1000</f>
        <v>466.71065494784705</v>
      </c>
      <c r="F70" s="31">
        <f>Fallas0!AJ69</f>
        <v>4.118122058283911</v>
      </c>
      <c r="G70" s="31">
        <f>Fallas0!AK69*1000</f>
        <v>634.726490729072</v>
      </c>
      <c r="H70" s="31">
        <f>Fallas0!AP69*1000</f>
        <v>779.8140264673815</v>
      </c>
      <c r="I70" s="31">
        <f>Fallas0!AS69</f>
        <v>4.982678232687145</v>
      </c>
      <c r="J70" s="31">
        <f>Fallas0!AT69*1000</f>
        <v>1115.1340578483555</v>
      </c>
      <c r="K70" s="31">
        <f>Fallas0!CC69*1000</f>
        <v>847.2715333103977</v>
      </c>
      <c r="L70" s="31">
        <f>Fallas0!CI69</f>
        <v>6.059198945130126</v>
      </c>
      <c r="M70" s="31">
        <f>Fallas0!CJ69*1000</f>
        <v>1330.2163072973246</v>
      </c>
    </row>
    <row r="71" spans="1:13" ht="12.75">
      <c r="A71" s="29">
        <v>68</v>
      </c>
      <c r="B71" s="30">
        <f>Fallas0!Y70*1000</f>
        <v>934.250136655017</v>
      </c>
      <c r="C71" s="30">
        <f>Fallas0!AA70</f>
        <v>4.1230302750711365</v>
      </c>
      <c r="D71" s="31">
        <f>Fallas0!AB70*1000</f>
        <v>1335.9776954166741</v>
      </c>
      <c r="E71" s="31">
        <f>Fallas0!AG70*1000</f>
        <v>467.1250683275085</v>
      </c>
      <c r="F71" s="31">
        <f>Fallas0!AJ70</f>
        <v>4.1230302750711365</v>
      </c>
      <c r="G71" s="31">
        <f>Fallas0!AK70*1000</f>
        <v>630.6188422421365</v>
      </c>
      <c r="H71" s="31">
        <f>Fallas0!AP70*1000</f>
        <v>781.2744483236</v>
      </c>
      <c r="I71" s="31">
        <f>Fallas0!AS70</f>
        <v>4.982421786337941</v>
      </c>
      <c r="J71" s="31">
        <f>Fallas0!AT70*1000</f>
        <v>1117.222461102748</v>
      </c>
      <c r="K71" s="31">
        <f>Fallas0!CC70*1000</f>
        <v>848.3464347360043</v>
      </c>
      <c r="L71" s="31">
        <f>Fallas0!CI70</f>
        <v>6.027401128778878</v>
      </c>
      <c r="M71" s="31">
        <f>Fallas0!CJ70*1000</f>
        <v>1331.9039025355269</v>
      </c>
    </row>
    <row r="72" spans="1:13" ht="12.75">
      <c r="A72" s="29">
        <v>69</v>
      </c>
      <c r="B72" s="30">
        <f>Fallas0!Y71*1000</f>
        <v>931.3911746788635</v>
      </c>
      <c r="C72" s="30">
        <f>Fallas0!AA71</f>
        <v>4.106148050249432</v>
      </c>
      <c r="D72" s="31">
        <f>Fallas0!AB71*1000</f>
        <v>1322.5754680439863</v>
      </c>
      <c r="E72" s="31">
        <f>Fallas0!AG71*1000</f>
        <v>465.69558733943177</v>
      </c>
      <c r="F72" s="31">
        <f>Fallas0!AJ71</f>
        <v>4.106148050249432</v>
      </c>
      <c r="G72" s="31">
        <f>Fallas0!AK71*1000</f>
        <v>624.0320870348386</v>
      </c>
      <c r="H72" s="31">
        <f>Fallas0!AP71*1000</f>
        <v>776.2494703556432</v>
      </c>
      <c r="I72" s="31">
        <f>Fallas0!AS71</f>
        <v>4.983304266153395</v>
      </c>
      <c r="J72" s="31">
        <f>Fallas0!AT71*1000</f>
        <v>1110.0367426085697</v>
      </c>
      <c r="K72" s="31">
        <f>Fallas0!CC71*1000</f>
        <v>844.6476254940707</v>
      </c>
      <c r="L72" s="31">
        <f>Fallas0!CI71</f>
        <v>6.138243516071246</v>
      </c>
      <c r="M72" s="31">
        <f>Fallas0!CJ71*1000</f>
        <v>1326.096772025691</v>
      </c>
    </row>
    <row r="73" spans="1:13" ht="12.75">
      <c r="A73" s="29">
        <v>70</v>
      </c>
      <c r="B73" s="30">
        <f>Fallas0!Y72*1000</f>
        <v>918.3040242076888</v>
      </c>
      <c r="C73" s="30">
        <f>Fallas0!AA72</f>
        <v>4.030564811454237</v>
      </c>
      <c r="D73" s="31">
        <f>Fallas0!AB72*1000</f>
        <v>1303.991714374918</v>
      </c>
      <c r="E73" s="31">
        <f>Fallas0!AG72*1000</f>
        <v>459.1520121038444</v>
      </c>
      <c r="F73" s="31">
        <f>Fallas0!AJ72</f>
        <v>4.030564811454237</v>
      </c>
      <c r="G73" s="31">
        <f>Fallas0!AK72*1000</f>
        <v>610.6721760981131</v>
      </c>
      <c r="H73" s="31">
        <f>Fallas0!AP72*1000</f>
        <v>753.6920895634609</v>
      </c>
      <c r="I73" s="31">
        <f>Fallas0!AS72</f>
        <v>4.987269465993099</v>
      </c>
      <c r="J73" s="31">
        <f>Fallas0!AT72*1000</f>
        <v>1077.7796880757492</v>
      </c>
      <c r="K73" s="31">
        <f>Fallas0!CC72*1000</f>
        <v>828.0258090945326</v>
      </c>
      <c r="L73" s="31">
        <f>Fallas0!CI72</f>
        <v>6.690897644849379</v>
      </c>
      <c r="M73" s="31">
        <f>Fallas0!CJ72*1000</f>
        <v>1300.0005202784162</v>
      </c>
    </row>
    <row r="74" spans="1:13" ht="12.75">
      <c r="A74" s="29">
        <v>71</v>
      </c>
      <c r="B74" s="30">
        <f>Fallas0!Y73*1000</f>
        <v>905.138456012536</v>
      </c>
      <c r="C74" s="30">
        <f>Fallas0!AA73</f>
        <v>3.957224916144588</v>
      </c>
      <c r="D74" s="31">
        <f>Fallas0!AB73*1000</f>
        <v>1276.2452229776757</v>
      </c>
      <c r="E74" s="31">
        <f>Fallas0!AG73*1000</f>
        <v>452.569228006268</v>
      </c>
      <c r="F74" s="31">
        <f>Fallas0!AJ73</f>
        <v>3.957224916144588</v>
      </c>
      <c r="G74" s="31">
        <f>Fallas0!AK73*1000</f>
        <v>678.853842009402</v>
      </c>
      <c r="H74" s="31">
        <f>Fallas0!AP73*1000</f>
        <v>731.7098449593065</v>
      </c>
      <c r="I74" s="31">
        <f>Fallas0!AS73</f>
        <v>4.991139404211608</v>
      </c>
      <c r="J74" s="31">
        <f>Fallas0!AT73*1000</f>
        <v>1046.3450782918082</v>
      </c>
      <c r="K74" s="31">
        <f>Fallas0!CC73*1000</f>
        <v>811.7801472929431</v>
      </c>
      <c r="L74" s="31">
        <f>Fallas0!CI73</f>
        <v>7.335320249887263</v>
      </c>
      <c r="M74" s="31">
        <f>Fallas0!CJ73*1000</f>
        <v>1274.4948312499207</v>
      </c>
    </row>
    <row r="75" spans="1:13" ht="12.75">
      <c r="A75" s="29">
        <v>72</v>
      </c>
      <c r="B75" s="30">
        <f>Fallas0!Y74*1000</f>
        <v>904.470927072814</v>
      </c>
      <c r="C75" s="30">
        <f>Fallas0!AA74</f>
        <v>3.9535757302837307</v>
      </c>
      <c r="D75" s="31">
        <f>Fallas0!AB74*1000</f>
        <v>1257.2145886312114</v>
      </c>
      <c r="E75" s="31">
        <f>Fallas0!AG74*1000</f>
        <v>452.235463536407</v>
      </c>
      <c r="F75" s="31">
        <f>Fallas0!AJ74</f>
        <v>3.9535757302837307</v>
      </c>
      <c r="G75" s="31">
        <f>Fallas0!AK74*1000</f>
        <v>664.7861313985183</v>
      </c>
      <c r="H75" s="31">
        <f>Fallas0!AP74*1000</f>
        <v>730.6136322544077</v>
      </c>
      <c r="I75" s="31">
        <f>Fallas0!AS74</f>
        <v>4.9913325417400625</v>
      </c>
      <c r="J75" s="31">
        <f>Fallas0!AT74*1000</f>
        <v>1044.7774941238029</v>
      </c>
      <c r="K75" s="31">
        <f>Fallas0!CC74*1000</f>
        <v>810.9683000748319</v>
      </c>
      <c r="L75" s="31">
        <f>Fallas0!CI74</f>
        <v>7.370752355780826</v>
      </c>
      <c r="M75" s="31">
        <f>Fallas0!CJ74*1000</f>
        <v>1273.220231117486</v>
      </c>
    </row>
    <row r="76" spans="1:13" ht="12.75">
      <c r="A76" s="29">
        <v>73</v>
      </c>
      <c r="B76" s="32">
        <v>0</v>
      </c>
      <c r="C76" s="32">
        <v>0</v>
      </c>
      <c r="D76" s="32">
        <v>0</v>
      </c>
      <c r="E76" s="31">
        <f>Fallas0!AG75*1000</f>
        <v>471.58806105318376</v>
      </c>
      <c r="F76" s="31">
        <f>Fallas0!AJ75</f>
        <v>4.177815847632268</v>
      </c>
      <c r="G76" s="31">
        <f>Fallas0!AK75*1000</f>
        <v>688.5185691376482</v>
      </c>
      <c r="H76" s="31">
        <f>Fallas0!AP75*1000</f>
        <v>797.311483046742</v>
      </c>
      <c r="I76" s="31">
        <f>Fallas0!AS75</f>
        <v>4.981415302535751</v>
      </c>
      <c r="J76" s="31">
        <f>Fallas0!AT75*1000</f>
        <v>1140.155420756841</v>
      </c>
      <c r="K76" s="31">
        <f>Fallas0!CC75*1000</f>
        <v>860.0858655505415</v>
      </c>
      <c r="L76" s="31">
        <f>Fallas0!CI75</f>
        <v>5.695903918319638</v>
      </c>
      <c r="M76" s="31">
        <f>Fallas0!CJ75*1000</f>
        <v>1350.33480891435</v>
      </c>
    </row>
    <row r="77" spans="1:13" ht="12.75">
      <c r="A77" s="29">
        <v>74</v>
      </c>
      <c r="B77" s="32">
        <v>0</v>
      </c>
      <c r="C77" s="32">
        <v>0</v>
      </c>
      <c r="D77" s="32">
        <v>0</v>
      </c>
      <c r="E77" s="31">
        <f>Fallas0!AG76*1000</f>
        <v>469.61068199372926</v>
      </c>
      <c r="F77" s="31">
        <f>Fallas0!AJ76</f>
        <v>4.154321629960465</v>
      </c>
      <c r="G77" s="31">
        <f>Fallas0!AK76*1000</f>
        <v>680.9354888909074</v>
      </c>
      <c r="H77" s="31">
        <f>Fallas0!AP76*1000</f>
        <v>790.254816966844</v>
      </c>
      <c r="I77" s="31">
        <f>Fallas0!AS76</f>
        <v>4.983306724337104</v>
      </c>
      <c r="J77" s="31">
        <f>Fallas0!AT76*1000</f>
        <v>1161.6745809412607</v>
      </c>
      <c r="K77" s="31">
        <f>Fallas0!CC76*1000</f>
        <v>854.8714731191487</v>
      </c>
      <c r="L77" s="31">
        <f>Fallas0!CI76</f>
        <v>5.834523195779726</v>
      </c>
      <c r="M77" s="31">
        <f>Fallas0!CJ76*1000</f>
        <v>1342.1482127970635</v>
      </c>
    </row>
    <row r="78" spans="1:13" ht="12.75">
      <c r="A78" s="29">
        <v>75</v>
      </c>
      <c r="B78" s="32">
        <v>0</v>
      </c>
      <c r="C78" s="32">
        <v>0</v>
      </c>
      <c r="D78" s="32">
        <v>0</v>
      </c>
      <c r="E78" s="31">
        <f>Fallas0!AG77*1000</f>
        <v>457.2223768228962</v>
      </c>
      <c r="F78" s="31">
        <f>Fallas0!AJ77</f>
        <v>4.009200758221528</v>
      </c>
      <c r="G78" s="31">
        <f>Fallas0!AK77*1000</f>
        <v>658.4002226249704</v>
      </c>
      <c r="H78" s="31">
        <f>Fallas0!AP77*1000</f>
        <v>747.2150983586074</v>
      </c>
      <c r="I78" s="31">
        <f>Fallas0!AS77</f>
        <v>4.989059717072926</v>
      </c>
      <c r="J78" s="31">
        <f>Fallas0!AT77*1000</f>
        <v>1090.9340436035668</v>
      </c>
      <c r="K78" s="31">
        <f>Fallas0!CC77*1000</f>
        <v>823.2234559457307</v>
      </c>
      <c r="L78" s="31">
        <f>Fallas0!CI77</f>
        <v>6.866985179754772</v>
      </c>
      <c r="M78" s="31">
        <f>Fallas0!CJ77*1000</f>
        <v>1292.4608258347973</v>
      </c>
    </row>
    <row r="79" spans="1:13" ht="12.75">
      <c r="A79" s="29">
        <v>76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1">
        <f>Fallas0!AP78*1000</f>
        <v>919.6232639485752</v>
      </c>
      <c r="I79" s="31">
        <f>Fallas0!AS78</f>
        <v>4.958242542010671</v>
      </c>
      <c r="J79" s="31">
        <f>Fallas0!AT78*1000</f>
        <v>1342.6499653649198</v>
      </c>
      <c r="K79" s="33">
        <v>0</v>
      </c>
      <c r="L79" s="33">
        <v>0</v>
      </c>
      <c r="M79" s="33">
        <v>0</v>
      </c>
    </row>
    <row r="80" spans="1:13" ht="12.75">
      <c r="A80" s="29">
        <v>77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1">
        <f>Fallas0!AP79*1000</f>
        <v>919.6313729057298</v>
      </c>
      <c r="I80" s="31">
        <f>Fallas0!AS79</f>
        <v>4.958241131413805</v>
      </c>
      <c r="J80" s="31">
        <f>Fallas0!AT79*1000</f>
        <v>1333.465490713308</v>
      </c>
      <c r="K80" s="33">
        <v>0</v>
      </c>
      <c r="L80" s="33">
        <v>0</v>
      </c>
      <c r="M80" s="33">
        <v>0</v>
      </c>
    </row>
    <row r="81" spans="1:13" ht="12.75">
      <c r="A81" s="29">
        <v>78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1">
        <f>Fallas0!AP80*1000</f>
        <v>870.931860272207</v>
      </c>
      <c r="I81" s="31">
        <f>Fallas0!AS80</f>
        <v>4.969728140168047</v>
      </c>
      <c r="J81" s="31">
        <f>Fallas0!AT80*1000</f>
        <v>1254.1418787919781</v>
      </c>
      <c r="K81" s="33">
        <v>0</v>
      </c>
      <c r="L81" s="33">
        <v>0</v>
      </c>
      <c r="M81" s="33">
        <v>0</v>
      </c>
    </row>
    <row r="82" spans="1:13" ht="12.75">
      <c r="A82" s="29">
        <v>79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1">
        <f>Fallas0!AP81*1000</f>
        <v>813.3224246215227</v>
      </c>
      <c r="I82" s="31">
        <f>Fallas0!AS81</f>
        <v>4.977347205463524</v>
      </c>
      <c r="J82" s="31">
        <f>Fallas0!AT81*1000</f>
        <v>1171.1842914549925</v>
      </c>
      <c r="K82" s="33">
        <v>0</v>
      </c>
      <c r="L82" s="33">
        <v>0</v>
      </c>
      <c r="M82" s="33">
        <v>0</v>
      </c>
    </row>
    <row r="83" spans="1:13" ht="12.75">
      <c r="A83" s="29">
        <v>80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1">
        <f>Fallas0!AP82*1000</f>
        <v>789.6170253895235</v>
      </c>
      <c r="I83" s="31">
        <f>Fallas0!AS82</f>
        <v>4.9810878054411285</v>
      </c>
      <c r="J83" s="31">
        <f>Fallas0!AT82*1000</f>
        <v>1129.1523463070187</v>
      </c>
      <c r="K83" s="33">
        <v>0</v>
      </c>
      <c r="L83" s="33">
        <v>0</v>
      </c>
      <c r="M83" s="33">
        <v>0</v>
      </c>
    </row>
    <row r="84" spans="1:13" ht="12.75">
      <c r="A84" s="29">
        <v>81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1">
        <f>Fallas0!AP83*1000</f>
        <v>771.3600444567594</v>
      </c>
      <c r="I84" s="31">
        <f>Fallas0!AS83</f>
        <v>4.989663274312025</v>
      </c>
      <c r="J84" s="31">
        <f>Fallas0!AT83*1000</f>
        <v>1103.044863573166</v>
      </c>
      <c r="K84" s="33">
        <v>0</v>
      </c>
      <c r="L84" s="33">
        <v>0</v>
      </c>
      <c r="M84" s="33">
        <v>0</v>
      </c>
    </row>
    <row r="85" spans="1:13" ht="12.75">
      <c r="A85" s="29">
        <v>82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1">
        <f>Fallas0!AP84*1000</f>
        <v>792.5374389915537</v>
      </c>
      <c r="I85" s="31">
        <f>Fallas0!AS84</f>
        <v>4.98105043706702</v>
      </c>
      <c r="J85" s="31">
        <f>Fallas0!AT84*1000</f>
        <v>1133.3285377579218</v>
      </c>
      <c r="K85" s="33">
        <v>0</v>
      </c>
      <c r="L85" s="33">
        <v>0</v>
      </c>
      <c r="M85" s="33">
        <v>0</v>
      </c>
    </row>
    <row r="86" spans="1:13" ht="12.75">
      <c r="A86" s="29">
        <v>83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1">
        <f>Fallas0!AP85*1000</f>
        <v>785.5263633184259</v>
      </c>
      <c r="I86" s="31">
        <f>Fallas0!AS85</f>
        <v>4.984328407224963</v>
      </c>
      <c r="J86" s="31">
        <f>Fallas0!AT85*1000</f>
        <v>1123.302699545349</v>
      </c>
      <c r="K86" s="33">
        <v>0</v>
      </c>
      <c r="L86" s="33">
        <v>0</v>
      </c>
      <c r="M86" s="33">
        <v>0</v>
      </c>
    </row>
    <row r="87" spans="1:13" ht="12.75">
      <c r="A87" s="29">
        <v>84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1">
        <f>Fallas0!AP86*1000</f>
        <v>774.8380507641313</v>
      </c>
      <c r="I87" s="31">
        <f>Fallas0!AS86</f>
        <v>4.989333615904028</v>
      </c>
      <c r="J87" s="31">
        <f>Fallas0!AT86*1000</f>
        <v>1108.0184125927078</v>
      </c>
      <c r="K87" s="33">
        <v>0</v>
      </c>
      <c r="L87" s="33">
        <v>0</v>
      </c>
      <c r="M87" s="33">
        <v>0</v>
      </c>
    </row>
    <row r="88" spans="1:13" ht="12.75">
      <c r="A88" s="29">
        <v>85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1">
        <f>Fallas0!AP87*1000</f>
        <v>760.3667941304183</v>
      </c>
      <c r="I88" s="31">
        <f>Fallas0!AS87</f>
        <v>4.996125730017444</v>
      </c>
      <c r="J88" s="31">
        <f>Fallas0!AT87*1000</f>
        <v>1087.3245156064982</v>
      </c>
      <c r="K88" s="33">
        <v>0</v>
      </c>
      <c r="L88" s="33">
        <v>0</v>
      </c>
      <c r="M88" s="33">
        <v>0</v>
      </c>
    </row>
    <row r="89" spans="1:13" ht="12.75">
      <c r="A89" s="29">
        <v>86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1">
        <f>Fallas0!AP88*1000</f>
        <v>745.6335261805444</v>
      </c>
      <c r="I89" s="31">
        <f>Fallas0!AS88</f>
        <v>5.003059083903375</v>
      </c>
      <c r="J89" s="31">
        <f>Fallas0!AT88*1000</f>
        <v>1066.2559424381786</v>
      </c>
      <c r="K89" s="33">
        <v>0</v>
      </c>
      <c r="L89" s="33">
        <v>0</v>
      </c>
      <c r="M89" s="33">
        <v>0</v>
      </c>
    </row>
    <row r="90" spans="1:13" ht="12.75">
      <c r="A90" s="29">
        <v>87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1">
        <f>Fallas0!AP89*1000</f>
        <v>778.1160296137064</v>
      </c>
      <c r="I90" s="31">
        <f>Fallas0!AS89</f>
        <v>4.985717417323341</v>
      </c>
      <c r="J90" s="31">
        <f>Fallas0!AT89*1000</f>
        <v>1112.7059223476</v>
      </c>
      <c r="K90" s="33">
        <v>0</v>
      </c>
      <c r="L90" s="33">
        <v>0</v>
      </c>
      <c r="M90" s="33">
        <v>0</v>
      </c>
    </row>
    <row r="91" spans="1:13" ht="12.75">
      <c r="A91" s="29">
        <v>88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1">
        <f>Fallas0!AP90*1000</f>
        <v>726.5144485603184</v>
      </c>
      <c r="I91" s="31">
        <f>Fallas0!AS90</f>
        <v>4.99679366282464</v>
      </c>
      <c r="J91" s="31">
        <f>Fallas0!AT90*1000</f>
        <v>1038.9156614412555</v>
      </c>
      <c r="K91" s="33">
        <v>0</v>
      </c>
      <c r="L91" s="33">
        <v>0</v>
      </c>
      <c r="M91" s="33">
        <v>0</v>
      </c>
    </row>
    <row r="92" spans="1:13" ht="12.75">
      <c r="A92" s="29">
        <v>89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1">
        <f>Fallas0!AP91*1000</f>
        <v>730.5438814983831</v>
      </c>
      <c r="I92" s="31">
        <f>Fallas0!AS91</f>
        <v>4.994815678861777</v>
      </c>
      <c r="J92" s="31">
        <f>Fallas0!AT91*1000</f>
        <v>1044.6777505426878</v>
      </c>
      <c r="K92" s="33">
        <v>0</v>
      </c>
      <c r="L92" s="33">
        <v>0</v>
      </c>
      <c r="M92" s="33">
        <v>0</v>
      </c>
    </row>
    <row r="93" spans="1:13" ht="12.75">
      <c r="A93" s="29">
        <v>90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1">
        <f>Fallas0!AP92*1000</f>
        <v>716.6704465414103</v>
      </c>
      <c r="I93" s="31">
        <f>Fallas0!AS92</f>
        <v>4.99627376072954</v>
      </c>
      <c r="J93" s="31">
        <f>Fallas0!AT92*1000</f>
        <v>1024.838738554217</v>
      </c>
      <c r="K93" s="33">
        <v>0</v>
      </c>
      <c r="L93" s="33">
        <v>0</v>
      </c>
      <c r="M93" s="33">
        <v>0</v>
      </c>
    </row>
    <row r="94" spans="1:13" ht="12.75">
      <c r="A94" s="29">
        <v>91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1">
        <f>Fallas0!AP93*1000</f>
        <v>682.1848043390739</v>
      </c>
      <c r="I94" s="31">
        <f>Fallas0!AS93</f>
        <v>5.009090552188065</v>
      </c>
      <c r="J94" s="31">
        <f>Fallas0!AT93*1000</f>
        <v>975.5242702048756</v>
      </c>
      <c r="K94" s="33">
        <v>0</v>
      </c>
      <c r="L94" s="33">
        <v>0</v>
      </c>
      <c r="M94" s="33">
        <v>0</v>
      </c>
    </row>
    <row r="95" spans="1:13" ht="12.75">
      <c r="A95" s="29">
        <v>92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1">
        <f>Fallas0!AP94*1000</f>
        <v>700.8532707226489</v>
      </c>
      <c r="I95" s="31">
        <f>Fallas0!AS94</f>
        <v>4.9996355748786465</v>
      </c>
      <c r="J95" s="31">
        <f>Fallas0!AT94*1000</f>
        <v>1002.2201771333879</v>
      </c>
      <c r="K95" s="33">
        <v>0</v>
      </c>
      <c r="L95" s="33">
        <v>0</v>
      </c>
      <c r="M95" s="33">
        <v>0</v>
      </c>
    </row>
    <row r="96" spans="1:13" ht="12.75">
      <c r="A96" s="29">
        <v>93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1">
        <f>Fallas0!AP95*1000</f>
        <v>845.5229018577071</v>
      </c>
      <c r="I96" s="31">
        <f>Fallas0!AS95</f>
        <v>4.97530853090667</v>
      </c>
      <c r="J96" s="31">
        <f>Fallas0!AT95*1000</f>
        <v>1209.097749656521</v>
      </c>
      <c r="K96" s="33">
        <v>0</v>
      </c>
      <c r="L96" s="33">
        <v>0</v>
      </c>
      <c r="M96" s="33">
        <v>0</v>
      </c>
    </row>
    <row r="97" spans="1:13" ht="12.75">
      <c r="A97" s="29">
        <v>94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1">
        <f>Fallas0!AP96*1000</f>
        <v>837.912513438731</v>
      </c>
      <c r="I97" s="31">
        <f>Fallas0!AS96</f>
        <v>4.978688077754763</v>
      </c>
      <c r="J97" s="31">
        <f>Fallas0!AT96*1000</f>
        <v>1198.2148942173853</v>
      </c>
      <c r="K97" s="33">
        <v>0</v>
      </c>
      <c r="L97" s="33">
        <v>0</v>
      </c>
      <c r="M97" s="33">
        <v>0</v>
      </c>
    </row>
    <row r="98" spans="1:13" ht="12.75">
      <c r="A98" s="29">
        <v>95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1">
        <f>Fallas0!AP97*1000</f>
        <v>820.1861323407077</v>
      </c>
      <c r="I98" s="31">
        <f>Fallas0!AS97</f>
        <v>4.986576947791946</v>
      </c>
      <c r="J98" s="31">
        <f>Fallas0!AT97*1000</f>
        <v>1205.6736145408402</v>
      </c>
      <c r="K98" s="33">
        <v>0</v>
      </c>
      <c r="L98" s="33">
        <v>0</v>
      </c>
      <c r="M98" s="33">
        <v>0</v>
      </c>
    </row>
    <row r="99" spans="1:13" ht="12.75">
      <c r="A99" s="29">
        <v>96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1">
        <f>Fallas0!AP98*1000</f>
        <v>775.0247432002351</v>
      </c>
      <c r="I99" s="31">
        <f>Fallas0!AS98</f>
        <v>4.991270139839517</v>
      </c>
      <c r="J99" s="31">
        <f>Fallas0!AT98*1000</f>
        <v>1131.5361250723433</v>
      </c>
      <c r="K99" s="33">
        <v>0</v>
      </c>
      <c r="L99" s="33">
        <v>0</v>
      </c>
      <c r="M99" s="33">
        <v>0</v>
      </c>
    </row>
    <row r="100" spans="1:13" ht="12.75">
      <c r="A100" s="29">
        <v>97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1">
        <f>Fallas0!AP99*1000</f>
        <v>753.2787630134537</v>
      </c>
      <c r="I100" s="31">
        <f>Fallas0!AS99</f>
        <v>5.001433955268489</v>
      </c>
      <c r="J100" s="31">
        <f>Fallas0!AT99*1000</f>
        <v>1099.7869939996426</v>
      </c>
      <c r="K100" s="33">
        <v>0</v>
      </c>
      <c r="L100" s="33">
        <v>0</v>
      </c>
      <c r="M100" s="33">
        <v>0</v>
      </c>
    </row>
    <row r="101" spans="1:13" ht="12.75">
      <c r="A101" s="29">
        <v>98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1">
        <f>Fallas0!AP100*1000</f>
        <v>776.5505663293258</v>
      </c>
      <c r="I101" s="31">
        <f>Fallas0!AS100</f>
        <v>4.9905584770269416</v>
      </c>
      <c r="J101" s="31">
        <f>Fallas0!AT100*1000</f>
        <v>1125.9983211775223</v>
      </c>
      <c r="K101" s="33">
        <v>0</v>
      </c>
      <c r="L101" s="33">
        <v>0</v>
      </c>
      <c r="M101" s="33">
        <v>0</v>
      </c>
    </row>
    <row r="102" spans="1:13" ht="12.75">
      <c r="A102" s="29">
        <v>99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1">
        <f>Fallas0!AP101*1000</f>
        <v>795.7792327168553</v>
      </c>
      <c r="I102" s="31">
        <f>Fallas0!AS101</f>
        <v>4.981606658374407</v>
      </c>
      <c r="J102" s="31">
        <f>Fallas0!AT101*1000</f>
        <v>1145.9220951122716</v>
      </c>
      <c r="K102" s="33">
        <v>0</v>
      </c>
      <c r="L102" s="33">
        <v>0</v>
      </c>
      <c r="M102" s="33">
        <v>0</v>
      </c>
    </row>
    <row r="103" spans="1:13" ht="12.75">
      <c r="A103" s="29">
        <v>100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1">
        <f>Fallas0!AP102*1000</f>
        <v>780.8010458172188</v>
      </c>
      <c r="I103" s="31">
        <f>Fallas0!AS102</f>
        <v>4.988577027672931</v>
      </c>
      <c r="J103" s="31">
        <f>Fallas0!AT102*1000</f>
        <v>1124.353505976795</v>
      </c>
      <c r="K103" s="33">
        <v>0</v>
      </c>
      <c r="L103" s="33">
        <v>0</v>
      </c>
      <c r="M103" s="33">
        <v>0</v>
      </c>
    </row>
    <row r="104" spans="1:13" ht="12.75">
      <c r="A104" s="29">
        <v>101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1">
        <f>Fallas0!AP103*1000</f>
        <v>770.2596785783987</v>
      </c>
      <c r="I104" s="31">
        <f>Fallas0!AS103</f>
        <v>4.993493880061121</v>
      </c>
      <c r="J104" s="31">
        <f>Fallas0!AT103*1000</f>
        <v>1101.47134036711</v>
      </c>
      <c r="K104" s="33">
        <v>0</v>
      </c>
      <c r="L104" s="33">
        <v>0</v>
      </c>
      <c r="M104" s="33">
        <v>0</v>
      </c>
    </row>
    <row r="105" spans="1:13" ht="12.75">
      <c r="A105" s="29">
        <v>102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1">
        <f>Fallas0!AP104*1000</f>
        <v>743.4619407631884</v>
      </c>
      <c r="I105" s="31">
        <f>Fallas0!AS104</f>
        <v>5.006035254732055</v>
      </c>
      <c r="J105" s="31">
        <f>Fallas0!AT104*1000</f>
        <v>1063.1505752913592</v>
      </c>
      <c r="K105" s="33">
        <v>0</v>
      </c>
      <c r="L105" s="33">
        <v>0</v>
      </c>
      <c r="M105" s="33">
        <v>0</v>
      </c>
    </row>
    <row r="106" spans="1:13" ht="12.75">
      <c r="A106" s="29">
        <v>103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1">
        <f>Fallas0!AP105*1000</f>
        <v>751.2456954231723</v>
      </c>
      <c r="I106" s="31">
        <f>Fallas0!AS105</f>
        <v>5.0023862190735775</v>
      </c>
      <c r="J106" s="31">
        <f>Fallas0!AT105*1000</f>
        <v>1074.2813444551361</v>
      </c>
      <c r="K106" s="33">
        <v>0</v>
      </c>
      <c r="L106" s="33">
        <v>0</v>
      </c>
      <c r="M106" s="33">
        <v>0</v>
      </c>
    </row>
    <row r="107" spans="1:13" ht="12.75">
      <c r="A107" s="29">
        <v>104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1">
        <f>Fallas0!AP106*1000</f>
        <v>758.5590023455028</v>
      </c>
      <c r="I107" s="31">
        <f>Fallas0!AS106</f>
        <v>4.998962381720001</v>
      </c>
      <c r="J107" s="31">
        <f>Fallas0!AT106*1000</f>
        <v>1084.739373354069</v>
      </c>
      <c r="K107" s="33">
        <v>0</v>
      </c>
      <c r="L107" s="33">
        <v>0</v>
      </c>
      <c r="M107" s="33">
        <v>0</v>
      </c>
    </row>
    <row r="108" spans="1:13" ht="12.75">
      <c r="A108" s="29">
        <v>105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1">
        <f>Fallas0!AP107*1000</f>
        <v>747.5187745062633</v>
      </c>
      <c r="I108" s="31">
        <f>Fallas0!AS107</f>
        <v>5.0041327674411935</v>
      </c>
      <c r="J108" s="31">
        <f>Fallas0!AT107*1000</f>
        <v>1068.9518475439563</v>
      </c>
      <c r="K108" s="33">
        <v>0</v>
      </c>
      <c r="L108" s="33">
        <v>0</v>
      </c>
      <c r="M108" s="33">
        <v>0</v>
      </c>
    </row>
    <row r="109" spans="1:13" ht="12.75">
      <c r="A109" s="29">
        <v>106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1">
        <f>Fallas0!AP108*1000</f>
        <v>750.1657696892372</v>
      </c>
      <c r="I109" s="31">
        <f>Fallas0!AS108</f>
        <v>5.002892184598129</v>
      </c>
      <c r="J109" s="31">
        <f>Fallas0!AT108*1000</f>
        <v>1072.737050655609</v>
      </c>
      <c r="K109" s="33">
        <v>0</v>
      </c>
      <c r="L109" s="33">
        <v>0</v>
      </c>
      <c r="M109" s="33">
        <v>0</v>
      </c>
    </row>
    <row r="110" spans="1:13" ht="12.75">
      <c r="A110" s="29">
        <v>107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1">
        <f>Fallas0!AP109*1000</f>
        <v>724.6038430412734</v>
      </c>
      <c r="I110" s="31">
        <f>Fallas0!AS109</f>
        <v>5.014897192302501</v>
      </c>
      <c r="J110" s="31">
        <f>Fallas0!AT109*1000</f>
        <v>1036.183495549021</v>
      </c>
      <c r="K110" s="33">
        <v>0</v>
      </c>
      <c r="L110" s="33">
        <v>0</v>
      </c>
      <c r="M110" s="33">
        <v>0</v>
      </c>
    </row>
    <row r="111" spans="1:13" ht="12.75">
      <c r="A111" s="29">
        <v>108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1">
        <f>Fallas0!AP110*1000</f>
        <v>886.0486744752345</v>
      </c>
      <c r="I111" s="31">
        <f>Fallas0!AS110</f>
        <v>4.965510739786956</v>
      </c>
      <c r="J111" s="31">
        <f>Fallas0!AT110*1000</f>
        <v>1267.0496044995853</v>
      </c>
      <c r="K111" s="33">
        <v>0</v>
      </c>
      <c r="L111" s="33">
        <v>0</v>
      </c>
      <c r="M111" s="33">
        <v>0</v>
      </c>
    </row>
    <row r="112" spans="1:13" ht="12.75">
      <c r="A112" s="29">
        <v>109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1">
        <f>Fallas0!AP111*1000</f>
        <v>886.1861289295698</v>
      </c>
      <c r="I112" s="31">
        <f>Fallas0!AS111</f>
        <v>4.964839838141049</v>
      </c>
      <c r="J112" s="31">
        <f>Fallas0!AT111*1000</f>
        <v>1267.2461643692848</v>
      </c>
      <c r="K112" s="33">
        <v>0</v>
      </c>
      <c r="L112" s="33">
        <v>0</v>
      </c>
      <c r="M112" s="33">
        <v>0</v>
      </c>
    </row>
    <row r="113" spans="1:13" ht="12.75">
      <c r="A113" s="29">
        <v>110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1">
        <f>Fallas0!AP112*1000</f>
        <v>795.974624153671</v>
      </c>
      <c r="I113" s="31">
        <f>Fallas0!AS112</f>
        <v>4.982035754731593</v>
      </c>
      <c r="J113" s="31">
        <f>Fallas0!AT112*1000</f>
        <v>1138.2437125397496</v>
      </c>
      <c r="K113" s="33">
        <v>0</v>
      </c>
      <c r="L113" s="33">
        <v>0</v>
      </c>
      <c r="M113" s="33">
        <v>0</v>
      </c>
    </row>
    <row r="114" spans="1:13" ht="12.75">
      <c r="A114" s="29">
        <v>111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1">
        <f>Fallas0!AP113*1000</f>
        <v>782.3486852733173</v>
      </c>
      <c r="I114" s="31">
        <f>Fallas0!AS113</f>
        <v>4.98699476497061</v>
      </c>
      <c r="J114" s="31">
        <f>Fallas0!AT113*1000</f>
        <v>1118.7586199408438</v>
      </c>
      <c r="K114" s="33">
        <v>0</v>
      </c>
      <c r="L114" s="33">
        <v>0</v>
      </c>
      <c r="M114" s="33">
        <v>0</v>
      </c>
    </row>
    <row r="115" spans="1:13" ht="12.75">
      <c r="A115" s="29">
        <v>112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1">
        <f>Fallas0!AP114*1000</f>
        <v>784.4740559897036</v>
      </c>
      <c r="I115" s="31">
        <f>Fallas0!AS114</f>
        <v>4.986002810274723</v>
      </c>
      <c r="J115" s="31">
        <f>Fallas0!AT114*1000</f>
        <v>1121.7979000652763</v>
      </c>
      <c r="K115" s="33">
        <v>0</v>
      </c>
      <c r="L115" s="33">
        <v>0</v>
      </c>
      <c r="M115" s="33">
        <v>0</v>
      </c>
    </row>
    <row r="116" spans="1:13" ht="12.75">
      <c r="A116" s="29">
        <v>113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1">
        <f>Fallas0!AP115*1000</f>
        <v>753.472028058396</v>
      </c>
      <c r="I116" s="31">
        <f>Fallas0!AS115</f>
        <v>4.993602777724369</v>
      </c>
      <c r="J116" s="31">
        <f>Fallas0!AT115*1000</f>
        <v>1077.4650001235061</v>
      </c>
      <c r="K116" s="33">
        <v>0</v>
      </c>
      <c r="L116" s="33">
        <v>0</v>
      </c>
      <c r="M116" s="33">
        <v>0</v>
      </c>
    </row>
    <row r="117" spans="1:13" ht="12.75">
      <c r="A117" s="29">
        <v>114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1">
        <f>Fallas0!AP116*1000</f>
        <v>741.9203197310608</v>
      </c>
      <c r="I117" s="31">
        <f>Fallas0!AS116</f>
        <v>4.991636284486396</v>
      </c>
      <c r="J117" s="31">
        <f>Fallas0!AT116*1000</f>
        <v>1060.9460572154169</v>
      </c>
      <c r="K117" s="33">
        <v>0</v>
      </c>
      <c r="L117" s="33">
        <v>0</v>
      </c>
      <c r="M117" s="33">
        <v>0</v>
      </c>
    </row>
    <row r="118" spans="1:13" ht="12.75">
      <c r="A118" s="29">
        <v>115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1">
        <f>Fallas0!AP117*1000</f>
        <v>730.4304864299761</v>
      </c>
      <c r="I118" s="31">
        <f>Fallas0!AS117</f>
        <v>4.994148779135785</v>
      </c>
      <c r="J118" s="31">
        <f>Fallas0!AT117*1000</f>
        <v>1044.5155955948658</v>
      </c>
      <c r="K118" s="33">
        <v>0</v>
      </c>
      <c r="L118" s="33">
        <v>0</v>
      </c>
      <c r="M118" s="33">
        <v>0</v>
      </c>
    </row>
    <row r="119" spans="1:13" ht="12.75">
      <c r="A119" s="29">
        <v>116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1">
        <f>Fallas0!AP118*1000</f>
        <v>716.8902008934828</v>
      </c>
      <c r="I119" s="31">
        <f>Fallas0!AS118</f>
        <v>4.995082994218879</v>
      </c>
      <c r="J119" s="31">
        <f>Fallas0!AT118*1000</f>
        <v>1025.1529872776803</v>
      </c>
      <c r="K119" s="33">
        <v>0</v>
      </c>
      <c r="L119" s="33">
        <v>0</v>
      </c>
      <c r="M119" s="33">
        <v>0</v>
      </c>
    </row>
    <row r="120" spans="1:13" ht="12.75">
      <c r="A120" s="29">
        <v>117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1">
        <f>Fallas0!AP119*1000</f>
        <v>712.0260683323597</v>
      </c>
      <c r="I120" s="31">
        <f>Fallas0!AS119</f>
        <v>4.996138579945302</v>
      </c>
      <c r="J120" s="31">
        <f>Fallas0!AT119*1000</f>
        <v>1018.1972777152744</v>
      </c>
      <c r="K120" s="33">
        <v>0</v>
      </c>
      <c r="L120" s="33">
        <v>0</v>
      </c>
      <c r="M120" s="33">
        <v>0</v>
      </c>
    </row>
    <row r="121" spans="1:13" ht="12.75">
      <c r="A121" s="29">
        <v>118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1">
        <f>Fallas0!AP120*1000</f>
        <v>695.9974088224737</v>
      </c>
      <c r="I121" s="31">
        <f>Fallas0!AS120</f>
        <v>4.998718440101946</v>
      </c>
      <c r="J121" s="31">
        <f>Fallas0!AT120*1000</f>
        <v>995.2762946161374</v>
      </c>
      <c r="K121" s="33">
        <v>0</v>
      </c>
      <c r="L121" s="33">
        <v>0</v>
      </c>
      <c r="M121" s="33">
        <v>0</v>
      </c>
    </row>
    <row r="122" spans="1:13" ht="12.75">
      <c r="A122" s="29">
        <v>119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1">
        <f>Fallas0!AP121*1000</f>
        <v>687.6463988491462</v>
      </c>
      <c r="I122" s="31">
        <f>Fallas0!AS121</f>
        <v>5.001742139192171</v>
      </c>
      <c r="J122" s="31">
        <f>Fallas0!AT121*1000</f>
        <v>983.334350354279</v>
      </c>
      <c r="K122" s="33">
        <v>0</v>
      </c>
      <c r="L122" s="33">
        <v>0</v>
      </c>
      <c r="M122" s="33">
        <v>0</v>
      </c>
    </row>
    <row r="123" spans="1:13" ht="12.75">
      <c r="A123" s="29">
        <v>120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1">
        <f>Fallas0!AP122*1000</f>
        <v>677.9665208415305</v>
      </c>
      <c r="I123" s="31">
        <f>Fallas0!AS122</f>
        <v>5.00237381411027</v>
      </c>
      <c r="J123" s="31">
        <f>Fallas0!AT122*1000</f>
        <v>969.4921248033886</v>
      </c>
      <c r="K123" s="33">
        <v>0</v>
      </c>
      <c r="L123" s="33">
        <v>0</v>
      </c>
      <c r="M123" s="33">
        <v>0</v>
      </c>
    </row>
    <row r="124" spans="1:13" ht="12.75">
      <c r="A124" s="35">
        <v>121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1">
        <f>Fallas0!AP123*1000</f>
        <v>770.0879266226328</v>
      </c>
      <c r="I124" s="31">
        <f>Fallas0!AS123</f>
        <v>4.987712550929512</v>
      </c>
      <c r="J124" s="31">
        <f>Fallas0!AT123*1000</f>
        <v>1132.02925213527</v>
      </c>
      <c r="K124" s="33">
        <v>0</v>
      </c>
      <c r="L124" s="33">
        <v>0</v>
      </c>
      <c r="M124" s="33">
        <v>0</v>
      </c>
    </row>
    <row r="125" spans="1:13" ht="12.75">
      <c r="A125" s="29">
        <v>122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1">
        <f>Fallas0!AP124*1000</f>
        <v>765.3910679183747</v>
      </c>
      <c r="I125" s="31">
        <f>Fallas0!AS124</f>
        <v>4.988462354627214</v>
      </c>
      <c r="J125" s="31">
        <f>Fallas0!AT124*1000</f>
        <v>1117.4709591608269</v>
      </c>
      <c r="K125" s="33">
        <v>0</v>
      </c>
      <c r="L125" s="33">
        <v>0</v>
      </c>
      <c r="M125" s="33">
        <v>0</v>
      </c>
    </row>
    <row r="126" spans="1:13" ht="12.75">
      <c r="A126" s="29">
        <v>123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1">
        <f>Fallas0!AP125*1000</f>
        <v>882.2674388908338</v>
      </c>
      <c r="I126" s="31">
        <f>Fallas0!AS125</f>
        <v>4.968223828861014</v>
      </c>
      <c r="J126" s="31">
        <f>Fallas0!AT125*1000</f>
        <v>1288.1104607806174</v>
      </c>
      <c r="K126" s="33">
        <v>0</v>
      </c>
      <c r="L126" s="33">
        <v>0</v>
      </c>
      <c r="M126" s="33">
        <v>0</v>
      </c>
    </row>
    <row r="127" spans="1:3" ht="12.75">
      <c r="A127" s="37"/>
      <c r="C127" s="34"/>
    </row>
    <row r="128" spans="1:3" ht="12.75">
      <c r="A128" s="36"/>
      <c r="C128" s="34"/>
    </row>
    <row r="129" spans="1:3" ht="12.75">
      <c r="A129" s="29"/>
      <c r="C129" s="34"/>
    </row>
    <row r="130" spans="1:3" ht="12.75">
      <c r="A130" s="29"/>
      <c r="C130" s="34"/>
    </row>
    <row r="131" spans="1:3" ht="12.75">
      <c r="A131" s="29"/>
      <c r="C131" s="34"/>
    </row>
    <row r="132" spans="1:3" ht="12.75">
      <c r="A132" s="29"/>
      <c r="C132" s="34"/>
    </row>
    <row r="133" spans="1:3" ht="12.75">
      <c r="A133" s="29"/>
      <c r="C133" s="34"/>
    </row>
    <row r="134" spans="1:3" ht="12.75">
      <c r="A134" s="29"/>
      <c r="C134" s="34"/>
    </row>
    <row r="135" spans="1:3" ht="12.75">
      <c r="A135" s="29"/>
      <c r="C135" s="34"/>
    </row>
    <row r="136" spans="1:3" ht="12.75">
      <c r="A136" s="29"/>
      <c r="C136" s="34"/>
    </row>
    <row r="137" spans="1:3" ht="12.75">
      <c r="A137" s="29"/>
      <c r="C137" s="34"/>
    </row>
    <row r="138" spans="1:3" ht="12.75">
      <c r="A138" s="29"/>
      <c r="C138" s="34"/>
    </row>
    <row r="139" spans="1:3" ht="12.75">
      <c r="A139" s="29"/>
      <c r="C139" s="34"/>
    </row>
    <row r="140" spans="1:3" ht="12.75">
      <c r="A140" s="29"/>
      <c r="C140" s="34"/>
    </row>
    <row r="141" spans="1:3" ht="12.75">
      <c r="A141" s="29"/>
      <c r="C141" s="34"/>
    </row>
    <row r="142" spans="1:3" ht="12.75">
      <c r="A142" s="29"/>
      <c r="C142" s="34"/>
    </row>
    <row r="143" spans="1:3" ht="12.75">
      <c r="A143" s="29"/>
      <c r="C143" s="34"/>
    </row>
    <row r="144" spans="1:3" ht="12.75">
      <c r="A144" s="29"/>
      <c r="C144" s="34"/>
    </row>
    <row r="145" spans="1:3" ht="12.75">
      <c r="A145" s="29"/>
      <c r="C145" s="34"/>
    </row>
    <row r="146" spans="1:3" ht="12.75">
      <c r="A146" s="29"/>
      <c r="C146" s="34"/>
    </row>
    <row r="147" spans="1:3" ht="12.75">
      <c r="A147" s="29"/>
      <c r="C147" s="34"/>
    </row>
    <row r="148" spans="1:3" ht="12.75">
      <c r="A148" s="29"/>
      <c r="C148" s="34"/>
    </row>
    <row r="149" spans="1:3" ht="12.75">
      <c r="A149" s="29"/>
      <c r="C149" s="34"/>
    </row>
    <row r="150" spans="1:3" ht="12.75">
      <c r="A150" s="29"/>
      <c r="C150" s="34"/>
    </row>
    <row r="151" spans="1:3" ht="12.75">
      <c r="A151" s="29"/>
      <c r="C151" s="34"/>
    </row>
    <row r="152" spans="1:3" ht="12.75">
      <c r="A152" s="29"/>
      <c r="C152" s="34"/>
    </row>
    <row r="153" spans="1:3" ht="12.75">
      <c r="A153" s="29"/>
      <c r="C153" s="34"/>
    </row>
    <row r="154" spans="1:3" ht="12.75">
      <c r="A154" s="29"/>
      <c r="C154" s="34"/>
    </row>
    <row r="155" spans="1:3" ht="12.75">
      <c r="A155" s="29"/>
      <c r="C155" s="34"/>
    </row>
    <row r="156" spans="1:3" ht="12.75">
      <c r="A156" s="29"/>
      <c r="C156" s="34"/>
    </row>
    <row r="157" spans="1:3" ht="12.75">
      <c r="A157" s="29"/>
      <c r="C157" s="34"/>
    </row>
    <row r="158" spans="1:3" ht="12.75">
      <c r="A158" s="29"/>
      <c r="C158" s="34"/>
    </row>
    <row r="159" spans="1:3" ht="12.75">
      <c r="A159" s="29"/>
      <c r="C159" s="34"/>
    </row>
    <row r="160" spans="1:3" ht="12.75">
      <c r="A160" s="29"/>
      <c r="C160" s="34"/>
    </row>
    <row r="161" spans="1:3" ht="12.75">
      <c r="A161" s="29"/>
      <c r="C161" s="34"/>
    </row>
    <row r="162" spans="1:3" ht="12.75">
      <c r="A162" s="29"/>
      <c r="C162" s="34"/>
    </row>
    <row r="163" spans="1:3" ht="12.75">
      <c r="A163" s="29"/>
      <c r="C163" s="34"/>
    </row>
    <row r="164" spans="1:3" ht="12.75">
      <c r="A164" s="29"/>
      <c r="C164" s="34"/>
    </row>
    <row r="165" spans="1:3" ht="12.75">
      <c r="A165" s="29"/>
      <c r="C165" s="34"/>
    </row>
    <row r="166" spans="1:3" ht="12.75">
      <c r="A166" s="29"/>
      <c r="C166" s="34"/>
    </row>
    <row r="167" spans="1:3" ht="12.75">
      <c r="A167" s="29"/>
      <c r="C167" s="34"/>
    </row>
    <row r="168" spans="1:3" ht="12.75">
      <c r="A168" s="29"/>
      <c r="C168" s="34"/>
    </row>
    <row r="169" spans="1:3" ht="12.75">
      <c r="A169" s="29"/>
      <c r="C169" s="34"/>
    </row>
    <row r="170" spans="1:3" ht="12.75">
      <c r="A170" s="29"/>
      <c r="C170" s="34"/>
    </row>
    <row r="171" spans="1:3" ht="12.75">
      <c r="A171" s="29"/>
      <c r="C171" s="34"/>
    </row>
    <row r="172" spans="1:3" ht="12.75">
      <c r="A172" s="29"/>
      <c r="C172" s="34"/>
    </row>
    <row r="173" spans="1:3" ht="12.75">
      <c r="A173" s="29"/>
      <c r="C173" s="34"/>
    </row>
    <row r="174" spans="1:3" ht="12.75">
      <c r="A174" s="29"/>
      <c r="C174" s="34"/>
    </row>
    <row r="175" spans="1:3" ht="12.75">
      <c r="A175" s="29"/>
      <c r="C175" s="34"/>
    </row>
    <row r="176" spans="1:3" ht="12.75">
      <c r="A176" s="29"/>
      <c r="C176" s="34"/>
    </row>
    <row r="177" spans="1:3" ht="12.75">
      <c r="A177" s="29"/>
      <c r="C177" s="34"/>
    </row>
    <row r="178" spans="1:3" ht="12.75">
      <c r="A178" s="29"/>
      <c r="C178" s="34"/>
    </row>
    <row r="179" spans="1:3" ht="12.75">
      <c r="A179" s="29"/>
      <c r="C179" s="34"/>
    </row>
    <row r="180" spans="1:3" ht="12.75">
      <c r="A180" s="29"/>
      <c r="C180" s="34"/>
    </row>
    <row r="181" spans="1:3" ht="12.75">
      <c r="A181" s="29"/>
      <c r="C181" s="34"/>
    </row>
    <row r="182" spans="1:3" ht="12.75">
      <c r="A182" s="29"/>
      <c r="C182" s="34"/>
    </row>
    <row r="183" spans="1:3" ht="12.75">
      <c r="A183" s="29"/>
      <c r="C183" s="34"/>
    </row>
    <row r="184" spans="1:3" ht="12.75">
      <c r="A184" s="29"/>
      <c r="C184" s="34"/>
    </row>
    <row r="185" spans="1:3" ht="12.75">
      <c r="A185" s="29"/>
      <c r="C185" s="34"/>
    </row>
    <row r="186" spans="1:3" ht="12.75">
      <c r="A186" s="29"/>
      <c r="C186" s="34"/>
    </row>
    <row r="187" spans="1:3" ht="12.75">
      <c r="A187" s="29"/>
      <c r="C187" s="34"/>
    </row>
    <row r="188" spans="1:3" ht="12.75">
      <c r="A188" s="29"/>
      <c r="C188" s="34"/>
    </row>
    <row r="189" spans="1:3" ht="12.75">
      <c r="A189" s="29"/>
      <c r="C189" s="34"/>
    </row>
    <row r="190" spans="1:3" ht="12.75">
      <c r="A190" s="29"/>
      <c r="C190" s="34"/>
    </row>
    <row r="191" spans="1:3" ht="12.75">
      <c r="A191" s="29"/>
      <c r="C191" s="34"/>
    </row>
    <row r="192" spans="1:3" ht="12.75">
      <c r="A192" s="29"/>
      <c r="C192" s="34"/>
    </row>
    <row r="193" spans="1:3" ht="12.75">
      <c r="A193" s="29"/>
      <c r="C193" s="34"/>
    </row>
    <row r="194" spans="1:3" ht="12.75">
      <c r="A194" s="29"/>
      <c r="C194" s="34"/>
    </row>
    <row r="195" spans="1:3" ht="12.75">
      <c r="A195" s="29"/>
      <c r="C195" s="34"/>
    </row>
    <row r="196" spans="1:3" ht="12.75">
      <c r="A196" s="29"/>
      <c r="C196" s="34"/>
    </row>
    <row r="197" spans="1:3" ht="12.75">
      <c r="A197" s="29"/>
      <c r="C197" s="34"/>
    </row>
    <row r="198" spans="1:3" ht="12.75">
      <c r="A198" s="29"/>
      <c r="C198" s="34"/>
    </row>
    <row r="199" spans="1:3" ht="12.75">
      <c r="A199" s="29"/>
      <c r="C199" s="34"/>
    </row>
    <row r="200" spans="1:3" ht="12.75">
      <c r="A200" s="29"/>
      <c r="C200" s="34"/>
    </row>
    <row r="201" spans="1:3" ht="12.75">
      <c r="A201" s="29"/>
      <c r="C201" s="34"/>
    </row>
    <row r="202" spans="1:3" ht="12.75">
      <c r="A202" s="29"/>
      <c r="C202" s="34"/>
    </row>
    <row r="203" spans="1:3" ht="12.75">
      <c r="A203" s="29"/>
      <c r="C203" s="34"/>
    </row>
    <row r="204" spans="1:3" ht="12.75">
      <c r="A204" s="29"/>
      <c r="C204" s="34"/>
    </row>
    <row r="205" spans="1:3" ht="12.75">
      <c r="A205" s="29"/>
      <c r="C205" s="34"/>
    </row>
    <row r="206" spans="1:3" ht="12.75">
      <c r="A206" s="29"/>
      <c r="C206" s="34"/>
    </row>
    <row r="207" spans="1:3" ht="12.75">
      <c r="A207" s="29"/>
      <c r="C207" s="34"/>
    </row>
    <row r="208" spans="1:3" ht="12.75">
      <c r="A208" s="29"/>
      <c r="C208" s="34"/>
    </row>
    <row r="209" spans="1:3" ht="12.75">
      <c r="A209" s="29"/>
      <c r="C209" s="34"/>
    </row>
    <row r="210" spans="1:3" ht="12.75">
      <c r="A210" s="29"/>
      <c r="C210" s="34"/>
    </row>
    <row r="211" spans="1:3" ht="12.75">
      <c r="A211" s="29"/>
      <c r="C211" s="34"/>
    </row>
    <row r="212" spans="1:3" ht="12.75">
      <c r="A212" s="29"/>
      <c r="C212" s="34"/>
    </row>
    <row r="213" spans="1:3" ht="12.75">
      <c r="A213" s="29"/>
      <c r="C213" s="34"/>
    </row>
    <row r="214" spans="1:3" ht="12.75">
      <c r="A214" s="29"/>
      <c r="C214" s="34"/>
    </row>
    <row r="215" spans="1:3" ht="12.75">
      <c r="A215" s="29"/>
      <c r="C215" s="34"/>
    </row>
    <row r="216" spans="1:3" ht="12.75">
      <c r="A216" s="29"/>
      <c r="C216" s="34"/>
    </row>
    <row r="217" spans="1:3" ht="12.75">
      <c r="A217" s="29"/>
      <c r="C217" s="34"/>
    </row>
    <row r="218" spans="1:3" ht="12.75">
      <c r="A218" s="29"/>
      <c r="C218" s="34"/>
    </row>
    <row r="219" spans="1:3" ht="12.75">
      <c r="A219" s="29"/>
      <c r="C219" s="34"/>
    </row>
    <row r="220" spans="1:3" ht="12.75">
      <c r="A220" s="29"/>
      <c r="C220" s="34"/>
    </row>
    <row r="221" spans="1:3" ht="12.75">
      <c r="A221" s="29"/>
      <c r="C221" s="34"/>
    </row>
    <row r="222" spans="1:3" ht="12.75">
      <c r="A222" s="29"/>
      <c r="C222" s="34"/>
    </row>
    <row r="223" spans="1:3" ht="12.75">
      <c r="A223" s="29"/>
      <c r="C223" s="34"/>
    </row>
    <row r="224" spans="1:3" ht="12.75">
      <c r="A224" s="29"/>
      <c r="C224" s="34"/>
    </row>
    <row r="225" spans="1:3" ht="12.75">
      <c r="A225" s="29"/>
      <c r="C225" s="34"/>
    </row>
    <row r="226" spans="1:3" ht="12.75">
      <c r="A226" s="29"/>
      <c r="C226" s="34"/>
    </row>
    <row r="227" spans="1:3" ht="12.75">
      <c r="A227" s="29"/>
      <c r="C227" s="34"/>
    </row>
    <row r="228" spans="1:3" ht="12.75">
      <c r="A228" s="29"/>
      <c r="C228" s="34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</sheetData>
  <mergeCells count="6">
    <mergeCell ref="L2:L3"/>
    <mergeCell ref="A1:A2"/>
    <mergeCell ref="B1:M1"/>
    <mergeCell ref="C2:C3"/>
    <mergeCell ref="F2:F3"/>
    <mergeCell ref="I2:I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2"/>
  <sheetViews>
    <sheetView workbookViewId="0" topLeftCell="A1">
      <selection activeCell="L4" sqref="L4"/>
    </sheetView>
  </sheetViews>
  <sheetFormatPr defaultColWidth="11.421875" defaultRowHeight="12.75"/>
  <cols>
    <col min="1" max="1" width="5.28125" style="3" customWidth="1"/>
    <col min="2" max="2" width="9.28125" style="0" customWidth="1"/>
    <col min="3" max="3" width="6.57421875" style="0" customWidth="1"/>
    <col min="4" max="4" width="17.7109375" style="0" customWidth="1"/>
    <col min="5" max="5" width="9.00390625" style="0" customWidth="1"/>
    <col min="6" max="6" width="7.7109375" style="0" customWidth="1"/>
    <col min="7" max="7" width="17.8515625" style="0" customWidth="1"/>
    <col min="8" max="8" width="9.140625" style="0" customWidth="1"/>
    <col min="9" max="9" width="6.421875" style="0" customWidth="1"/>
    <col min="10" max="10" width="18.00390625" style="0" customWidth="1"/>
    <col min="11" max="11" width="9.421875" style="0" customWidth="1"/>
    <col min="12" max="12" width="6.57421875" style="0" customWidth="1"/>
    <col min="13" max="13" width="20.7109375" style="0" customWidth="1"/>
  </cols>
  <sheetData>
    <row r="1" spans="1:13" ht="15.75">
      <c r="A1" s="24"/>
      <c r="B1" s="25" t="s">
        <v>163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8" customFormat="1" ht="15.75">
      <c r="A2" s="24"/>
      <c r="B2" s="27" t="s">
        <v>164</v>
      </c>
      <c r="C2" s="26" t="str">
        <f>'[3]Fallas0'!AA1</f>
        <v>X/R</v>
      </c>
      <c r="D2" s="27" t="s">
        <v>165</v>
      </c>
      <c r="E2" s="27" t="s">
        <v>166</v>
      </c>
      <c r="F2" s="26" t="str">
        <f>'[3]Fallas0'!AM1</f>
        <v>X/R</v>
      </c>
      <c r="G2" s="27" t="s">
        <v>167</v>
      </c>
      <c r="H2" s="27" t="s">
        <v>168</v>
      </c>
      <c r="I2" s="26" t="str">
        <f>'[3]Fallas0'!AY1</f>
        <v>X/R</v>
      </c>
      <c r="J2" s="27" t="s">
        <v>169</v>
      </c>
      <c r="K2" s="27" t="s">
        <v>170</v>
      </c>
      <c r="L2" s="26" t="str">
        <f>'[3]Fallas0'!CO1</f>
        <v>X/R</v>
      </c>
      <c r="M2" s="27" t="s">
        <v>171</v>
      </c>
    </row>
    <row r="3" spans="1:13" ht="12.75">
      <c r="A3" s="29" t="s">
        <v>161</v>
      </c>
      <c r="B3" s="29" t="str">
        <f>'[3]Fallas0'!Y2</f>
        <v>Magnitud</v>
      </c>
      <c r="C3" s="26"/>
      <c r="D3" s="29" t="str">
        <f>'[3]Fallas0'!AB2</f>
        <v>Magnitud</v>
      </c>
      <c r="E3" s="29" t="str">
        <f>'[3]Fallas0'!AG2</f>
        <v>Magnitud</v>
      </c>
      <c r="F3" s="26"/>
      <c r="G3" s="29" t="str">
        <f>'[3]Fallas0'!AN2</f>
        <v>Magnitud</v>
      </c>
      <c r="H3" s="29" t="str">
        <f>'[3]Fallas0'!AS2</f>
        <v>Magnitud</v>
      </c>
      <c r="I3" s="26"/>
      <c r="J3" s="29" t="str">
        <f>'[3]Fallas0'!BA2</f>
        <v>Magnitud</v>
      </c>
      <c r="K3" s="29" t="str">
        <f>'[3]Fallas0'!CI2</f>
        <v>Magnitud</v>
      </c>
      <c r="L3" s="26"/>
      <c r="M3" s="29" t="str">
        <f>'[3]Fallas0'!CP2</f>
        <v>Magnitud</v>
      </c>
    </row>
    <row r="4" spans="1:13" ht="12.75">
      <c r="A4" s="29">
        <v>1</v>
      </c>
      <c r="B4" s="30">
        <f>Fallas20!Y3*1000</f>
        <v>368.80580188777253</v>
      </c>
      <c r="C4" s="30">
        <f>Fallas20!AA3</f>
        <v>0.3283041083751278</v>
      </c>
      <c r="D4" s="31">
        <f>Fallas20!AB3*1000</f>
        <v>553.2087028316588</v>
      </c>
      <c r="E4" s="31">
        <f>Fallas20!AG3*1000</f>
        <v>312.7938970540906</v>
      </c>
      <c r="F4" s="31">
        <f>Fallas20!AJ3</f>
        <v>0.6235305183672053</v>
      </c>
      <c r="G4" s="31">
        <f>Fallas20!AK3*1000</f>
        <v>469.1908455811359</v>
      </c>
      <c r="H4" s="31">
        <f>Fallas20!AP3*1000</f>
        <v>372.42010079729346</v>
      </c>
      <c r="I4" s="31">
        <f>Fallas20!AR3</f>
        <v>0.27819346571340475</v>
      </c>
      <c r="J4" s="31">
        <f>Fallas20!AS3*1000</f>
        <v>547.4575481720213</v>
      </c>
      <c r="K4" s="31">
        <f>Fallas20!CB3*1000</f>
        <v>1098.1910208347533</v>
      </c>
      <c r="L4" s="31">
        <f>Fallas20!CI3</f>
        <v>7.3195424722676155</v>
      </c>
      <c r="M4" s="31">
        <f>Fallas20!CJ3*1000</f>
        <v>1229.973943334924</v>
      </c>
    </row>
    <row r="5" spans="1:13" ht="12.75">
      <c r="A5" s="29">
        <v>2</v>
      </c>
      <c r="B5" s="30">
        <f>Fallas20!Y4*1000</f>
        <v>361.7658566998998</v>
      </c>
      <c r="C5" s="30">
        <f>Fallas20!AA4</f>
        <v>0.3467127243411102</v>
      </c>
      <c r="D5" s="31">
        <f>Fallas20!AB4*1000</f>
        <v>531.7958093488527</v>
      </c>
      <c r="E5" s="31">
        <f>Fallas20!AG4*1000</f>
        <v>301.10375204978664</v>
      </c>
      <c r="F5" s="31">
        <f>Fallas20!AJ4</f>
        <v>0.6505357626427737</v>
      </c>
      <c r="G5" s="31">
        <f>Fallas20!AK4*1000</f>
        <v>442.62251551318633</v>
      </c>
      <c r="H5" s="31">
        <f>Fallas20!AP4*1000</f>
        <v>361.7679141637938</v>
      </c>
      <c r="I5" s="31">
        <f>Fallas20!AR4</f>
        <v>0.3375755284455437</v>
      </c>
      <c r="J5" s="31">
        <f>Fallas20!AS4*1000</f>
        <v>528.1811546791389</v>
      </c>
      <c r="K5" s="31">
        <f>Fallas0!CC4*1000</f>
        <v>1101.5011380538597</v>
      </c>
      <c r="L5" s="31">
        <f>Fallas0!CI4</f>
        <v>2.758285670729388</v>
      </c>
      <c r="M5" s="31">
        <f>Fallas0!CJ4*1000</f>
        <v>1310.786354284093</v>
      </c>
    </row>
    <row r="6" spans="1:13" ht="12.75">
      <c r="A6" s="29">
        <v>3</v>
      </c>
      <c r="B6" s="30">
        <f>Fallas20!Y5*1000</f>
        <v>357.40018536582204</v>
      </c>
      <c r="C6" s="30">
        <f>Fallas20!AA5</f>
        <v>0.35810439966794894</v>
      </c>
      <c r="D6" s="31">
        <f>Fallas20!AB5*1000</f>
        <v>521.8042706341001</v>
      </c>
      <c r="E6" s="31">
        <f>Fallas20!AG5*1000</f>
        <v>294.09619424211314</v>
      </c>
      <c r="F6" s="31">
        <f>Fallas20!AJ5</f>
        <v>0.6669227473191804</v>
      </c>
      <c r="G6" s="31">
        <f>Fallas20!AK5*1000</f>
        <v>429.38044359348515</v>
      </c>
      <c r="H6" s="31">
        <f>Fallas20!AP5*1000</f>
        <v>354.8321420440709</v>
      </c>
      <c r="I6" s="31">
        <f>Fallas20!AR5</f>
        <v>0.37440377801164965</v>
      </c>
      <c r="J6" s="31">
        <f>Fallas20!AS5*1000</f>
        <v>518.0549273843435</v>
      </c>
      <c r="K6" s="31">
        <f>Fallas0!CC5*1000</f>
        <v>1006.4110970215263</v>
      </c>
      <c r="L6" s="31">
        <f>Fallas0!CI5</f>
        <v>3.4263097670452587</v>
      </c>
      <c r="M6" s="31">
        <f>Fallas0!CJ5*1000</f>
        <v>1278.1420932173385</v>
      </c>
    </row>
    <row r="7" spans="1:13" ht="12.75">
      <c r="A7" s="29">
        <v>4</v>
      </c>
      <c r="B7" s="30">
        <f>Fallas20!Y6*1000</f>
        <v>357.0020601320654</v>
      </c>
      <c r="C7" s="30">
        <f>Fallas20!AA6</f>
        <v>0.3591425586953717</v>
      </c>
      <c r="D7" s="31">
        <f>Fallas20!AB6*1000</f>
        <v>517.6529871914948</v>
      </c>
      <c r="E7" s="31">
        <f>Fallas20!AG6*1000</f>
        <v>293.46604648955457</v>
      </c>
      <c r="F7" s="31">
        <f>Fallas20!AJ6</f>
        <v>0.6684040579620494</v>
      </c>
      <c r="G7" s="31">
        <f>Fallas20!AK6*1000</f>
        <v>425.5257674098541</v>
      </c>
      <c r="H7" s="31">
        <f>Fallas20!AP6*1000</f>
        <v>354.18888478759106</v>
      </c>
      <c r="I7" s="31">
        <f>Fallas20!AR6</f>
        <v>0.3777631476734331</v>
      </c>
      <c r="J7" s="31">
        <f>Fallas20!AS6*1000</f>
        <v>513.573882942007</v>
      </c>
      <c r="K7" s="31">
        <f>Fallas0!CC6*1000</f>
        <v>998.9956100319615</v>
      </c>
      <c r="L7" s="31">
        <f>Fallas0!CI6</f>
        <v>3.4948487759367386</v>
      </c>
      <c r="M7" s="31">
        <f>Fallas0!CJ6*1000</f>
        <v>1268.724424740591</v>
      </c>
    </row>
    <row r="8" spans="1:13" ht="12.75">
      <c r="A8" s="29">
        <v>5</v>
      </c>
      <c r="B8" s="30">
        <f>Fallas20!Y7*1000</f>
        <v>355.89114664256203</v>
      </c>
      <c r="C8" s="30">
        <f>Fallas20!AA7</f>
        <v>0.3620388729566369</v>
      </c>
      <c r="D8" s="31">
        <f>Fallas20!AB7*1000</f>
        <v>512.4832511652894</v>
      </c>
      <c r="E8" s="31">
        <f>Fallas20!AG7*1000</f>
        <v>291.7154430621096</v>
      </c>
      <c r="F8" s="31">
        <f>Fallas20!AJ7</f>
        <v>0.67252613428465</v>
      </c>
      <c r="G8" s="31">
        <f>Fallas20!AK7*1000</f>
        <v>420.07023800943784</v>
      </c>
      <c r="H8" s="31">
        <f>Fallas20!AP7*1000</f>
        <v>352.38524289244435</v>
      </c>
      <c r="I8" s="31">
        <f>Fallas20!AR7</f>
        <v>0.3871380426596331</v>
      </c>
      <c r="J8" s="31">
        <f>Fallas20!AS7*1000</f>
        <v>507.4347497651198</v>
      </c>
      <c r="K8" s="31">
        <f>Fallas0!CC7*1000</f>
        <v>979.1780961802315</v>
      </c>
      <c r="L8" s="31">
        <f>Fallas0!CI7</f>
        <v>3.6939378557265434</v>
      </c>
      <c r="M8" s="31">
        <f>Fallas0!CJ7*1000</f>
        <v>1253.3479631106964</v>
      </c>
    </row>
    <row r="9" spans="1:13" ht="12.75">
      <c r="A9" s="29">
        <v>6</v>
      </c>
      <c r="B9" s="30">
        <f>Fallas20!Y8*1000</f>
        <v>355.82799663175973</v>
      </c>
      <c r="C9" s="30">
        <f>Fallas20!AA8</f>
        <v>0.3622034921503359</v>
      </c>
      <c r="D9" s="31">
        <f>Fallas20!AB8*1000</f>
        <v>512.392315149734</v>
      </c>
      <c r="E9" s="31">
        <f>Fallas20!AG8*1000</f>
        <v>291.61627042342826</v>
      </c>
      <c r="F9" s="31">
        <f>Fallas20!AJ8</f>
        <v>0.6727599566833641</v>
      </c>
      <c r="G9" s="31">
        <f>Fallas20!AK8*1000</f>
        <v>419.92742940973665</v>
      </c>
      <c r="H9" s="31">
        <f>Fallas20!AP8*1000</f>
        <v>352.28233809108946</v>
      </c>
      <c r="I9" s="31">
        <f>Fallas20!AR8</f>
        <v>0.3876710091020173</v>
      </c>
      <c r="J9" s="31">
        <f>Fallas20!AS8*1000</f>
        <v>507.2865668511688</v>
      </c>
      <c r="K9" s="31">
        <f>Fallas0!CC8*1000</f>
        <v>978.0880485577737</v>
      </c>
      <c r="L9" s="31">
        <f>Fallas0!CI8</f>
        <v>3.7056173654983633</v>
      </c>
      <c r="M9" s="31">
        <f>Fallas0!CJ8*1000</f>
        <v>1251.9527021539504</v>
      </c>
    </row>
    <row r="10" spans="1:13" ht="12.75">
      <c r="A10" s="29">
        <v>7</v>
      </c>
      <c r="B10" s="30">
        <f>Fallas20!Y9*1000</f>
        <v>354.9406899167414</v>
      </c>
      <c r="C10" s="30">
        <f>Fallas20!AA9</f>
        <v>0.36451628404337416</v>
      </c>
      <c r="D10" s="31">
        <f>Fallas20!AB9*1000</f>
        <v>511.11459348010754</v>
      </c>
      <c r="E10" s="31">
        <f>Fallas20!AG9*1000</f>
        <v>290.22666925681415</v>
      </c>
      <c r="F10" s="31">
        <f>Fallas20!AJ9</f>
        <v>0.6760397276726251</v>
      </c>
      <c r="G10" s="31">
        <f>Fallas20!AK9*1000</f>
        <v>417.92640372981236</v>
      </c>
      <c r="H10" s="31">
        <f>Fallas20!AP9*1000</f>
        <v>350.8322981495173</v>
      </c>
      <c r="I10" s="31">
        <f>Fallas20!AR9</f>
        <v>0.3951602159084104</v>
      </c>
      <c r="J10" s="31">
        <f>Fallas20!AS9*1000</f>
        <v>501.6901863538098</v>
      </c>
      <c r="K10" s="31">
        <f>Fallas0!CC9*1000</f>
        <v>963.1571978066726</v>
      </c>
      <c r="L10" s="31">
        <f>Fallas0!CI9</f>
        <v>3.8740931784111234</v>
      </c>
      <c r="M10" s="31">
        <f>Fallas0!CJ9*1000</f>
        <v>1242.4727851706077</v>
      </c>
    </row>
    <row r="11" spans="1:13" ht="12.75">
      <c r="A11" s="29">
        <v>8</v>
      </c>
      <c r="B11" s="30">
        <f>Fallas20!Y10*1000</f>
        <v>354.4023941218693</v>
      </c>
      <c r="C11" s="30">
        <f>Fallas20!AA10</f>
        <v>0.36591916448579326</v>
      </c>
      <c r="D11" s="31">
        <f>Fallas20!AB10*1000</f>
        <v>506.7954235942731</v>
      </c>
      <c r="E11" s="31">
        <f>Fallas20!AG10*1000</f>
        <v>289.3871397367824</v>
      </c>
      <c r="F11" s="31">
        <f>Fallas20!AJ10</f>
        <v>0.6780243609364671</v>
      </c>
      <c r="G11" s="31">
        <f>Fallas20!AK10*1000</f>
        <v>413.82360982359876</v>
      </c>
      <c r="H11" s="31">
        <f>Fallas20!AP10*1000</f>
        <v>349.948927783777</v>
      </c>
      <c r="I11" s="31">
        <f>Fallas20!AR10</f>
        <v>0.3997042306181757</v>
      </c>
      <c r="J11" s="31">
        <f>Fallas20!AS10*1000</f>
        <v>500.426966730801</v>
      </c>
      <c r="K11" s="31">
        <f>Fallas0!CC10*1000</f>
        <v>954.4318836795156</v>
      </c>
      <c r="L11" s="31">
        <f>Fallas0!CI10</f>
        <v>3.9804541062250136</v>
      </c>
      <c r="M11" s="31">
        <f>Fallas0!CJ10*1000</f>
        <v>1173.9512169258041</v>
      </c>
    </row>
    <row r="12" spans="1:13" ht="12.75">
      <c r="A12" s="29">
        <v>9</v>
      </c>
      <c r="B12" s="30">
        <f>Fallas20!Y11*1000</f>
        <v>353.0162845414843</v>
      </c>
      <c r="C12" s="30">
        <f>Fallas20!AA11</f>
        <v>0.3695309364482205</v>
      </c>
      <c r="D12" s="31">
        <f>Fallas20!AB11*1000</f>
        <v>504.8132868943226</v>
      </c>
      <c r="E12" s="31">
        <f>Fallas20!AG11*1000</f>
        <v>287.23738556988417</v>
      </c>
      <c r="F12" s="31">
        <f>Fallas20!AJ11</f>
        <v>0.6831173076258048</v>
      </c>
      <c r="G12" s="31">
        <f>Fallas20!AK11*1000</f>
        <v>410.74946136493435</v>
      </c>
      <c r="H12" s="31">
        <f>Fallas20!AP11*1000</f>
        <v>347.66201988842255</v>
      </c>
      <c r="I12" s="31">
        <f>Fallas20!AR11</f>
        <v>0.41140733580171135</v>
      </c>
      <c r="J12" s="31">
        <f>Fallas20!AS11*1000</f>
        <v>497.1566884404442</v>
      </c>
      <c r="K12" s="31">
        <f>Fallas0!CC11*1000</f>
        <v>933.0149691025231</v>
      </c>
      <c r="L12" s="31">
        <f>Fallas0!CI11</f>
        <v>4.270037150214618</v>
      </c>
      <c r="M12" s="31">
        <f>Fallas0!CJ11*1000</f>
        <v>1222.2496095243055</v>
      </c>
    </row>
    <row r="13" spans="1:13" ht="12.75">
      <c r="A13" s="29">
        <v>10</v>
      </c>
      <c r="B13" s="30">
        <f>Fallas20!Y12*1000</f>
        <v>352.80394987889287</v>
      </c>
      <c r="C13" s="30">
        <f>Fallas20!AA12</f>
        <v>0.3700841400067907</v>
      </c>
      <c r="D13" s="31">
        <f>Fallas20!AB12*1000</f>
        <v>504.5096483268168</v>
      </c>
      <c r="E13" s="31">
        <f>Fallas20!AG12*1000</f>
        <v>286.90959148143963</v>
      </c>
      <c r="F13" s="31">
        <f>Fallas20!AJ12</f>
        <v>0.6838952774673028</v>
      </c>
      <c r="G13" s="31">
        <f>Fallas20!AK12*1000</f>
        <v>410.28071581845865</v>
      </c>
      <c r="H13" s="31">
        <f>Fallas20!AP12*1000</f>
        <v>347.3101930916625</v>
      </c>
      <c r="I13" s="31">
        <f>Fallas20!AR12</f>
        <v>0.41320041749972874</v>
      </c>
      <c r="J13" s="31">
        <f>Fallas20!AS12*1000</f>
        <v>496.6535761210774</v>
      </c>
      <c r="K13" s="31">
        <f>Fallas0!CC12*1000</f>
        <v>929.8586766605052</v>
      </c>
      <c r="L13" s="31">
        <f>Fallas0!CI12</f>
        <v>4.316530466503983</v>
      </c>
      <c r="M13" s="31">
        <f>Fallas0!CJ12*1000</f>
        <v>1227.4134531918671</v>
      </c>
    </row>
    <row r="14" spans="1:13" ht="12.75">
      <c r="A14" s="29">
        <v>11</v>
      </c>
      <c r="B14" s="30">
        <f>Fallas20!Y13*1000</f>
        <v>352.0827823905538</v>
      </c>
      <c r="C14" s="30">
        <f>Fallas20!AA13</f>
        <v>0.3719628909772949</v>
      </c>
      <c r="D14" s="31">
        <f>Fallas20!AB13*1000</f>
        <v>503.4783788184919</v>
      </c>
      <c r="E14" s="31">
        <f>Fallas20!AG13*1000</f>
        <v>285.7992782518402</v>
      </c>
      <c r="F14" s="31">
        <f>Fallas20!AJ13</f>
        <v>0.6865332147571084</v>
      </c>
      <c r="G14" s="31">
        <f>Fallas20!AK13*1000</f>
        <v>408.69296790013135</v>
      </c>
      <c r="H14" s="31">
        <f>Fallas20!AP13*1000</f>
        <v>346.11239932018356</v>
      </c>
      <c r="I14" s="31">
        <f>Fallas20!AR13</f>
        <v>0.41929105540014994</v>
      </c>
      <c r="J14" s="31">
        <f>Fallas20!AS13*1000</f>
        <v>494.94073102786245</v>
      </c>
      <c r="K14" s="31">
        <f>Fallas0!CC13*1000</f>
        <v>919.3677694403358</v>
      </c>
      <c r="L14" s="31">
        <f>Fallas0!CI13</f>
        <v>4.478986565279401</v>
      </c>
      <c r="M14" s="31">
        <f>Fallas0!CJ13*1000</f>
        <v>1231.95281105005</v>
      </c>
    </row>
    <row r="15" spans="1:13" ht="12.75">
      <c r="A15" s="29">
        <v>12</v>
      </c>
      <c r="B15" s="30">
        <f>Fallas20!Y14*1000</f>
        <v>351.2325271875259</v>
      </c>
      <c r="C15" s="30">
        <f>Fallas20!AA14</f>
        <v>0.3741776905826154</v>
      </c>
      <c r="D15" s="31">
        <f>Fallas20!AB14*1000</f>
        <v>498.7501886062867</v>
      </c>
      <c r="E15" s="31">
        <f>Fallas20!AG14*1000</f>
        <v>284.496139097007</v>
      </c>
      <c r="F15" s="31">
        <f>Fallas20!AJ14</f>
        <v>0.6896347864572626</v>
      </c>
      <c r="G15" s="31">
        <f>Fallas20!AK14*1000</f>
        <v>403.9845175177499</v>
      </c>
      <c r="H15" s="31">
        <f>Fallas20!AP14*1000</f>
        <v>344.69470700489427</v>
      </c>
      <c r="I15" s="31">
        <f>Fallas20!AR14</f>
        <v>0.4264732978874219</v>
      </c>
      <c r="J15" s="31">
        <f>Fallas20!AS14*1000</f>
        <v>492.9134310169988</v>
      </c>
      <c r="K15" s="31">
        <f>Fallas0!CC14*1000</f>
        <v>907.4289639539808</v>
      </c>
      <c r="L15" s="31">
        <f>Fallas0!CI14</f>
        <v>4.6800827793603546</v>
      </c>
      <c r="M15" s="31">
        <f>Fallas0!CJ14*1000</f>
        <v>1243.1776806169537</v>
      </c>
    </row>
    <row r="16" spans="1:13" ht="12.75">
      <c r="A16" s="29">
        <v>13</v>
      </c>
      <c r="B16" s="30">
        <f>Fallas20!Y15*1000</f>
        <v>350.0661519112127</v>
      </c>
      <c r="C16" s="30">
        <f>Fallas20!AA15</f>
        <v>0.37721556779876814</v>
      </c>
      <c r="D16" s="31">
        <f>Fallas20!AB15*1000</f>
        <v>497.093935713922</v>
      </c>
      <c r="E16" s="31">
        <f>Fallas20!AG15*1000</f>
        <v>282.71883632480933</v>
      </c>
      <c r="F16" s="31">
        <f>Fallas20!AJ15</f>
        <v>0.6938746028488952</v>
      </c>
      <c r="G16" s="31">
        <f>Fallas20!AK15*1000</f>
        <v>401.4607475812292</v>
      </c>
      <c r="H16" s="31">
        <f>Fallas20!AP15*1000</f>
        <v>342.7407289770851</v>
      </c>
      <c r="I16" s="31">
        <f>Fallas20!AR15</f>
        <v>0.4363284953970343</v>
      </c>
      <c r="J16" s="31">
        <f>Fallas20!AS15*1000</f>
        <v>490.11924243723166</v>
      </c>
      <c r="K16" s="31">
        <f>Fallas0!CC15*1000</f>
        <v>891.7478360746222</v>
      </c>
      <c r="L16" s="31">
        <f>Fallas0!CI15</f>
        <v>4.974371827046648</v>
      </c>
      <c r="M16" s="31">
        <f>Fallas0!CJ15*1000</f>
        <v>1257.3644488652174</v>
      </c>
    </row>
    <row r="17" spans="1:13" ht="12.75">
      <c r="A17" s="29">
        <v>14</v>
      </c>
      <c r="B17" s="30">
        <f>Fallas20!Y16*1000</f>
        <v>349.62287446784296</v>
      </c>
      <c r="C17" s="30">
        <f>Fallas20!AA16</f>
        <v>0.37837000676292043</v>
      </c>
      <c r="D17" s="31">
        <f>Fallas20!AB16*1000</f>
        <v>492.96825299965855</v>
      </c>
      <c r="E17" s="31">
        <f>Fallas20!AG16*1000</f>
        <v>282.04649082944115</v>
      </c>
      <c r="F17" s="31">
        <f>Fallas20!AJ16</f>
        <v>0.6954814530429889</v>
      </c>
      <c r="G17" s="31">
        <f>Fallas20!AK16*1000</f>
        <v>397.685552069512</v>
      </c>
      <c r="H17" s="31">
        <f>Fallas20!AP16*1000</f>
        <v>341.9954651345741</v>
      </c>
      <c r="I17" s="31">
        <f>Fallas20!AR16</f>
        <v>0.4400747853164321</v>
      </c>
      <c r="J17" s="31">
        <f>Fallas20!AS16*1000</f>
        <v>489.0535151424409</v>
      </c>
      <c r="K17" s="31">
        <f>Fallas0!CC16*1000</f>
        <v>885.9846563393673</v>
      </c>
      <c r="L17" s="31">
        <f>Fallas0!CI16</f>
        <v>5.092288691566696</v>
      </c>
      <c r="M17" s="31">
        <f>Fallas0!CJ16*1000</f>
        <v>1258.0982120019016</v>
      </c>
    </row>
    <row r="18" spans="1:13" ht="12.75">
      <c r="A18" s="29">
        <v>15</v>
      </c>
      <c r="B18" s="30">
        <f>Fallas20!Y17*1000</f>
        <v>347.3010724724506</v>
      </c>
      <c r="C18" s="30">
        <f>Fallas20!AA17</f>
        <v>0.3844160861236474</v>
      </c>
      <c r="D18" s="31">
        <f>Fallas20!AB17*1000</f>
        <v>482.7484907367063</v>
      </c>
      <c r="E18" s="31">
        <f>Fallas20!AG17*1000</f>
        <v>278.5525667226337</v>
      </c>
      <c r="F18" s="31">
        <f>Fallas20!AJ17</f>
        <v>0.7038581043101142</v>
      </c>
      <c r="G18" s="31">
        <f>Fallas20!AK17*1000</f>
        <v>387.1880677444608</v>
      </c>
      <c r="H18" s="31">
        <f>Fallas20!AP17*1000</f>
        <v>338.06980794049394</v>
      </c>
      <c r="I18" s="31">
        <f>Fallas20!AR17</f>
        <v>0.4597055265874607</v>
      </c>
      <c r="J18" s="31">
        <f>Fallas20!AS17*1000</f>
        <v>483.4398253549063</v>
      </c>
      <c r="K18" s="31">
        <f>Fallas0!CC17*1000</f>
        <v>857.3803201010687</v>
      </c>
      <c r="L18" s="31">
        <f>Fallas0!CI17</f>
        <v>5.772784603853817</v>
      </c>
      <c r="M18" s="31">
        <f>Fallas0!CJ17*1000</f>
        <v>1226.0538577445282</v>
      </c>
    </row>
    <row r="19" spans="1:13" ht="12.75">
      <c r="A19" s="29">
        <v>16</v>
      </c>
      <c r="B19" s="30">
        <f>Fallas20!Y18*1000</f>
        <v>346.08075078959996</v>
      </c>
      <c r="C19" s="30">
        <f>Fallas20!AA18</f>
        <v>0.3875935745960783</v>
      </c>
      <c r="D19" s="31">
        <f>Fallas20!AB18*1000</f>
        <v>477.5914360896479</v>
      </c>
      <c r="E19" s="31">
        <f>Fallas20!AG18*1000</f>
        <v>276.7346166417205</v>
      </c>
      <c r="F19" s="31">
        <f>Fallas20!AJ18</f>
        <v>0.7082344559306197</v>
      </c>
      <c r="G19" s="31">
        <f>Fallas20!AK18*1000</f>
        <v>381.8937709655743</v>
      </c>
      <c r="H19" s="31">
        <f>Fallas20!AP18*1000</f>
        <v>335.99285121564736</v>
      </c>
      <c r="I19" s="31">
        <f>Fallas20!AR18</f>
        <v>0.47002944691646475</v>
      </c>
      <c r="J19" s="31">
        <f>Fallas20!AS18*1000</f>
        <v>480.4697772383757</v>
      </c>
      <c r="K19" s="31">
        <f>Fallas0!CC18*1000</f>
        <v>843.3030183110835</v>
      </c>
      <c r="L19" s="31">
        <f>Fallas0!CI18</f>
        <v>6.179551497026762</v>
      </c>
      <c r="M19" s="31">
        <f>Fallas0!CJ18*1000</f>
        <v>1231.222406734182</v>
      </c>
    </row>
    <row r="20" spans="1:13" ht="12.75">
      <c r="A20" s="29">
        <v>17</v>
      </c>
      <c r="B20" s="30">
        <f>Fallas20!Y19*1000</f>
        <v>345.4679798456218</v>
      </c>
      <c r="C20" s="30">
        <f>Fallas20!AA19</f>
        <v>0.3891890818229256</v>
      </c>
      <c r="D20" s="31">
        <f>Fallas20!AB19*1000</f>
        <v>473.291132388502</v>
      </c>
      <c r="E20" s="31">
        <f>Fallas20!AG19*1000</f>
        <v>275.82648490984894</v>
      </c>
      <c r="F20" s="31">
        <f>Fallas20!AJ19</f>
        <v>0.7104252480849688</v>
      </c>
      <c r="G20" s="31">
        <f>Fallas20!AK19*1000</f>
        <v>377.8822843264931</v>
      </c>
      <c r="H20" s="31">
        <f>Fallas20!AP19*1000</f>
        <v>334.946706680091</v>
      </c>
      <c r="I20" s="31">
        <f>Fallas20!AR19</f>
        <v>0.4752152209379868</v>
      </c>
      <c r="J20" s="31">
        <f>Fallas20!AS19*1000</f>
        <v>478.9737905525301</v>
      </c>
      <c r="K20" s="31">
        <f>Fallas0!CC19*1000</f>
        <v>836.4572482419591</v>
      </c>
      <c r="L20" s="31">
        <f>Fallas0!CI19</f>
        <v>6.398746087700172</v>
      </c>
      <c r="M20" s="31">
        <f>Fallas0!CJ19*1000</f>
        <v>1221.2275824332603</v>
      </c>
    </row>
    <row r="21" spans="1:13" ht="12.75">
      <c r="A21" s="29">
        <v>18</v>
      </c>
      <c r="B21" s="30">
        <f>Fallas20!Y20*1000</f>
        <v>343.6906428501608</v>
      </c>
      <c r="C21" s="30">
        <f>Fallas20!AA20</f>
        <v>0.39381684490736424</v>
      </c>
      <c r="D21" s="31">
        <f>Fallas20!AB20*1000</f>
        <v>467.41927427621874</v>
      </c>
      <c r="E21" s="31">
        <f>Fallas20!AG20*1000</f>
        <v>273.2101637072884</v>
      </c>
      <c r="F21" s="31">
        <f>Fallas20!AJ20</f>
        <v>0.7167544528620335</v>
      </c>
      <c r="G21" s="31">
        <f>Fallas20!AK20*1000</f>
        <v>371.56582264191223</v>
      </c>
      <c r="H21" s="31">
        <f>Fallas20!AP20*1000</f>
        <v>331.9012277562209</v>
      </c>
      <c r="I21" s="31">
        <f>Fallas20!AR20</f>
        <v>0.49026350491117204</v>
      </c>
      <c r="J21" s="31">
        <f>Fallas20!AS20*1000</f>
        <v>474.61875569139596</v>
      </c>
      <c r="K21" s="31">
        <f>Fallas0!CC20*1000</f>
        <v>817.3730401925709</v>
      </c>
      <c r="L21" s="31">
        <f>Fallas0!CI20</f>
        <v>7.100069320520851</v>
      </c>
      <c r="M21" s="31">
        <f>Fallas0!CJ20*1000</f>
        <v>1201.5383690830793</v>
      </c>
    </row>
    <row r="22" spans="1:13" ht="12.75">
      <c r="A22" s="29">
        <v>19</v>
      </c>
      <c r="B22" s="30">
        <f>Fallas20!Y21*1000</f>
        <v>343.32422677711963</v>
      </c>
      <c r="C22" s="30">
        <f>Fallas20!AA21</f>
        <v>0.3947709254208918</v>
      </c>
      <c r="D22" s="31">
        <f>Fallas20!AB21*1000</f>
        <v>466.92094841688277</v>
      </c>
      <c r="E22" s="31">
        <f>Fallas20!AG21*1000</f>
        <v>272.67403058675853</v>
      </c>
      <c r="F22" s="31">
        <f>Fallas20!AJ21</f>
        <v>0.7180546753429451</v>
      </c>
      <c r="G22" s="31">
        <f>Fallas20!AK21*1000</f>
        <v>370.8366815979917</v>
      </c>
      <c r="H22" s="31">
        <f>Fallas20!AP21*1000</f>
        <v>331.2714557672696</v>
      </c>
      <c r="I22" s="31">
        <f>Fallas20!AR21</f>
        <v>0.4933672155885178</v>
      </c>
      <c r="J22" s="31">
        <f>Fallas20!AS21*1000</f>
        <v>473.7181817471955</v>
      </c>
      <c r="K22" s="31">
        <f>Fallas0!CC21*1000</f>
        <v>813.5723123534145</v>
      </c>
      <c r="L22" s="31">
        <f>Fallas0!CI21</f>
        <v>7.258280407207498</v>
      </c>
      <c r="M22" s="31">
        <f>Fallas0!CJ21*1000</f>
        <v>1204.0870222830536</v>
      </c>
    </row>
    <row r="23" spans="1:13" ht="12.75">
      <c r="A23" s="29">
        <v>20</v>
      </c>
      <c r="B23" s="30">
        <f>Fallas20!Y22*1000</f>
        <v>342.36732998384457</v>
      </c>
      <c r="C23" s="30">
        <f>Fallas20!AA22</f>
        <v>0.3972625761171733</v>
      </c>
      <c r="D23" s="31">
        <f>Fallas20!AB22*1000</f>
        <v>465.6195687780286</v>
      </c>
      <c r="E23" s="31">
        <f>Fallas20!AG22*1000</f>
        <v>271.2791060770913</v>
      </c>
      <c r="F23" s="31">
        <f>Fallas20!AJ22</f>
        <v>0.7214428671018325</v>
      </c>
      <c r="G23" s="31">
        <f>Fallas20!AK22*1000</f>
        <v>368.93958426484414</v>
      </c>
      <c r="H23" s="31">
        <f>Fallas20!AP22*1000</f>
        <v>329.6239754667843</v>
      </c>
      <c r="I23" s="31">
        <f>Fallas20!AR22</f>
        <v>0.5014748605197272</v>
      </c>
      <c r="J23" s="31">
        <f>Fallas20!AS22*1000</f>
        <v>471.36228491750154</v>
      </c>
      <c r="K23" s="31">
        <f>Fallas0!CC22*1000</f>
        <v>803.8472955260326</v>
      </c>
      <c r="L23" s="31">
        <f>Fallas0!CI22</f>
        <v>7.696619621487074</v>
      </c>
      <c r="M23" s="31">
        <f>Fallas0!CJ22*1000</f>
        <v>1205.7709432890488</v>
      </c>
    </row>
    <row r="24" spans="1:13" ht="12.75">
      <c r="A24" s="29">
        <v>21</v>
      </c>
      <c r="B24" s="30">
        <f>Fallas20!Y23*1000</f>
        <v>342.0482665477586</v>
      </c>
      <c r="C24" s="30">
        <f>Fallas20!AA23</f>
        <v>0.3980934081378513</v>
      </c>
      <c r="D24" s="31">
        <f>Fallas20!AB23*1000</f>
        <v>465.1856425049518</v>
      </c>
      <c r="E24" s="31">
        <f>Fallas20!AG23*1000</f>
        <v>270.8156489074686</v>
      </c>
      <c r="F24" s="31">
        <f>Fallas20!AJ23</f>
        <v>0.7225702638901917</v>
      </c>
      <c r="G24" s="31">
        <f>Fallas20!AK23*1000</f>
        <v>368.3092825141573</v>
      </c>
      <c r="H24" s="31">
        <f>Fallas20!AP23*1000</f>
        <v>329.0737809949672</v>
      </c>
      <c r="I24" s="31">
        <f>Fallas20!AR23</f>
        <v>0.5041789942782625</v>
      </c>
      <c r="J24" s="31">
        <f>Fallas20!AS23*1000</f>
        <v>470.5755068228031</v>
      </c>
      <c r="K24" s="31">
        <f>Fallas0!CC23*1000</f>
        <v>800.6668000414877</v>
      </c>
      <c r="L24" s="31">
        <f>Fallas0!CI23</f>
        <v>7.851504424353833</v>
      </c>
      <c r="M24" s="31">
        <f>Fallas0!CJ23*1000</f>
        <v>1209.0068680626464</v>
      </c>
    </row>
    <row r="25" spans="1:13" ht="12.75">
      <c r="A25" s="29">
        <v>22</v>
      </c>
      <c r="B25" s="30">
        <f>Fallas20!Y24*1000</f>
        <v>340.7559627208329</v>
      </c>
      <c r="C25" s="30">
        <f>Fallas20!AA24</f>
        <v>0.4014587140378768</v>
      </c>
      <c r="D25" s="31">
        <f>Fallas20!AB24*1000</f>
        <v>463.4281093003327</v>
      </c>
      <c r="E25" s="31">
        <f>Fallas20!AG24*1000</f>
        <v>268.9469356634802</v>
      </c>
      <c r="F25" s="31">
        <f>Fallas20!AJ24</f>
        <v>0.7271246706531744</v>
      </c>
      <c r="G25" s="31">
        <f>Fallas20!AK24*1000</f>
        <v>365.76783250233314</v>
      </c>
      <c r="H25" s="31">
        <f>Fallas20!AP24*1000</f>
        <v>326.8412403826476</v>
      </c>
      <c r="I25" s="31">
        <f>Fallas20!AR24</f>
        <v>0.5151355774108958</v>
      </c>
      <c r="J25" s="31">
        <f>Fallas20!AS24*1000</f>
        <v>467.38297374718604</v>
      </c>
      <c r="K25" s="31">
        <f>Fallas0!CC24*1000</f>
        <v>788.0855708801942</v>
      </c>
      <c r="L25" s="31">
        <f>Fallas0!CI24</f>
        <v>8.529303541002962</v>
      </c>
      <c r="M25" s="31">
        <f>Fallas0!CJ24*1000</f>
        <v>1197.8900677378952</v>
      </c>
    </row>
    <row r="26" spans="1:13" ht="12.75">
      <c r="A26" s="29">
        <v>23</v>
      </c>
      <c r="B26" s="30">
        <f>Fallas20!Y25*1000</f>
        <v>340.4607453193667</v>
      </c>
      <c r="C26" s="30">
        <f>Fallas20!AA25</f>
        <v>0.4022275426443192</v>
      </c>
      <c r="D26" s="31">
        <f>Fallas20!AB25*1000</f>
        <v>459.6220061811451</v>
      </c>
      <c r="E26" s="31">
        <f>Fallas20!AG25*1000</f>
        <v>268.52192827590517</v>
      </c>
      <c r="F26" s="31">
        <f>Fallas20!AJ25</f>
        <v>0.72816243361907</v>
      </c>
      <c r="G26" s="31">
        <f>Fallas20!AK25*1000</f>
        <v>362.50460317247195</v>
      </c>
      <c r="H26" s="31">
        <f>Fallas20!AP25*1000</f>
        <v>326.33036975116045</v>
      </c>
      <c r="I26" s="31">
        <f>Fallas20!AR25</f>
        <v>0.5176394589409304</v>
      </c>
      <c r="J26" s="31">
        <f>Fallas20!AS25*1000</f>
        <v>466.6524287441594</v>
      </c>
      <c r="K26" s="31">
        <f>Fallas0!CC25*1000</f>
        <v>785.276479163599</v>
      </c>
      <c r="L26" s="31">
        <f>Fallas0!CI25</f>
        <v>8.696618146222137</v>
      </c>
      <c r="M26" s="31">
        <f>Fallas0!CJ25*1000</f>
        <v>1209.3257779119424</v>
      </c>
    </row>
    <row r="27" spans="1:13" ht="12.75">
      <c r="A27" s="29">
        <v>24</v>
      </c>
      <c r="B27" s="30">
        <f>Fallas20!Y26*1000</f>
        <v>339.4182168061667</v>
      </c>
      <c r="C27" s="30">
        <f>Fallas20!AA26</f>
        <v>0.404942754984019</v>
      </c>
      <c r="D27" s="31">
        <f>Fallas20!AB26*1000</f>
        <v>454.8204105202634</v>
      </c>
      <c r="E27" s="31">
        <f>Fallas20!AG26*1000</f>
        <v>267.0266314494204</v>
      </c>
      <c r="F27" s="31">
        <f>Fallas20!AJ26</f>
        <v>0.7318193471834905</v>
      </c>
      <c r="G27" s="31">
        <f>Fallas20!AK26*1000</f>
        <v>357.81568614222334</v>
      </c>
      <c r="H27" s="31">
        <f>Fallas20!AP26*1000</f>
        <v>324.5239460819138</v>
      </c>
      <c r="I27" s="31">
        <f>Fallas20!AR26</f>
        <v>0.5264845172676214</v>
      </c>
      <c r="J27" s="31">
        <f>Fallas20!AS26*1000</f>
        <v>464.06924289713663</v>
      </c>
      <c r="K27" s="31">
        <f>Fallas0!CC26*1000</f>
        <v>775.5396168555101</v>
      </c>
      <c r="L27" s="31">
        <f>Fallas0!CI26</f>
        <v>9.32992290957932</v>
      </c>
      <c r="M27" s="31">
        <f>Fallas0!CJ26*1000</f>
        <v>1194.3310099574855</v>
      </c>
    </row>
    <row r="28" spans="1:13" ht="12.75">
      <c r="A28" s="29">
        <v>25</v>
      </c>
      <c r="B28" s="30">
        <f>Fallas20!Y27*1000</f>
        <v>336.4820051318444</v>
      </c>
      <c r="C28" s="30">
        <f>Fallas20!AA27</f>
        <v>0.41259186895372957</v>
      </c>
      <c r="D28" s="31">
        <f>Fallas20!AB27*1000</f>
        <v>447.5210668253531</v>
      </c>
      <c r="E28" s="31">
        <f>Fallas20!AG27*1000</f>
        <v>262.8613186401727</v>
      </c>
      <c r="F28" s="31">
        <f>Fallas20!AJ27</f>
        <v>0.7420541743241891</v>
      </c>
      <c r="G28" s="31">
        <f>Fallas20!AK27*1000</f>
        <v>349.6055537914297</v>
      </c>
      <c r="H28" s="31">
        <f>Fallas20!AP27*1000</f>
        <v>319.4197160142102</v>
      </c>
      <c r="I28" s="31">
        <f>Fallas20!AR27</f>
        <v>0.5514214641477402</v>
      </c>
      <c r="J28" s="31">
        <f>Fallas20!AS27*1000</f>
        <v>456.7701939003206</v>
      </c>
      <c r="K28" s="31">
        <f>Fallas0!CC27*1000</f>
        <v>749.5274732673968</v>
      </c>
      <c r="L28" s="31">
        <f>Fallas0!CI27</f>
        <v>11.567782141730008</v>
      </c>
      <c r="M28" s="31">
        <f>Fallas0!CJ27*1000</f>
        <v>1176.7581330298128</v>
      </c>
    </row>
    <row r="29" spans="1:13" ht="12.75">
      <c r="A29" s="29">
        <v>26</v>
      </c>
      <c r="B29" s="30">
        <f>Fallas20!Y28*1000</f>
        <v>361.32317349593734</v>
      </c>
      <c r="C29" s="30">
        <f>Fallas20!AA28</f>
        <v>0.3478685626474464</v>
      </c>
      <c r="D29" s="31">
        <f>Fallas20!AB28*1000</f>
        <v>541.9847602439061</v>
      </c>
      <c r="E29" s="31">
        <f>Fallas20!AG28*1000</f>
        <v>300.3849248480665</v>
      </c>
      <c r="F29" s="31">
        <f>Fallas20!AJ28</f>
        <v>0.652209605435378</v>
      </c>
      <c r="G29" s="31">
        <f>Fallas20!AK28*1000</f>
        <v>450.57738727209966</v>
      </c>
      <c r="H29" s="31">
        <f>Fallas20!AP28*1000</f>
        <v>361.0750694942364</v>
      </c>
      <c r="I29" s="31">
        <f>Fallas20!AR28</f>
        <v>0.3413094123387026</v>
      </c>
      <c r="J29" s="31">
        <f>Fallas20!AS28*1000</f>
        <v>516.337349376758</v>
      </c>
      <c r="K29" s="31">
        <f>Fallas0!CC28*1000</f>
        <v>1090.4847653197996</v>
      </c>
      <c r="L29" s="31">
        <f>Fallas0!CI28</f>
        <v>2.8197644457991986</v>
      </c>
      <c r="M29" s="31">
        <f>Fallas0!CJ28*1000</f>
        <v>1712.0610815520854</v>
      </c>
    </row>
    <row r="30" spans="1:13" ht="12.75">
      <c r="A30" s="29">
        <v>27</v>
      </c>
      <c r="B30" s="30">
        <f>Fallas20!Y29*1000</f>
        <v>357.30949332325247</v>
      </c>
      <c r="C30" s="30">
        <f>Fallas20!AA29</f>
        <v>0.3583408990888657</v>
      </c>
      <c r="D30" s="31">
        <f>Fallas20!AB29*1000</f>
        <v>525.2449551851811</v>
      </c>
      <c r="E30" s="31">
        <f>Fallas20!AG29*1000</f>
        <v>293.952518779896</v>
      </c>
      <c r="F30" s="31">
        <f>Fallas20!AJ29</f>
        <v>0.6672603758129906</v>
      </c>
      <c r="G30" s="31">
        <f>Fallas20!AK29*1000</f>
        <v>432.11020260644716</v>
      </c>
      <c r="H30" s="31">
        <f>Fallas20!AP29*1000</f>
        <v>354.6857576401941</v>
      </c>
      <c r="I30" s="31">
        <f>Fallas20!AR29</f>
        <v>0.3751690188799002</v>
      </c>
      <c r="J30" s="31">
        <f>Fallas20!AS29*1000</f>
        <v>521.3880637310854</v>
      </c>
      <c r="K30" s="31">
        <f>Fallas0!CC29*1000</f>
        <v>1004.7065376691434</v>
      </c>
      <c r="L30" s="31">
        <f>Fallas0!CI29</f>
        <v>3.4417974353931062</v>
      </c>
      <c r="M30" s="31">
        <f>Fallas0!CJ29*1000</f>
        <v>1577.389264140555</v>
      </c>
    </row>
    <row r="31" spans="1:13" ht="12.75">
      <c r="A31" s="29">
        <v>28</v>
      </c>
      <c r="B31" s="30">
        <f>Fallas20!Y30*1000</f>
        <v>357.0066978272639</v>
      </c>
      <c r="C31" s="30">
        <f>Fallas20!AA30</f>
        <v>0.35913046594273373</v>
      </c>
      <c r="D31" s="31">
        <f>Fallas20!AB30*1000</f>
        <v>521.2297788278053</v>
      </c>
      <c r="E31" s="31">
        <f>Fallas20!AG30*1000</f>
        <v>293.47337852760415</v>
      </c>
      <c r="F31" s="31">
        <f>Fallas20!AJ30</f>
        <v>0.6683868147893081</v>
      </c>
      <c r="G31" s="31">
        <f>Fallas20!AK30*1000</f>
        <v>428.471132650302</v>
      </c>
      <c r="H31" s="31">
        <f>Fallas20!AP30*1000</f>
        <v>354.19638763933233</v>
      </c>
      <c r="I31" s="31">
        <f>Fallas20!AR30</f>
        <v>0.3777240138618713</v>
      </c>
      <c r="J31" s="31">
        <f>Fallas20!AS30*1000</f>
        <v>517.1267259534251</v>
      </c>
      <c r="K31" s="31">
        <f>Fallas0!CC30*1000</f>
        <v>999.0810000391575</v>
      </c>
      <c r="L31" s="31">
        <f>Fallas0!CI30</f>
        <v>3.494042103049987</v>
      </c>
      <c r="M31" s="31">
        <f>Fallas0!CJ30*1000</f>
        <v>1568.5571700614776</v>
      </c>
    </row>
    <row r="32" spans="1:13" ht="12.75">
      <c r="A32" s="29">
        <v>29</v>
      </c>
      <c r="B32" s="30">
        <f>Fallas20!Y31*1000</f>
        <v>354.33450614155055</v>
      </c>
      <c r="C32" s="30">
        <f>Fallas20!AA31</f>
        <v>0.36609608048645875</v>
      </c>
      <c r="D32" s="31">
        <f>Fallas20!AB31*1000</f>
        <v>513.7850339052483</v>
      </c>
      <c r="E32" s="31">
        <f>Fallas20!AG31*1000</f>
        <v>289.2814475364191</v>
      </c>
      <c r="F32" s="31">
        <f>Fallas20!AJ31</f>
        <v>0.6782743849784268</v>
      </c>
      <c r="G32" s="31">
        <f>Fallas20!AK31*1000</f>
        <v>419.45809892780767</v>
      </c>
      <c r="H32" s="31">
        <f>Fallas20!AP31*1000</f>
        <v>349.8373273239686</v>
      </c>
      <c r="I32" s="31">
        <f>Fallas20!AR31</f>
        <v>0.4002773394770082</v>
      </c>
      <c r="J32" s="31">
        <f>Fallas20!AS31*1000</f>
        <v>510.76249789299413</v>
      </c>
      <c r="K32" s="31">
        <f>Fallas0!CC31*1000</f>
        <v>953.348412118973</v>
      </c>
      <c r="L32" s="31">
        <f>Fallas0!CI31</f>
        <v>3.9941006547386566</v>
      </c>
      <c r="M32" s="31">
        <f>Fallas0!CJ31*1000</f>
        <v>1496.7570070267877</v>
      </c>
    </row>
    <row r="33" spans="1:13" ht="12.75">
      <c r="A33" s="29">
        <v>30</v>
      </c>
      <c r="B33" s="30">
        <f>Fallas20!Y32*1000</f>
        <v>355.2516003546323</v>
      </c>
      <c r="C33" s="30">
        <f>Fallas20!AA32</f>
        <v>0.3637059355663634</v>
      </c>
      <c r="D33" s="31">
        <f>Fallas20!AB32*1000</f>
        <v>511.5623045106704</v>
      </c>
      <c r="E33" s="31">
        <f>Fallas20!AG32*1000</f>
        <v>290.7127657274111</v>
      </c>
      <c r="F33" s="31">
        <f>Fallas20!AJ32</f>
        <v>0.6748916930726874</v>
      </c>
      <c r="G33" s="31">
        <f>Fallas20!AK32*1000</f>
        <v>418.626382647472</v>
      </c>
      <c r="H33" s="31">
        <f>Fallas20!AP32*1000</f>
        <v>351.3412615680382</v>
      </c>
      <c r="I33" s="31">
        <f>Fallas20!AR32</f>
        <v>0.39253587938237416</v>
      </c>
      <c r="J33" s="31">
        <f>Fallas20!AS32*1000</f>
        <v>509.44482927365533</v>
      </c>
      <c r="K33" s="31">
        <f>Fallas0!CC32*1000</f>
        <v>968.3089318124269</v>
      </c>
      <c r="L33" s="31">
        <f>Fallas0!CI32</f>
        <v>3.8141137884206944</v>
      </c>
      <c r="M33" s="31">
        <f>Fallas0!CJ32*1000</f>
        <v>1520.2450229455103</v>
      </c>
    </row>
    <row r="34" spans="1:13" ht="12.75">
      <c r="A34" s="29">
        <v>31</v>
      </c>
      <c r="B34" s="30">
        <f>Fallas20!Y33*1000</f>
        <v>353.0543237462839</v>
      </c>
      <c r="C34" s="30">
        <f>Fallas20!AA33</f>
        <v>0.36943182948287323</v>
      </c>
      <c r="D34" s="31">
        <f>Fallas20!AB33*1000</f>
        <v>508.3982261946488</v>
      </c>
      <c r="E34" s="31">
        <f>Fallas20!AG33*1000</f>
        <v>287.2961515562707</v>
      </c>
      <c r="F34" s="31">
        <f>Fallas20!AJ33</f>
        <v>0.6829778747554173</v>
      </c>
      <c r="G34" s="31">
        <f>Fallas20!AK33*1000</f>
        <v>413.7064582410298</v>
      </c>
      <c r="H34" s="31">
        <f>Fallas20!AP33*1000</f>
        <v>347.72500760115673</v>
      </c>
      <c r="I34" s="31">
        <f>Fallas20!AR33</f>
        <v>0.41108611900255315</v>
      </c>
      <c r="J34" s="31">
        <f>Fallas20!AS33*1000</f>
        <v>500.72401094566567</v>
      </c>
      <c r="K34" s="31">
        <f>Fallas0!CC33*1000</f>
        <v>933.5837523454861</v>
      </c>
      <c r="L34" s="31">
        <f>Fallas0!CI33</f>
        <v>4.261770368245041</v>
      </c>
      <c r="M34" s="31">
        <f>Fallas0!CJ33*1000</f>
        <v>1465.7264911824134</v>
      </c>
    </row>
    <row r="35" spans="1:13" ht="12.75">
      <c r="A35" s="29">
        <v>32</v>
      </c>
      <c r="B35" s="30">
        <f>Fallas20!Y34*1000</f>
        <v>352.33812154665975</v>
      </c>
      <c r="C35" s="30">
        <f>Fallas20!AA34</f>
        <v>0.37129771660322086</v>
      </c>
      <c r="D35" s="31">
        <f>Fallas20!AB34*1000</f>
        <v>507.36689502719</v>
      </c>
      <c r="E35" s="31">
        <f>Fallas20!AG34*1000</f>
        <v>286.1918712030891</v>
      </c>
      <c r="F35" s="31">
        <f>Fallas20!AJ34</f>
        <v>0.6855999816300073</v>
      </c>
      <c r="G35" s="31">
        <f>Fallas20!AK34*1000</f>
        <v>412.11629453244825</v>
      </c>
      <c r="H35" s="31">
        <f>Fallas20!AP34*1000</f>
        <v>346.5369935724676</v>
      </c>
      <c r="I35" s="31">
        <f>Fallas20!AR34</f>
        <v>0.41713446225820877</v>
      </c>
      <c r="J35" s="31">
        <f>Fallas20!AS34*1000</f>
        <v>499.01327074435335</v>
      </c>
      <c r="K35" s="31">
        <f>Fallas0!CC34*1000</f>
        <v>923.0426146036676</v>
      </c>
      <c r="L35" s="31">
        <f>Fallas0!CI34</f>
        <v>4.420645839235368</v>
      </c>
      <c r="M35" s="31">
        <f>Fallas0!CJ34*1000</f>
        <v>1449.1769049277584</v>
      </c>
    </row>
    <row r="36" spans="1:13" ht="12.75">
      <c r="A36" s="29">
        <v>33</v>
      </c>
      <c r="B36" s="30">
        <f>Fallas20!Y35*1000</f>
        <v>351.86972481890257</v>
      </c>
      <c r="C36" s="30">
        <f>Fallas20!AA35</f>
        <v>0.3725179007803376</v>
      </c>
      <c r="D36" s="31">
        <f>Fallas20!AB35*1000</f>
        <v>503.17370649103066</v>
      </c>
      <c r="E36" s="31">
        <f>Fallas20!AG35*1000</f>
        <v>285.47213698145066</v>
      </c>
      <c r="F36" s="31">
        <f>Fallas20!AJ35</f>
        <v>0.6873112747653479</v>
      </c>
      <c r="G36" s="31">
        <f>Fallas20!AK35*1000</f>
        <v>408.2251558834745</v>
      </c>
      <c r="H36" s="31">
        <f>Fallas20!AP35*1000</f>
        <v>345.75770184985487</v>
      </c>
      <c r="I36" s="31">
        <f>Fallas20!AR35</f>
        <v>0.42109064190780215</v>
      </c>
      <c r="J36" s="31">
        <f>Fallas20!AS35*1000</f>
        <v>494.43351364529246</v>
      </c>
      <c r="K36" s="31">
        <f>Fallas0!CC35*1000</f>
        <v>916.3337084472198</v>
      </c>
      <c r="L36" s="31">
        <f>Fallas0!CI35</f>
        <v>4.5283763863941155</v>
      </c>
      <c r="M36" s="31">
        <f>Fallas0!CJ35*1000</f>
        <v>1438.6439222621352</v>
      </c>
    </row>
    <row r="37" spans="1:13" ht="12.75">
      <c r="A37" s="29">
        <v>34</v>
      </c>
      <c r="B37" s="30">
        <f>Fallas20!Y36*1000</f>
        <v>351.30267854405133</v>
      </c>
      <c r="C37" s="30">
        <f>Fallas20!AA36</f>
        <v>0.3739949650752643</v>
      </c>
      <c r="D37" s="31">
        <f>Fallas20!AB36*1000</f>
        <v>502.3628303179934</v>
      </c>
      <c r="E37" s="31">
        <f>Fallas20!AG36*1000</f>
        <v>284.6034148574427</v>
      </c>
      <c r="F37" s="31">
        <f>Fallas20!AJ36</f>
        <v>0.6893792357612766</v>
      </c>
      <c r="G37" s="31">
        <f>Fallas20!AK36*1000</f>
        <v>406.98288324614305</v>
      </c>
      <c r="H37" s="31">
        <f>Fallas20!AP36*1000</f>
        <v>344.8118944191319</v>
      </c>
      <c r="I37" s="31">
        <f>Fallas20!AR36</f>
        <v>0.4258806587012385</v>
      </c>
      <c r="J37" s="31">
        <f>Fallas20!AS36*1000</f>
        <v>493.08100901935853</v>
      </c>
      <c r="K37" s="31">
        <f>Fallas0!CC36*1000</f>
        <v>908.3971812478688</v>
      </c>
      <c r="L37" s="31">
        <f>Fallas0!CI36</f>
        <v>4.663079978225298</v>
      </c>
      <c r="M37" s="31">
        <f>Fallas0!CJ36*1000</f>
        <v>1426.1835745591543</v>
      </c>
    </row>
    <row r="38" spans="1:13" ht="12.75">
      <c r="A38" s="29">
        <v>35</v>
      </c>
      <c r="B38" s="30">
        <f>Fallas20!Y37*1000</f>
        <v>351.29890530659105</v>
      </c>
      <c r="C38" s="30">
        <f>Fallas20!AA37</f>
        <v>0.37400479338958487</v>
      </c>
      <c r="D38" s="31">
        <f>Fallas20!AB37*1000</f>
        <v>502.3574345884252</v>
      </c>
      <c r="E38" s="31">
        <f>Fallas20!AG37*1000</f>
        <v>284.59764370420675</v>
      </c>
      <c r="F38" s="31">
        <f>Fallas20!AJ37</f>
        <v>0.689392982679502</v>
      </c>
      <c r="G38" s="31">
        <f>Fallas20!AK37*1000</f>
        <v>406.97463049701565</v>
      </c>
      <c r="H38" s="31">
        <f>Fallas20!AP37*1000</f>
        <v>344.80559223642217</v>
      </c>
      <c r="I38" s="31">
        <f>Fallas20!AR37</f>
        <v>0.4259125347620314</v>
      </c>
      <c r="J38" s="31">
        <f>Fallas20!AS37*1000</f>
        <v>493.0719968980837</v>
      </c>
      <c r="K38" s="31">
        <f>Fallas0!CC37*1000</f>
        <v>908.3450285515024</v>
      </c>
      <c r="L38" s="31">
        <f>Fallas0!CI37</f>
        <v>4.66399257896495</v>
      </c>
      <c r="M38" s="31">
        <f>Fallas0!CJ37*1000</f>
        <v>1426.1016948258589</v>
      </c>
    </row>
    <row r="39" spans="1:13" ht="12.75">
      <c r="A39" s="29">
        <v>36</v>
      </c>
      <c r="B39" s="30">
        <f>Fallas20!Y38*1000</f>
        <v>351.2085827491863</v>
      </c>
      <c r="C39" s="30">
        <f>Fallas20!AA38</f>
        <v>0.37424005907165286</v>
      </c>
      <c r="D39" s="31">
        <f>Fallas20!AB38*1000</f>
        <v>502.2282733313365</v>
      </c>
      <c r="E39" s="31">
        <f>Fallas20!AG38*1000</f>
        <v>284.4595330685781</v>
      </c>
      <c r="F39" s="31">
        <f>Fallas20!AJ38</f>
        <v>0.6897219981018848</v>
      </c>
      <c r="G39" s="31">
        <f>Fallas20!AK38*1000</f>
        <v>406.77713228806664</v>
      </c>
      <c r="H39" s="31">
        <f>Fallas20!AP38*1000</f>
        <v>344.6546990980647</v>
      </c>
      <c r="I39" s="31">
        <f>Fallas20!AR38</f>
        <v>0.42667558318510157</v>
      </c>
      <c r="J39" s="31">
        <f>Fallas20!AS38*1000</f>
        <v>492.85621971023255</v>
      </c>
      <c r="K39" s="31">
        <f>Fallas0!CC38*1000</f>
        <v>907.0991605942446</v>
      </c>
      <c r="L39" s="31">
        <f>Fallas0!CI38</f>
        <v>4.68590368526131</v>
      </c>
      <c r="M39" s="31">
        <f>Fallas0!CJ38*1000</f>
        <v>1424.145682132964</v>
      </c>
    </row>
    <row r="40" spans="1:13" ht="12.75">
      <c r="A40" s="29">
        <v>37</v>
      </c>
      <c r="B40" s="30">
        <f>Fallas20!Y39*1000</f>
        <v>347.8089783196324</v>
      </c>
      <c r="C40" s="30">
        <f>Fallas20!AA39</f>
        <v>0.38309355074573964</v>
      </c>
      <c r="D40" s="31">
        <f>Fallas20!AB39*1000</f>
        <v>493.88874921387793</v>
      </c>
      <c r="E40" s="31">
        <f>Fallas20!AG39*1000</f>
        <v>279.31293225832377</v>
      </c>
      <c r="F40" s="31">
        <f>Fallas20!AJ39</f>
        <v>0.7020313224566167</v>
      </c>
      <c r="G40" s="31">
        <f>Fallas20!AK39*1000</f>
        <v>396.6243638068197</v>
      </c>
      <c r="H40" s="31">
        <f>Fallas20!AP39*1000</f>
        <v>338.93158903329856</v>
      </c>
      <c r="I40" s="31">
        <f>Fallas20!AR39</f>
        <v>0.4554099383999061</v>
      </c>
      <c r="J40" s="31">
        <f>Fallas20!AS39*1000</f>
        <v>484.67217231761697</v>
      </c>
      <c r="K40" s="31">
        <f>Fallas0!CC39*1000</f>
        <v>863.4243527217686</v>
      </c>
      <c r="L40" s="31">
        <f>Fallas0!CI39</f>
        <v>5.614135901892982</v>
      </c>
      <c r="M40" s="31">
        <f>Fallas0!CJ39*1000</f>
        <v>1355.576233773177</v>
      </c>
    </row>
    <row r="41" spans="1:13" ht="12.75">
      <c r="A41" s="29">
        <v>38</v>
      </c>
      <c r="B41" s="30">
        <f>Fallas20!Y40*1000</f>
        <v>346.94848526090635</v>
      </c>
      <c r="C41" s="30">
        <f>Fallas20!AA40</f>
        <v>0.38533417001066866</v>
      </c>
      <c r="D41" s="31">
        <f>Fallas20!AB40*1000</f>
        <v>492.666849070487</v>
      </c>
      <c r="E41" s="31">
        <f>Fallas20!AG40*1000</f>
        <v>278.02601253962706</v>
      </c>
      <c r="F41" s="31">
        <f>Fallas20!AJ40</f>
        <v>0.7051244093456847</v>
      </c>
      <c r="G41" s="31">
        <f>Fallas20!AK40*1000</f>
        <v>394.7969378062704</v>
      </c>
      <c r="H41" s="31">
        <f>Fallas20!AP40*1000</f>
        <v>337.4706228230138</v>
      </c>
      <c r="I41" s="31">
        <f>Fallas20!AR40</f>
        <v>0.4626879551977203</v>
      </c>
      <c r="J41" s="31">
        <f>Fallas20!AS40*1000</f>
        <v>482.58299063690976</v>
      </c>
      <c r="K41" s="31">
        <f>Fallas0!CC40*1000</f>
        <v>853.2499278507867</v>
      </c>
      <c r="L41" s="31">
        <f>Fallas0!CI40</f>
        <v>5.88647557991276</v>
      </c>
      <c r="M41" s="31">
        <f>Fallas0!CJ40*1000</f>
        <v>1339.6023867257352</v>
      </c>
    </row>
    <row r="42" spans="1:13" ht="12.75">
      <c r="A42" s="29">
        <v>39</v>
      </c>
      <c r="B42" s="30">
        <f>Fallas20!Y41*1000</f>
        <v>350.68143769706086</v>
      </c>
      <c r="C42" s="30">
        <f>Fallas20!AA41</f>
        <v>0.3756130775187439</v>
      </c>
      <c r="D42" s="31">
        <f>Fallas20!AB41*1000</f>
        <v>494.46082715285576</v>
      </c>
      <c r="E42" s="31">
        <f>Fallas20!AG41*1000</f>
        <v>283.65491436015736</v>
      </c>
      <c r="F42" s="31">
        <f>Fallas20!AJ41</f>
        <v>0.6916401537735021</v>
      </c>
      <c r="G42" s="31">
        <f>Fallas20!AK41*1000</f>
        <v>399.9534292478219</v>
      </c>
      <c r="H42" s="31">
        <f>Fallas20!AP41*1000</f>
        <v>343.7727811561082</v>
      </c>
      <c r="I42" s="31">
        <f>Fallas20!AR41</f>
        <v>0.431129291652186</v>
      </c>
      <c r="J42" s="31">
        <f>Fallas20!AS41*1000</f>
        <v>491.5950770532346</v>
      </c>
      <c r="K42" s="31">
        <f>Fallas0!CC41*1000</f>
        <v>899.9237024635147</v>
      </c>
      <c r="L42" s="31">
        <f>Fallas0!CI41</f>
        <v>4.816346106019333</v>
      </c>
      <c r="M42" s="31">
        <f>Fallas0!CJ41*1000</f>
        <v>1412.8802128677182</v>
      </c>
    </row>
    <row r="43" spans="1:13" ht="12.75">
      <c r="A43" s="29">
        <v>40</v>
      </c>
      <c r="B43" s="30">
        <f>Fallas20!Y42*1000</f>
        <v>350.02909216296615</v>
      </c>
      <c r="C43" s="30">
        <f>Fallas20!AA42</f>
        <v>0.3773120853530517</v>
      </c>
      <c r="D43" s="31">
        <f>Fallas20!AB42*1000</f>
        <v>486.54043810652286</v>
      </c>
      <c r="E43" s="31">
        <f>Fallas20!AG42*1000</f>
        <v>282.6625601282608</v>
      </c>
      <c r="F43" s="31">
        <f>Fallas20!AJ42</f>
        <v>0.6940090359696803</v>
      </c>
      <c r="G43" s="31">
        <f>Fallas20!AK42*1000</f>
        <v>392.9009585782825</v>
      </c>
      <c r="H43" s="31">
        <f>Fallas20!AP42*1000</f>
        <v>342.67847677555176</v>
      </c>
      <c r="I43" s="31">
        <f>Fallas20!AR42</f>
        <v>0.4366416815637924</v>
      </c>
      <c r="J43" s="31">
        <f>Fallas20!AS42*1000</f>
        <v>490.030221789039</v>
      </c>
      <c r="K43" s="31">
        <f>Fallas0!CC42*1000</f>
        <v>891.2620118788395</v>
      </c>
      <c r="L43" s="31">
        <f>Fallas0!CI42</f>
        <v>4.98409666089069</v>
      </c>
      <c r="M43" s="31">
        <f>Fallas0!CJ42*1000</f>
        <v>1399.281358649778</v>
      </c>
    </row>
    <row r="44" spans="1:13" ht="12.75">
      <c r="A44" s="29">
        <v>41</v>
      </c>
      <c r="B44" s="30">
        <f>Fallas20!Y43*1000</f>
        <v>348.6226188713227</v>
      </c>
      <c r="C44" s="30">
        <f>Fallas20!AA43</f>
        <v>0.38097483531437026</v>
      </c>
      <c r="D44" s="31">
        <f>Fallas20!AB43*1000</f>
        <v>481.0992140424253</v>
      </c>
      <c r="E44" s="31">
        <f>Fallas20!AG43*1000</f>
        <v>280.53559529664403</v>
      </c>
      <c r="F44" s="31">
        <f>Fallas20!AJ43</f>
        <v>0.6990983334555319</v>
      </c>
      <c r="G44" s="31">
        <f>Fallas20!AK43*1000</f>
        <v>387.1391215093687</v>
      </c>
      <c r="H44" s="31">
        <f>Fallas20!AP43*1000</f>
        <v>340.3086678836146</v>
      </c>
      <c r="I44" s="31">
        <f>Fallas20!AR43</f>
        <v>0.44853012175008433</v>
      </c>
      <c r="J44" s="31">
        <f>Fallas20!AS43*1000</f>
        <v>486.64139507356884</v>
      </c>
      <c r="K44" s="31">
        <f>Fallas0!CC43*1000</f>
        <v>873.3487646103266</v>
      </c>
      <c r="L44" s="31">
        <f>Fallas0!CI43</f>
        <v>5.371827119043977</v>
      </c>
      <c r="M44" s="31">
        <f>Fallas0!CJ43*1000</f>
        <v>1371.1575604382128</v>
      </c>
    </row>
    <row r="45" spans="1:13" ht="12.75">
      <c r="A45" s="29">
        <v>42</v>
      </c>
      <c r="B45" s="30">
        <f>Fallas20!Y44*1000</f>
        <v>347.3672981898372</v>
      </c>
      <c r="C45" s="30">
        <f>Fallas20!AA44</f>
        <v>0.3842436428583442</v>
      </c>
      <c r="D45" s="31">
        <f>Fallas20!AB44*1000</f>
        <v>521.0509472847558</v>
      </c>
      <c r="E45" s="31">
        <f>Fallas20!AG44*1000</f>
        <v>278.65158607278596</v>
      </c>
      <c r="F45" s="31">
        <f>Fallas20!AJ44</f>
        <v>0.7036200886571747</v>
      </c>
      <c r="G45" s="31">
        <f>Fallas20!AK44*1000</f>
        <v>381.75267291971676</v>
      </c>
      <c r="H45" s="31">
        <f>Fallas20!AP44*1000</f>
        <v>338.18226669591434</v>
      </c>
      <c r="I45" s="31">
        <f>Fallas20!AR44</f>
        <v>0.4591453838436774</v>
      </c>
      <c r="J45" s="31">
        <f>Fallas20!AS44*1000</f>
        <v>483.60064137515747</v>
      </c>
      <c r="K45" s="31">
        <f>Fallas0!CC44*1000</f>
        <v>858.1620294088093</v>
      </c>
      <c r="L45" s="31">
        <f>Fallas0!CI44</f>
        <v>5.75176095589582</v>
      </c>
      <c r="M45" s="31">
        <f>Fallas0!CJ44*1000</f>
        <v>1347.3143861718306</v>
      </c>
    </row>
    <row r="46" spans="1:13" ht="12.75">
      <c r="A46" s="29">
        <v>43</v>
      </c>
      <c r="B46" s="30">
        <f>Fallas20!Y45*1000</f>
        <v>347.08243599014406</v>
      </c>
      <c r="C46" s="30">
        <f>Fallas20!AA45</f>
        <v>0.38498538402942184</v>
      </c>
      <c r="D46" s="31">
        <f>Fallas20!AB45*1000</f>
        <v>510.21118090551175</v>
      </c>
      <c r="E46" s="31">
        <f>Fallas20!AG45*1000</f>
        <v>278.2259304650957</v>
      </c>
      <c r="F46" s="31">
        <f>Fallas20!AJ45</f>
        <v>0.7046435072833075</v>
      </c>
      <c r="G46" s="31">
        <f>Fallas20!AK45*1000</f>
        <v>378.38726543253017</v>
      </c>
      <c r="H46" s="31">
        <f>Fallas20!AP45*1000</f>
        <v>337.69834718212854</v>
      </c>
      <c r="I46" s="31">
        <f>Fallas20!AR45</f>
        <v>0.46155486339923346</v>
      </c>
      <c r="J46" s="31">
        <f>Fallas20!AS45*1000</f>
        <v>482.9086364704438</v>
      </c>
      <c r="K46" s="31">
        <f>Fallas0!CC45*1000</f>
        <v>854.8129067101991</v>
      </c>
      <c r="L46" s="31">
        <f>Fallas0!CI45</f>
        <v>5.842930448622309</v>
      </c>
      <c r="M46" s="31">
        <f>Fallas0!CJ45*1000</f>
        <v>1342.0562635350127</v>
      </c>
    </row>
    <row r="47" spans="1:13" ht="12.75">
      <c r="A47" s="29">
        <v>44</v>
      </c>
      <c r="B47" s="30">
        <f>Fallas20!Y46*1000</f>
        <v>345.9042347062951</v>
      </c>
      <c r="C47" s="30">
        <f>Fallas20!AA46</f>
        <v>0.38805318109355935</v>
      </c>
      <c r="D47" s="31">
        <f>Fallas20!AB46*1000</f>
        <v>505.02018267119087</v>
      </c>
      <c r="E47" s="31">
        <f>Fallas20!AG46*1000</f>
        <v>276.47269524818995</v>
      </c>
      <c r="F47" s="31">
        <f>Fallas20!AJ46</f>
        <v>0.7088660000856767</v>
      </c>
      <c r="G47" s="31">
        <f>Fallas20!AK46*1000</f>
        <v>376.00286553753836</v>
      </c>
      <c r="H47" s="31">
        <f>Fallas20!AP46*1000</f>
        <v>335.69171023173027</v>
      </c>
      <c r="I47" s="31">
        <f>Fallas20!AR46</f>
        <v>0.4715231500124044</v>
      </c>
      <c r="J47" s="31">
        <f>Fallas20!AS46*1000</f>
        <v>480.0391456313743</v>
      </c>
      <c r="K47" s="31">
        <f>Fallas0!CC46*1000</f>
        <v>841.316255618269</v>
      </c>
      <c r="L47" s="31">
        <f>Fallas0!CI46</f>
        <v>6.241611062942078</v>
      </c>
      <c r="M47" s="31">
        <f>Fallas0!CJ46*1000</f>
        <v>1320.8665213206823</v>
      </c>
    </row>
    <row r="48" spans="1:13" ht="12.75">
      <c r="A48" s="29">
        <v>45</v>
      </c>
      <c r="B48" s="30">
        <f>Fallas20!Y47*1000</f>
        <v>344.5399348013416</v>
      </c>
      <c r="C48" s="30">
        <f>Fallas20!AA47</f>
        <v>0.3916054785802324</v>
      </c>
      <c r="D48" s="31">
        <f>Fallas20!AB47*1000</f>
        <v>499.5829054619453</v>
      </c>
      <c r="E48" s="31">
        <f>Fallas20!AG47*1000</f>
        <v>274.45708954731765</v>
      </c>
      <c r="F48" s="31">
        <f>Fallas20!AJ47</f>
        <v>0.7137347163841256</v>
      </c>
      <c r="G48" s="31">
        <f>Fallas20!AK47*1000</f>
        <v>373.261641784352</v>
      </c>
      <c r="H48" s="31">
        <f>Fallas20!AP47*1000</f>
        <v>333.3584812373375</v>
      </c>
      <c r="I48" s="31">
        <f>Fallas20!AR47</f>
        <v>0.48307142316316176</v>
      </c>
      <c r="J48" s="31">
        <f>Fallas20!AS47*1000</f>
        <v>476.70262816939265</v>
      </c>
      <c r="K48" s="31">
        <f>Fallas0!CC47*1000</f>
        <v>826.3543626866517</v>
      </c>
      <c r="L48" s="31">
        <f>Fallas0!CI47</f>
        <v>6.751982505256529</v>
      </c>
      <c r="M48" s="31">
        <f>Fallas0!CJ47*1000</f>
        <v>1297.3763494180432</v>
      </c>
    </row>
    <row r="49" spans="1:13" ht="12.75">
      <c r="A49" s="29">
        <v>46</v>
      </c>
      <c r="B49" s="30">
        <f>Fallas20!Y48*1000</f>
        <v>344.04155936019146</v>
      </c>
      <c r="C49" s="30">
        <f>Fallas20!AA48</f>
        <v>0.3929031319782973</v>
      </c>
      <c r="D49" s="31">
        <f>Fallas20!AB48*1000</f>
        <v>495.4198454786756</v>
      </c>
      <c r="E49" s="31">
        <f>Fallas20!AG48*1000</f>
        <v>273.7246547114731</v>
      </c>
      <c r="F49" s="31">
        <f>Fallas20!AJ48</f>
        <v>0.7155077615898183</v>
      </c>
      <c r="G49" s="31">
        <f>Fallas20!AK48*1000</f>
        <v>410.58698206720953</v>
      </c>
      <c r="H49" s="31">
        <f>Fallas20!AP48*1000</f>
        <v>332.50377013369564</v>
      </c>
      <c r="I49" s="31">
        <f>Fallas20!AR48</f>
        <v>0.48729152670845494</v>
      </c>
      <c r="J49" s="31">
        <f>Fallas20!AS48*1000</f>
        <v>475.48039129118473</v>
      </c>
      <c r="K49" s="31">
        <f>Fallas0!CC48*1000</f>
        <v>821.0544116421992</v>
      </c>
      <c r="L49" s="31">
        <f>Fallas0!CI48</f>
        <v>6.953189005458913</v>
      </c>
      <c r="M49" s="31">
        <f>Fallas0!CJ48*1000</f>
        <v>1289.0554262782528</v>
      </c>
    </row>
    <row r="50" spans="1:13" ht="12.75">
      <c r="A50" s="29">
        <v>47</v>
      </c>
      <c r="B50" s="30">
        <f>Fallas20!Y49*1000</f>
        <v>344.0528773036541</v>
      </c>
      <c r="C50" s="30">
        <f>Fallas20!AA49</f>
        <v>0.3928736625592356</v>
      </c>
      <c r="D50" s="31">
        <f>Fallas20!AB49*1000</f>
        <v>495.4361433172619</v>
      </c>
      <c r="E50" s="31">
        <f>Fallas20!AG49*1000</f>
        <v>273.74126526327814</v>
      </c>
      <c r="F50" s="31">
        <f>Fallas20!AJ49</f>
        <v>0.7154675286632274</v>
      </c>
      <c r="G50" s="31">
        <f>Fallas20!AK49*1000</f>
        <v>402.3996599370189</v>
      </c>
      <c r="H50" s="31">
        <f>Fallas20!AP49*1000</f>
        <v>332.52319384039015</v>
      </c>
      <c r="I50" s="31">
        <f>Fallas20!AR49</f>
        <v>0.4871956800563223</v>
      </c>
      <c r="J50" s="31">
        <f>Fallas20!AS49*1000</f>
        <v>475.5081671917579</v>
      </c>
      <c r="K50" s="31">
        <f>Fallas0!CC49*1000</f>
        <v>821.1738310883229</v>
      </c>
      <c r="L50" s="31">
        <f>Fallas0!CI49</f>
        <v>6.948524888614543</v>
      </c>
      <c r="M50" s="31">
        <f>Fallas0!CJ49*1000</f>
        <v>1289.2429148086671</v>
      </c>
    </row>
    <row r="51" spans="1:13" ht="12.75">
      <c r="A51" s="29">
        <v>48</v>
      </c>
      <c r="B51" s="30">
        <f>Fallas20!Y50*1000</f>
        <v>345.77968826838617</v>
      </c>
      <c r="C51" s="30">
        <f>Fallas20!AA50</f>
        <v>0.3883774700645534</v>
      </c>
      <c r="D51" s="31">
        <f>Fallas20!AB50*1000</f>
        <v>497.9227511064761</v>
      </c>
      <c r="E51" s="31">
        <f>Fallas20!AG50*1000</f>
        <v>276.28804587550445</v>
      </c>
      <c r="F51" s="31">
        <f>Fallas20!AJ50</f>
        <v>0.7093113815681684</v>
      </c>
      <c r="G51" s="31">
        <f>Fallas20!AK50*1000</f>
        <v>403.38054697823645</v>
      </c>
      <c r="H51" s="31">
        <f>Fallas20!AP50*1000</f>
        <v>335.47912599131513</v>
      </c>
      <c r="I51" s="31">
        <f>Fallas20!AR50</f>
        <v>0.47257713789865363</v>
      </c>
      <c r="J51" s="31">
        <f>Fallas20!AS50*1000</f>
        <v>493.15431520723325</v>
      </c>
      <c r="K51" s="31">
        <f>Fallas0!CC50*1000</f>
        <v>839.9216734533456</v>
      </c>
      <c r="L51" s="31">
        <f>Fallas0!CI50</f>
        <v>6.285919359885295</v>
      </c>
      <c r="M51" s="31">
        <f>Fallas0!CJ50*1000</f>
        <v>1318.6770273217528</v>
      </c>
    </row>
    <row r="52" spans="1:13" ht="12.75">
      <c r="A52" s="29">
        <v>49</v>
      </c>
      <c r="B52" s="30">
        <f>Fallas20!Y51*1000</f>
        <v>346.9153715632823</v>
      </c>
      <c r="C52" s="30">
        <f>Fallas20!AA51</f>
        <v>0.3854203924454674</v>
      </c>
      <c r="D52" s="31">
        <f>Fallas20!AB51*1000</f>
        <v>496.0889813354936</v>
      </c>
      <c r="E52" s="31">
        <f>Fallas20!AG51*1000</f>
        <v>277.97661466668615</v>
      </c>
      <c r="F52" s="31">
        <f>Fallas20!AJ51</f>
        <v>0.7052432587317252</v>
      </c>
      <c r="G52" s="31">
        <f>Fallas20!AK51*1000</f>
        <v>403.0660912666949</v>
      </c>
      <c r="H52" s="31">
        <f>Fallas20!AP51*1000</f>
        <v>337.4143108493267</v>
      </c>
      <c r="I52" s="31">
        <f>Fallas20!AR51</f>
        <v>0.46296807280318314</v>
      </c>
      <c r="J52" s="31">
        <f>Fallas20!AS51*1000</f>
        <v>492.6248938400169</v>
      </c>
      <c r="K52" s="31">
        <f>Fallas0!CC51*1000</f>
        <v>852.8647046551016</v>
      </c>
      <c r="L52" s="31">
        <f>Fallas0!CI51</f>
        <v>5.897307967798005</v>
      </c>
      <c r="M52" s="31">
        <f>Fallas0!CJ51*1000</f>
        <v>1338.9975863085094</v>
      </c>
    </row>
    <row r="53" spans="1:13" ht="12.75">
      <c r="A53" s="29">
        <v>50</v>
      </c>
      <c r="B53" s="30">
        <f>Fallas20!Y52*1000</f>
        <v>344.1158528288526</v>
      </c>
      <c r="C53" s="30">
        <f>Fallas20!AA52</f>
        <v>0.39270968836506837</v>
      </c>
      <c r="D53" s="31">
        <f>Fallas20!AB52*1000</f>
        <v>492.0856695452592</v>
      </c>
      <c r="E53" s="31">
        <f>Fallas20!AG52*1000</f>
        <v>273.8337093554462</v>
      </c>
      <c r="F53" s="31">
        <f>Fallas20!AJ52</f>
        <v>0.7152436364013053</v>
      </c>
      <c r="G53" s="31">
        <f>Fallas20!AK52*1000</f>
        <v>394.32054147184255</v>
      </c>
      <c r="H53" s="31">
        <f>Fallas20!AP52*1000</f>
        <v>332.631260290849</v>
      </c>
      <c r="I53" s="31">
        <f>Fallas20!AR52</f>
        <v>0.48666237631775433</v>
      </c>
      <c r="J53" s="31">
        <f>Fallas20!AS52*1000</f>
        <v>485.6416400246395</v>
      </c>
      <c r="K53" s="31">
        <f>Fallas0!CC52*1000</f>
        <v>821.839097658959</v>
      </c>
      <c r="L53" s="31">
        <f>Fallas0!CI52</f>
        <v>6.922654646854919</v>
      </c>
      <c r="M53" s="31">
        <f>Fallas0!CJ52*1000</f>
        <v>1290.2873833245656</v>
      </c>
    </row>
    <row r="54" spans="1:13" ht="12.75">
      <c r="A54" s="29">
        <v>51</v>
      </c>
      <c r="B54" s="30">
        <f>Fallas20!Y53*1000</f>
        <v>343.8551273474739</v>
      </c>
      <c r="C54" s="30">
        <f>Fallas20!AA53</f>
        <v>0.39338856078050455</v>
      </c>
      <c r="D54" s="31">
        <f>Fallas20!AB53*1000</f>
        <v>491.71283210688773</v>
      </c>
      <c r="E54" s="31">
        <f>Fallas20!AG53*1000</f>
        <v>273.4511937291978</v>
      </c>
      <c r="F54" s="31">
        <f>Fallas20!AJ53</f>
        <v>0.7161702726632257</v>
      </c>
      <c r="G54" s="31">
        <f>Fallas20!AK53*1000</f>
        <v>393.7697189700449</v>
      </c>
      <c r="H54" s="31">
        <f>Fallas20!AP53*1000</f>
        <v>332.1837293642689</v>
      </c>
      <c r="I54" s="31">
        <f>Fallas20!AR53</f>
        <v>0.488870400993602</v>
      </c>
      <c r="J54" s="31">
        <f>Fallas20!AS53*1000</f>
        <v>481.66640757818993</v>
      </c>
      <c r="K54" s="31">
        <f>Fallas0!CC53*1000</f>
        <v>819.0934960580577</v>
      </c>
      <c r="L54" s="31">
        <f>Fallas0!CI53</f>
        <v>7.030670501767663</v>
      </c>
      <c r="M54" s="31">
        <f>Fallas0!CJ53*1000</f>
        <v>1285.9767888111505</v>
      </c>
    </row>
    <row r="55" spans="1:13" ht="12.75">
      <c r="A55" s="29">
        <v>52</v>
      </c>
      <c r="B55" s="30">
        <f>Fallas20!Y54*1000</f>
        <v>342.6167015950836</v>
      </c>
      <c r="C55" s="30">
        <f>Fallas20!AA54</f>
        <v>0.3966132298746578</v>
      </c>
      <c r="D55" s="31">
        <f>Fallas20!AB54*1000</f>
        <v>489.94188328096953</v>
      </c>
      <c r="E55" s="31">
        <f>Fallas20!AG54*1000</f>
        <v>271.64190894363736</v>
      </c>
      <c r="F55" s="31">
        <f>Fallas20!AJ54</f>
        <v>0.7205609082962773</v>
      </c>
      <c r="G55" s="31">
        <f>Fallas20!AK54*1000</f>
        <v>391.1643488788378</v>
      </c>
      <c r="H55" s="31">
        <f>Fallas20!AP54*1000</f>
        <v>330.0536980209387</v>
      </c>
      <c r="I55" s="31">
        <f>Fallas20!AR54</f>
        <v>0.49936164674253547</v>
      </c>
      <c r="J55" s="31">
        <f>Fallas20!AS54*1000</f>
        <v>475.2773251501517</v>
      </c>
      <c r="K55" s="31">
        <f>Fallas0!CC54*1000</f>
        <v>806.354395773873</v>
      </c>
      <c r="L55" s="31">
        <f>Fallas0!CI54</f>
        <v>7.578704240526448</v>
      </c>
      <c r="M55" s="31">
        <f>Fallas0!CJ54*1000</f>
        <v>1265.9764013649806</v>
      </c>
    </row>
    <row r="56" spans="1:13" ht="12.75">
      <c r="A56" s="29">
        <v>53</v>
      </c>
      <c r="B56" s="30">
        <f>Fallas20!Y55*1000</f>
        <v>341.5514162981036</v>
      </c>
      <c r="C56" s="30">
        <f>Fallas20!AA55</f>
        <v>0.39938722496306733</v>
      </c>
      <c r="D56" s="31">
        <f>Fallas20!AB55*1000</f>
        <v>485.00301114330705</v>
      </c>
      <c r="E56" s="31">
        <f>Fallas20!AG55*1000</f>
        <v>270.09559135584533</v>
      </c>
      <c r="F56" s="31">
        <f>Fallas20!AJ55</f>
        <v>0.7243235407598554</v>
      </c>
      <c r="G56" s="31">
        <f>Fallas20!AK55*1000</f>
        <v>386.2366956388588</v>
      </c>
      <c r="H56" s="31">
        <f>Fallas20!AP55*1000</f>
        <v>328.2161941645164</v>
      </c>
      <c r="I56" s="31">
        <f>Fallas20!AR55</f>
        <v>0.5083906844576633</v>
      </c>
      <c r="J56" s="31">
        <f>Fallas20!AS55*1000</f>
        <v>472.6313195969036</v>
      </c>
      <c r="K56" s="31">
        <f>Fallas0!CC55*1000</f>
        <v>795.7736289467076</v>
      </c>
      <c r="L56" s="31">
        <f>Fallas0!CI55</f>
        <v>8.102136357120663</v>
      </c>
      <c r="M56" s="31">
        <f>Fallas0!CJ55*1000</f>
        <v>1249.364597446331</v>
      </c>
    </row>
    <row r="57" spans="1:13" ht="12.75">
      <c r="A57" s="29">
        <v>54</v>
      </c>
      <c r="B57" s="30">
        <f>Fallas20!Y56*1000</f>
        <v>341.0778398762059</v>
      </c>
      <c r="C57" s="30">
        <f>Fallas20!AA56</f>
        <v>0.400620478373117</v>
      </c>
      <c r="D57" s="31">
        <f>Fallas20!AB56*1000</f>
        <v>484.33053262421237</v>
      </c>
      <c r="E57" s="31">
        <f>Fallas20!AG56*1000</f>
        <v>269.41112084784476</v>
      </c>
      <c r="F57" s="31">
        <f>Fallas20!AJ56</f>
        <v>0.7259920694033497</v>
      </c>
      <c r="G57" s="31">
        <f>Fallas20!AK56*1000</f>
        <v>385.25790281241797</v>
      </c>
      <c r="H57" s="31">
        <f>Fallas20!AP56*1000</f>
        <v>327.39789182682534</v>
      </c>
      <c r="I57" s="31">
        <f>Fallas20!AR56</f>
        <v>0.5124059811264834</v>
      </c>
      <c r="J57" s="31">
        <f>Fallas20!AS56*1000</f>
        <v>468.17898531236017</v>
      </c>
      <c r="K57" s="31">
        <f>Fallas0!CC56*1000</f>
        <v>791.1753249093895</v>
      </c>
      <c r="L57" s="31">
        <f>Fallas0!CI56</f>
        <v>8.352423847855096</v>
      </c>
      <c r="M57" s="31">
        <f>Fallas0!CJ56*1000</f>
        <v>1242.1452601077415</v>
      </c>
    </row>
    <row r="58" spans="1:13" ht="12.75">
      <c r="A58" s="29">
        <v>55</v>
      </c>
      <c r="B58" s="30">
        <f>Fallas20!Y57*1000</f>
        <v>355.73916669722047</v>
      </c>
      <c r="C58" s="30">
        <f>Fallas20!AA57</f>
        <v>0.3624350497931489</v>
      </c>
      <c r="D58" s="31">
        <f>Fallas20!AB57*1000</f>
        <v>501.59222504308076</v>
      </c>
      <c r="E58" s="31">
        <f>Fallas20!AG57*1000</f>
        <v>291.476831072462</v>
      </c>
      <c r="F58" s="31">
        <f>Fallas20!AJ57</f>
        <v>0.6730887726941985</v>
      </c>
      <c r="G58" s="31">
        <f>Fallas20!AK57*1000</f>
        <v>416.81186843362065</v>
      </c>
      <c r="H58" s="31">
        <f>Fallas20!AP57*1000</f>
        <v>352.13751986489916</v>
      </c>
      <c r="I58" s="31">
        <f>Fallas20!AR57</f>
        <v>0.38842071561992253</v>
      </c>
      <c r="J58" s="31">
        <f>Fallas20!AS57*1000</f>
        <v>503.55665340680576</v>
      </c>
      <c r="K58" s="31">
        <f>Fallas0!CC57*1000</f>
        <v>976.5610755474861</v>
      </c>
      <c r="L58" s="31">
        <f>Fallas0!CI57</f>
        <v>3.7221146899217326</v>
      </c>
      <c r="M58" s="31">
        <f>Fallas0!CJ57*1000</f>
        <v>1533.2008886095532</v>
      </c>
    </row>
    <row r="59" spans="1:13" ht="12.75">
      <c r="A59" s="29">
        <v>56</v>
      </c>
      <c r="B59" s="30">
        <f>Fallas20!Y58*1000</f>
        <v>355.32227706014834</v>
      </c>
      <c r="C59" s="30">
        <f>Fallas20!AA58</f>
        <v>0.36352171847982384</v>
      </c>
      <c r="D59" s="31">
        <f>Fallas20!AB58*1000</f>
        <v>493.8979651136062</v>
      </c>
      <c r="E59" s="31">
        <f>Fallas20!AG58*1000</f>
        <v>290.82338878645805</v>
      </c>
      <c r="F59" s="31">
        <f>Fallas20!AJ58</f>
        <v>0.674630541035474</v>
      </c>
      <c r="G59" s="31">
        <f>Fallas20!AK58*1000</f>
        <v>415.87744596463506</v>
      </c>
      <c r="H59" s="31">
        <f>Fallas20!AP58*1000</f>
        <v>351.4568297905479</v>
      </c>
      <c r="I59" s="31">
        <f>Fallas20!AR58</f>
        <v>0.3919393311713909</v>
      </c>
      <c r="J59" s="31">
        <f>Fallas20!AS58*1000</f>
        <v>502.58326660048346</v>
      </c>
      <c r="K59" s="31">
        <f>Fallas0!CC58*1000</f>
        <v>969.4918586157181</v>
      </c>
      <c r="L59" s="31">
        <f>Fallas0!CI58</f>
        <v>3.800623598283554</v>
      </c>
      <c r="M59" s="31">
        <f>Fallas0!CJ58*1000</f>
        <v>1522.1022180266775</v>
      </c>
    </row>
    <row r="60" spans="1:13" ht="12.75">
      <c r="A60" s="29">
        <v>57</v>
      </c>
      <c r="B60" s="30">
        <f>Fallas20!Y59*1000</f>
        <v>354.062962280561</v>
      </c>
      <c r="C60" s="30">
        <f>Fallas20!AA59</f>
        <v>0.36680370100772625</v>
      </c>
      <c r="D60" s="31">
        <f>Fallas20!AB59*1000</f>
        <v>488.6068879471742</v>
      </c>
      <c r="E60" s="31">
        <f>Fallas20!AG59*1000</f>
        <v>288.8591075348489</v>
      </c>
      <c r="F60" s="31">
        <f>Fallas20!AJ59</f>
        <v>0.6792738465948575</v>
      </c>
      <c r="G60" s="31">
        <f>Fallas20!AK59*1000</f>
        <v>410.1799326994854</v>
      </c>
      <c r="H60" s="31">
        <f>Fallas20!AP59*1000</f>
        <v>349.390512951887</v>
      </c>
      <c r="I60" s="31">
        <f>Fallas20!AR59</f>
        <v>0.40256978461806003</v>
      </c>
      <c r="J60" s="31">
        <f>Fallas20!AS59*1000</f>
        <v>499.6284335211984</v>
      </c>
      <c r="K60" s="31">
        <f>Fallas0!CC59*1000</f>
        <v>949.0514641765051</v>
      </c>
      <c r="L60" s="31">
        <f>Fallas0!CI59</f>
        <v>4.049220219791578</v>
      </c>
      <c r="M60" s="31">
        <f>Fallas0!CJ59*1000</f>
        <v>1490.0107987571132</v>
      </c>
    </row>
    <row r="61" spans="1:13" ht="12.75">
      <c r="A61" s="29">
        <v>58</v>
      </c>
      <c r="B61" s="30">
        <f>Fallas20!Y60*1000</f>
        <v>352.9400025520423</v>
      </c>
      <c r="C61" s="30">
        <f>Fallas20!AA60</f>
        <v>0.3697296789593212</v>
      </c>
      <c r="D61" s="31">
        <f>Fallas20!AB60*1000</f>
        <v>529.4100038280634</v>
      </c>
      <c r="E61" s="31">
        <f>Fallas20!AG60*1000</f>
        <v>287.11957804363306</v>
      </c>
      <c r="F61" s="31">
        <f>Fallas20!AJ60</f>
        <v>0.6833968631673832</v>
      </c>
      <c r="G61" s="31">
        <f>Fallas20!AK60*1000</f>
        <v>407.7098008219589</v>
      </c>
      <c r="H61" s="31">
        <f>Fallas20!AP60*1000</f>
        <v>347.53566959709275</v>
      </c>
      <c r="I61" s="31">
        <f>Fallas20!AR60</f>
        <v>0.4120514968380565</v>
      </c>
      <c r="J61" s="31">
        <f>Fallas20!AS60*1000</f>
        <v>496.9760075238426</v>
      </c>
      <c r="K61" s="31">
        <f>Fallas0!CC60*1000</f>
        <v>931.8774317114421</v>
      </c>
      <c r="L61" s="31">
        <f>Fallas0!CI60</f>
        <v>4.286671826028817</v>
      </c>
      <c r="M61" s="31">
        <f>Fallas0!CJ60*1000</f>
        <v>1463.047567786964</v>
      </c>
    </row>
    <row r="62" spans="1:13" ht="12.75">
      <c r="A62" s="29">
        <v>59</v>
      </c>
      <c r="B62" s="30">
        <f>Fallas20!Y61*1000</f>
        <v>352.6837453681902</v>
      </c>
      <c r="C62" s="30">
        <f>Fallas20!AA61</f>
        <v>0.37039730520391173</v>
      </c>
      <c r="D62" s="31">
        <f>Fallas20!AB61*1000</f>
        <v>518.4451056912396</v>
      </c>
      <c r="E62" s="31">
        <f>Fallas20!AG61*1000</f>
        <v>286.72420266463337</v>
      </c>
      <c r="F62" s="31">
        <f>Fallas20!AJ61</f>
        <v>0.6843354348716519</v>
      </c>
      <c r="G62" s="31">
        <f>Fallas20!AK61*1000</f>
        <v>404.28112575713305</v>
      </c>
      <c r="H62" s="31">
        <f>Fallas20!AP61*1000</f>
        <v>347.1108492890479</v>
      </c>
      <c r="I62" s="31">
        <f>Fallas20!AR61</f>
        <v>0.4142155355497657</v>
      </c>
      <c r="J62" s="31">
        <f>Fallas20!AS61*1000</f>
        <v>496.36851448333846</v>
      </c>
      <c r="K62" s="31">
        <f>Fallas0!CC61*1000</f>
        <v>928.0857312097886</v>
      </c>
      <c r="L62" s="31">
        <f>Fallas0!CI61</f>
        <v>4.343115606833132</v>
      </c>
      <c r="M62" s="31">
        <f>Fallas0!CJ61*1000</f>
        <v>1457.0945979993683</v>
      </c>
    </row>
    <row r="63" spans="1:13" ht="12.75">
      <c r="A63" s="29">
        <v>60</v>
      </c>
      <c r="B63" s="30">
        <f>Fallas20!Y62*1000</f>
        <v>352.49563110653514</v>
      </c>
      <c r="C63" s="30">
        <f>Fallas20!AA62</f>
        <v>0.37088738204056665</v>
      </c>
      <c r="D63" s="31">
        <f>Fallas20!AB62*1000</f>
        <v>514.6436214155414</v>
      </c>
      <c r="E63" s="31">
        <f>Fallas20!AG62*1000</f>
        <v>286.4343364036549</v>
      </c>
      <c r="F63" s="31">
        <f>Fallas20!AJ62</f>
        <v>0.6850238861681437</v>
      </c>
      <c r="G63" s="31">
        <f>Fallas20!AK62*1000</f>
        <v>398.1437276010803</v>
      </c>
      <c r="H63" s="31">
        <f>Fallas20!AP62*1000</f>
        <v>346.7986391830761</v>
      </c>
      <c r="I63" s="31">
        <f>Fallas20!AR62</f>
        <v>0.41580420353983066</v>
      </c>
      <c r="J63" s="31">
        <f>Fallas20!AS62*1000</f>
        <v>495.9220540317988</v>
      </c>
      <c r="K63" s="31">
        <f>Fallas0!CC62*1000</f>
        <v>925.3309351542863</v>
      </c>
      <c r="L63" s="31">
        <f>Fallas0!CI62</f>
        <v>4.385110766337231</v>
      </c>
      <c r="M63" s="31">
        <f>Fallas0!CJ62*1000</f>
        <v>1452.7695681922296</v>
      </c>
    </row>
    <row r="64" spans="1:13" ht="12.75">
      <c r="A64" s="29">
        <v>61</v>
      </c>
      <c r="B64" s="30">
        <f>Fallas20!Y63*1000</f>
        <v>351.92524773498354</v>
      </c>
      <c r="C64" s="30">
        <f>Fallas20!AA63</f>
        <v>0.3723732665129118</v>
      </c>
      <c r="D64" s="31">
        <f>Fallas20!AB63*1000</f>
        <v>510.29160921572606</v>
      </c>
      <c r="E64" s="31">
        <f>Fallas20!AG63*1000</f>
        <v>285.5573514539983</v>
      </c>
      <c r="F64" s="31">
        <f>Fallas20!AJ63</f>
        <v>0.6871085678475451</v>
      </c>
      <c r="G64" s="31">
        <f>Fallas20!AK63*1000</f>
        <v>394.0691450065176</v>
      </c>
      <c r="H64" s="31">
        <f>Fallas20!AP63*1000</f>
        <v>345.8501720158113</v>
      </c>
      <c r="I64" s="31">
        <f>Fallas20!AR63</f>
        <v>0.42062165954118896</v>
      </c>
      <c r="J64" s="31">
        <f>Fallas20!AS63*1000</f>
        <v>494.56574598261017</v>
      </c>
      <c r="K64" s="31">
        <f>Fallas0!CC63*1000</f>
        <v>917.1215943880095</v>
      </c>
      <c r="L64" s="31">
        <f>Fallas0!CI63</f>
        <v>4.515442331972981</v>
      </c>
      <c r="M64" s="31">
        <f>Fallas0!CJ63*1000</f>
        <v>1439.880903189175</v>
      </c>
    </row>
    <row r="65" spans="1:13" ht="12.75">
      <c r="A65" s="29">
        <v>62</v>
      </c>
      <c r="B65" s="30">
        <f>Fallas20!Y64*1000</f>
        <v>351.0751248802888</v>
      </c>
      <c r="C65" s="30">
        <f>Fallas20!AA64</f>
        <v>0.3745876757201845</v>
      </c>
      <c r="D65" s="31">
        <f>Fallas20!AB64*1000</f>
        <v>505.5481798276159</v>
      </c>
      <c r="E65" s="31">
        <f>Fallas20!AG64*1000</f>
        <v>284.2555963001679</v>
      </c>
      <c r="F65" s="31">
        <f>Fallas20!AJ64</f>
        <v>0.6902079519504104</v>
      </c>
      <c r="G65" s="31">
        <f>Fallas20!AK64*1000</f>
        <v>389.4301669312301</v>
      </c>
      <c r="H65" s="31">
        <f>Fallas20!AP64*1000</f>
        <v>344.43162678179203</v>
      </c>
      <c r="I65" s="31">
        <f>Fallas20!AR64</f>
        <v>0.42780307368982</v>
      </c>
      <c r="J65" s="31">
        <f>Fallas20!AS64*1000</f>
        <v>492.53722629796255</v>
      </c>
      <c r="K65" s="31">
        <f>Fallas0!CC64*1000</f>
        <v>905.2671918866256</v>
      </c>
      <c r="L65" s="31">
        <f>Fallas0!CI64</f>
        <v>4.71851100232016</v>
      </c>
      <c r="M65" s="31">
        <f>Fallas0!CJ64*1000</f>
        <v>1421.2694912620022</v>
      </c>
    </row>
    <row r="66" spans="1:13" ht="12.75">
      <c r="A66" s="29">
        <v>63</v>
      </c>
      <c r="B66" s="30">
        <f>Fallas20!Y65*1000</f>
        <v>350.98493497812143</v>
      </c>
      <c r="C66" s="30">
        <f>Fallas20!AA65</f>
        <v>0.37482258946795177</v>
      </c>
      <c r="D66" s="31">
        <f>Fallas20!AB65*1000</f>
        <v>505.4183063684948</v>
      </c>
      <c r="E66" s="31">
        <f>Fallas20!AG65*1000</f>
        <v>284.11786585425784</v>
      </c>
      <c r="F66" s="31">
        <f>Fallas20!AJ65</f>
        <v>0.6905362284534591</v>
      </c>
      <c r="G66" s="31">
        <f>Fallas20!AK65*1000</f>
        <v>386.40029756179075</v>
      </c>
      <c r="H66" s="31">
        <f>Fallas20!AP65*1000</f>
        <v>344.2807973731016</v>
      </c>
      <c r="I66" s="31">
        <f>Fallas20!AR65</f>
        <v>0.4285650466415323</v>
      </c>
      <c r="J66" s="31">
        <f>Fallas20!AS65*1000</f>
        <v>492.3215402435353</v>
      </c>
      <c r="K66" s="31">
        <f>Fallas0!CC65*1000</f>
        <v>904.0351066751612</v>
      </c>
      <c r="L66" s="31">
        <f>Fallas0!CI65</f>
        <v>4.740705232793978</v>
      </c>
      <c r="M66" s="31">
        <f>Fallas0!CJ65*1000</f>
        <v>1419.335117480003</v>
      </c>
    </row>
    <row r="67" spans="1:13" ht="12.75">
      <c r="A67" s="29">
        <v>64</v>
      </c>
      <c r="B67" s="30">
        <f>Fallas20!Y66*1000</f>
        <v>349.8381098057787</v>
      </c>
      <c r="C67" s="30">
        <f>Fallas20!AA66</f>
        <v>0.37780946985455777</v>
      </c>
      <c r="D67" s="31">
        <f>Fallas20!AB66*1000</f>
        <v>503.7668781203213</v>
      </c>
      <c r="E67" s="31">
        <f>Fallas20!AG66*1000</f>
        <v>282.3727378988373</v>
      </c>
      <c r="F67" s="31">
        <f>Fallas20!AJ66</f>
        <v>0.6947015463106954</v>
      </c>
      <c r="G67" s="31">
        <f>Fallas20!AK66*1000</f>
        <v>384.0269235424187</v>
      </c>
      <c r="H67" s="31">
        <f>Fallas20!AP66*1000</f>
        <v>342.3575093156666</v>
      </c>
      <c r="I67" s="31">
        <f>Fallas20!AR66</f>
        <v>0.43825569698184536</v>
      </c>
      <c r="J67" s="31">
        <f>Fallas20!AS66*1000</f>
        <v>489.5712383214032</v>
      </c>
      <c r="K67" s="31">
        <f>Fallas0!CC66*1000</f>
        <v>888.7700251374622</v>
      </c>
      <c r="L67" s="31">
        <f>Fallas0!CI66</f>
        <v>5.034595528279434</v>
      </c>
      <c r="M67" s="31">
        <f>Fallas0!CJ66*1000</f>
        <v>1395.3689394658159</v>
      </c>
    </row>
    <row r="68" spans="1:13" ht="12.75">
      <c r="A68" s="29">
        <v>65</v>
      </c>
      <c r="B68" s="30">
        <f>Fallas20!Y67*1000</f>
        <v>348.7195607520097</v>
      </c>
      <c r="C68" s="30">
        <f>Fallas20!AA67</f>
        <v>0.3807223917047571</v>
      </c>
      <c r="D68" s="31">
        <f>Fallas20!AB67*1000</f>
        <v>498.66897187537387</v>
      </c>
      <c r="E68" s="31">
        <f>Fallas20!AG67*1000</f>
        <v>280.6816492301806</v>
      </c>
      <c r="F68" s="31">
        <f>Fallas20!AJ67</f>
        <v>0.6987483375973056</v>
      </c>
      <c r="G68" s="31">
        <f>Fallas20!AK67*1000</f>
        <v>381.7270429530456</v>
      </c>
      <c r="H68" s="31">
        <f>Fallas20!AP67*1000</f>
        <v>340.47244875838675</v>
      </c>
      <c r="I68" s="31">
        <f>Fallas20!AR67</f>
        <v>0.44771054040717995</v>
      </c>
      <c r="J68" s="31">
        <f>Fallas20!AS67*1000</f>
        <v>486.87560172449304</v>
      </c>
      <c r="K68" s="31">
        <f>Fallas0!CC67*1000</f>
        <v>874.5518672711147</v>
      </c>
      <c r="L68" s="31">
        <f>Fallas0!CI67</f>
        <v>5.3438788894054055</v>
      </c>
      <c r="M68" s="31">
        <f>Fallas0!CJ67*1000</f>
        <v>1373.0464316156501</v>
      </c>
    </row>
    <row r="69" spans="1:13" ht="12.75">
      <c r="A69" s="29">
        <v>66</v>
      </c>
      <c r="B69" s="30">
        <f>Fallas20!Y68*1000</f>
        <v>347.86708211337054</v>
      </c>
      <c r="C69" s="30">
        <f>Fallas20!AA68</f>
        <v>0.3829422521902999</v>
      </c>
      <c r="D69" s="31">
        <f>Fallas20!AB68*1000</f>
        <v>497.44992742211986</v>
      </c>
      <c r="E69" s="31">
        <f>Fallas20!AG68*1000</f>
        <v>279.40005733394787</v>
      </c>
      <c r="F69" s="31">
        <f>Fallas20!AJ68</f>
        <v>0.7018221404200408</v>
      </c>
      <c r="G69" s="31">
        <f>Fallas20!AK68*1000</f>
        <v>379.9840779741691</v>
      </c>
      <c r="H69" s="31">
        <f>Fallas20!AP68*1000</f>
        <v>339.03007186782844</v>
      </c>
      <c r="I69" s="31">
        <f>Fallas20!AR68</f>
        <v>0.45491857530567853</v>
      </c>
      <c r="J69" s="31">
        <f>Fallas20!AS68*1000</f>
        <v>484.81300277099473</v>
      </c>
      <c r="K69" s="31">
        <f>Fallas0!CC68*1000</f>
        <v>864.1230401813866</v>
      </c>
      <c r="L69" s="31">
        <f>Fallas0!CI68</f>
        <v>5.596359028601059</v>
      </c>
      <c r="M69" s="31">
        <f>Fallas0!CJ68*1000</f>
        <v>1356.6731730847769</v>
      </c>
    </row>
    <row r="70" spans="1:13" ht="12.75">
      <c r="A70" s="29">
        <v>67</v>
      </c>
      <c r="B70" s="30">
        <f>Fallas20!Y69*1000</f>
        <v>346.43013398718733</v>
      </c>
      <c r="C70" s="30">
        <f>Fallas20!AA69</f>
        <v>0.3866838579246823</v>
      </c>
      <c r="D70" s="31">
        <f>Fallas20!AB69*1000</f>
        <v>495.39509160167785</v>
      </c>
      <c r="E70" s="31">
        <f>Fallas20!AG69*1000</f>
        <v>277.25381795413386</v>
      </c>
      <c r="F70" s="31">
        <f>Fallas20!AJ69</f>
        <v>0.7069833215998734</v>
      </c>
      <c r="G70" s="31">
        <f>Fallas20!AK69*1000</f>
        <v>377.06519241762203</v>
      </c>
      <c r="H70" s="31">
        <f>Fallas20!AP69*1000</f>
        <v>336.58838614414</v>
      </c>
      <c r="I70" s="31">
        <f>Fallas20!AR69</f>
        <v>0.4670732044675534</v>
      </c>
      <c r="J70" s="31">
        <f>Fallas20!AS69*1000</f>
        <v>481.3213921861202</v>
      </c>
      <c r="K70" s="31">
        <f>Fallas0!CC69*1000</f>
        <v>847.2715333103977</v>
      </c>
      <c r="L70" s="31">
        <f>Fallas0!CI69</f>
        <v>6.059198945130126</v>
      </c>
      <c r="M70" s="31">
        <f>Fallas0!CJ69*1000</f>
        <v>1330.2163072973246</v>
      </c>
    </row>
    <row r="71" spans="1:13" ht="12.75">
      <c r="A71" s="29">
        <v>68</v>
      </c>
      <c r="B71" s="30">
        <f>Fallas20!Y70*1000</f>
        <v>346.52403650338954</v>
      </c>
      <c r="C71" s="30">
        <f>Fallas20!AA70</f>
        <v>0.386439355216454</v>
      </c>
      <c r="D71" s="31">
        <f>Fallas20!AB70*1000</f>
        <v>495.529372199847</v>
      </c>
      <c r="E71" s="31">
        <f>Fallas20!AG70*1000</f>
        <v>277.39353733696487</v>
      </c>
      <c r="F71" s="31">
        <f>Fallas20!AJ70</f>
        <v>0.706646808456185</v>
      </c>
      <c r="G71" s="31">
        <f>Fallas20!AK70*1000</f>
        <v>374.4812754049026</v>
      </c>
      <c r="H71" s="31">
        <f>Fallas20!AP70*1000</f>
        <v>336.7483260209447</v>
      </c>
      <c r="I71" s="31">
        <f>Fallas20!AR70</f>
        <v>0.46627872936604287</v>
      </c>
      <c r="J71" s="31">
        <f>Fallas20!AS70*1000</f>
        <v>481.5501062099509</v>
      </c>
      <c r="K71" s="31">
        <f>Fallas0!CC70*1000</f>
        <v>848.3464347360043</v>
      </c>
      <c r="L71" s="31">
        <f>Fallas0!CI70</f>
        <v>6.027401128778878</v>
      </c>
      <c r="M71" s="31">
        <f>Fallas0!CJ70*1000</f>
        <v>1331.9039025355269</v>
      </c>
    </row>
    <row r="72" spans="1:13" ht="12.75">
      <c r="A72" s="29">
        <v>69</v>
      </c>
      <c r="B72" s="30">
        <f>Fallas20!Y71*1000</f>
        <v>346.1996052743113</v>
      </c>
      <c r="C72" s="30">
        <f>Fallas20!AA71</f>
        <v>0.3872841045484771</v>
      </c>
      <c r="D72" s="31">
        <f>Fallas20!AB71*1000</f>
        <v>491.6034394895221</v>
      </c>
      <c r="E72" s="31">
        <f>Fallas20!AG71*1000</f>
        <v>276.91112511877407</v>
      </c>
      <c r="F72" s="31">
        <f>Fallas20!AJ71</f>
        <v>0.707809004787721</v>
      </c>
      <c r="G72" s="31">
        <f>Fallas20!AK71*1000</f>
        <v>371.0609076591573</v>
      </c>
      <c r="H72" s="31">
        <f>Fallas20!AP71*1000</f>
        <v>336.19552088654785</v>
      </c>
      <c r="I72" s="31">
        <f>Fallas20!AR71</f>
        <v>0.469023738920519</v>
      </c>
      <c r="J72" s="31">
        <f>Fallas20!AS71*1000</f>
        <v>480.75959486776344</v>
      </c>
      <c r="K72" s="31">
        <f>Fallas0!CC71*1000</f>
        <v>844.6476254940707</v>
      </c>
      <c r="L72" s="31">
        <f>Fallas0!CI71</f>
        <v>6.138243516071246</v>
      </c>
      <c r="M72" s="31">
        <f>Fallas0!CJ71*1000</f>
        <v>1326.096772025691</v>
      </c>
    </row>
    <row r="73" spans="1:13" ht="12.75">
      <c r="A73" s="29">
        <v>70</v>
      </c>
      <c r="B73" s="30">
        <f>Fallas20!Y72*1000</f>
        <v>344.695450888424</v>
      </c>
      <c r="C73" s="30">
        <f>Fallas20!AA72</f>
        <v>0.3912005528784518</v>
      </c>
      <c r="D73" s="31">
        <f>Fallas20!AB72*1000</f>
        <v>489.46754026156196</v>
      </c>
      <c r="E73" s="31">
        <f>Fallas20!AG72*1000</f>
        <v>274.6860644057729</v>
      </c>
      <c r="F73" s="31">
        <f>Fallas20!AJ72</f>
        <v>0.7131808464428945</v>
      </c>
      <c r="G73" s="31">
        <f>Fallas20!AK72*1000</f>
        <v>365.332465659678</v>
      </c>
      <c r="H73" s="31">
        <f>Fallas20!AP72*1000</f>
        <v>333.62493711803444</v>
      </c>
      <c r="I73" s="31">
        <f>Fallas20!AR72</f>
        <v>0.48175472953678533</v>
      </c>
      <c r="J73" s="31">
        <f>Fallas20!AS72*1000</f>
        <v>477.0836600787892</v>
      </c>
      <c r="K73" s="31">
        <f>Fallas0!CC72*1000</f>
        <v>828.0258090945326</v>
      </c>
      <c r="L73" s="31">
        <f>Fallas0!CI72</f>
        <v>6.690897644849379</v>
      </c>
      <c r="M73" s="31">
        <f>Fallas0!CJ72*1000</f>
        <v>1300.0005202784162</v>
      </c>
    </row>
    <row r="74" spans="1:13" ht="12.75">
      <c r="A74" s="29">
        <v>71</v>
      </c>
      <c r="B74" s="30">
        <f>Fallas20!Y73*1000</f>
        <v>343.1499857576353</v>
      </c>
      <c r="C74" s="30">
        <f>Fallas20!AA73</f>
        <v>0.39522462150083576</v>
      </c>
      <c r="D74" s="31">
        <f>Fallas20!AB73*1000</f>
        <v>483.8414799182658</v>
      </c>
      <c r="E74" s="31">
        <f>Fallas20!AG73*1000</f>
        <v>272.41947130844477</v>
      </c>
      <c r="F74" s="31">
        <f>Fallas20!AJ73</f>
        <v>0.7186724193581372</v>
      </c>
      <c r="G74" s="31">
        <f>Fallas20!AK73*1000</f>
        <v>408.6292069626672</v>
      </c>
      <c r="H74" s="31">
        <f>Fallas20!AP73*1000</f>
        <v>330.9717664363826</v>
      </c>
      <c r="I74" s="31">
        <f>Fallas20!AR73</f>
        <v>0.49484328480754636</v>
      </c>
      <c r="J74" s="31">
        <f>Fallas20!AS73*1000</f>
        <v>473.28962600402707</v>
      </c>
      <c r="K74" s="31">
        <f>Fallas0!CC73*1000</f>
        <v>811.7801472929431</v>
      </c>
      <c r="L74" s="31">
        <f>Fallas0!CI73</f>
        <v>7.335320249887263</v>
      </c>
      <c r="M74" s="31">
        <f>Fallas0!CJ73*1000</f>
        <v>1274.4948312499207</v>
      </c>
    </row>
    <row r="75" spans="1:13" ht="12.75">
      <c r="A75" s="29">
        <v>72</v>
      </c>
      <c r="B75" s="30">
        <f>Fallas20!Y74*1000</f>
        <v>343.0707445019767</v>
      </c>
      <c r="C75" s="30">
        <f>Fallas20!AA74</f>
        <v>0.39543095423146407</v>
      </c>
      <c r="D75" s="31">
        <f>Fallas20!AB74*1000</f>
        <v>476.8683348577476</v>
      </c>
      <c r="E75" s="31">
        <f>Fallas20!AG74*1000</f>
        <v>272.303785297654</v>
      </c>
      <c r="F75" s="31">
        <f>Fallas20!AJ74</f>
        <v>0.718953240158898</v>
      </c>
      <c r="G75" s="31">
        <f>Fallas20!AK74*1000</f>
        <v>400.2865643875513</v>
      </c>
      <c r="H75" s="31">
        <f>Fallas20!AP74*1000</f>
        <v>330.83542877106913</v>
      </c>
      <c r="I75" s="31">
        <f>Fallas20!AR74</f>
        <v>0.4955146072291838</v>
      </c>
      <c r="J75" s="31">
        <f>Fallas20!AS74*1000</f>
        <v>473.0946631426288</v>
      </c>
      <c r="K75" s="31">
        <f>Fallas0!CC74*1000</f>
        <v>810.9683000748319</v>
      </c>
      <c r="L75" s="31">
        <f>Fallas0!CI74</f>
        <v>7.370752355780826</v>
      </c>
      <c r="M75" s="31">
        <f>Fallas0!CJ74*1000</f>
        <v>1273.220231117486</v>
      </c>
    </row>
    <row r="76" spans="1:13" ht="12.75">
      <c r="A76" s="29">
        <v>73</v>
      </c>
      <c r="B76" s="32">
        <v>0</v>
      </c>
      <c r="C76" s="32">
        <v>0</v>
      </c>
      <c r="D76" s="32">
        <v>0</v>
      </c>
      <c r="E76" s="31">
        <f>Fallas20!AG75*1000</f>
        <v>278.8983752135304</v>
      </c>
      <c r="F76" s="31">
        <f>Fallas20!AJ75</f>
        <v>0.7030867362676819</v>
      </c>
      <c r="G76" s="31">
        <f>Fallas20!AK75*1000</f>
        <v>407.19162781175436</v>
      </c>
      <c r="H76" s="31">
        <f>Fallas20!AP75*1000</f>
        <v>338.47470018378937</v>
      </c>
      <c r="I76" s="31">
        <f>Fallas20!AR75</f>
        <v>0.457749970103106</v>
      </c>
      <c r="J76" s="31">
        <f>Fallas20!AS75*1000</f>
        <v>484.0188212628188</v>
      </c>
      <c r="K76" s="31">
        <f>Fallas0!CC75*1000</f>
        <v>860.0858655505415</v>
      </c>
      <c r="L76" s="31">
        <f>Fallas0!CI75</f>
        <v>5.695903918319638</v>
      </c>
      <c r="M76" s="31">
        <f>Fallas0!CJ75*1000</f>
        <v>1350.33480891435</v>
      </c>
    </row>
    <row r="77" spans="1:13" ht="12.75">
      <c r="A77" s="29">
        <v>74</v>
      </c>
      <c r="B77" s="32">
        <v>0</v>
      </c>
      <c r="C77" s="32">
        <v>0</v>
      </c>
      <c r="D77" s="32">
        <v>0</v>
      </c>
      <c r="E77" s="31">
        <f>Fallas20!AG76*1000</f>
        <v>278.2388665004935</v>
      </c>
      <c r="F77" s="31">
        <f>Fallas20!AJ76</f>
        <v>0.7046942423750426</v>
      </c>
      <c r="G77" s="31">
        <f>Fallas20!AK76*1000</f>
        <v>403.4463564257156</v>
      </c>
      <c r="H77" s="31">
        <f>Fallas20!AP76*1000</f>
        <v>337.73010877388987</v>
      </c>
      <c r="I77" s="31">
        <f>Fallas20!AR76</f>
        <v>0.46148122673905734</v>
      </c>
      <c r="J77" s="31">
        <f>Fallas20!AS76*1000</f>
        <v>496.46325989761806</v>
      </c>
      <c r="K77" s="31">
        <f>Fallas0!CC76*1000</f>
        <v>854.8714731191487</v>
      </c>
      <c r="L77" s="31">
        <f>Fallas0!CI76</f>
        <v>5.834523195779726</v>
      </c>
      <c r="M77" s="31">
        <f>Fallas0!CJ76*1000</f>
        <v>1342.1482127970635</v>
      </c>
    </row>
    <row r="78" spans="1:13" ht="12.75">
      <c r="A78" s="29">
        <v>75</v>
      </c>
      <c r="B78" s="32">
        <v>0</v>
      </c>
      <c r="C78" s="32">
        <v>0</v>
      </c>
      <c r="D78" s="32">
        <v>0</v>
      </c>
      <c r="E78" s="31">
        <f>Fallas20!AG77*1000</f>
        <v>274.02715005705846</v>
      </c>
      <c r="F78" s="31">
        <f>Fallas20!AJ77</f>
        <v>0.7147978695249442</v>
      </c>
      <c r="G78" s="31">
        <f>Fallas20!AK77*1000</f>
        <v>394.5990960821642</v>
      </c>
      <c r="H78" s="31">
        <f>Fallas20!AP77*1000</f>
        <v>332.86185112949937</v>
      </c>
      <c r="I78" s="31">
        <f>Fallas20!AR77</f>
        <v>0.4855471647740435</v>
      </c>
      <c r="J78" s="31">
        <f>Fallas20!AS77*1000</f>
        <v>485.9783026490691</v>
      </c>
      <c r="K78" s="31">
        <f>Fallas0!CC77*1000</f>
        <v>823.2234559457307</v>
      </c>
      <c r="L78" s="31">
        <f>Fallas0!CI77</f>
        <v>6.866985179754772</v>
      </c>
      <c r="M78" s="31">
        <f>Fallas0!CJ77*1000</f>
        <v>1292.4608258347973</v>
      </c>
    </row>
    <row r="79" spans="1:13" ht="12.75">
      <c r="A79" s="29">
        <v>76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1">
        <f>Fallas20!AP78*1000</f>
        <v>349.5873349626401</v>
      </c>
      <c r="I79" s="31">
        <f>Fallas20!AR78</f>
        <v>0.4015603747565435</v>
      </c>
      <c r="J79" s="31">
        <f>Fallas20!AS78*1000</f>
        <v>510.39750904545457</v>
      </c>
      <c r="K79" s="33">
        <v>0</v>
      </c>
      <c r="L79" s="33">
        <v>0</v>
      </c>
      <c r="M79" s="33">
        <v>0</v>
      </c>
    </row>
    <row r="80" spans="1:13" ht="12.75">
      <c r="A80" s="29">
        <v>77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1">
        <f>Fallas20!AP79*1000</f>
        <v>349.5879718583159</v>
      </c>
      <c r="I80" s="31">
        <f>Fallas20!AR79</f>
        <v>0.4015571073572049</v>
      </c>
      <c r="J80" s="31">
        <f>Fallas20!AS79*1000</f>
        <v>506.90255919455797</v>
      </c>
      <c r="K80" s="33">
        <v>0</v>
      </c>
      <c r="L80" s="33">
        <v>0</v>
      </c>
      <c r="M80" s="33">
        <v>0</v>
      </c>
    </row>
    <row r="81" spans="1:13" ht="12.75">
      <c r="A81" s="29">
        <v>78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1">
        <f>Fallas20!AP80*1000</f>
        <v>345.55478279344493</v>
      </c>
      <c r="I81" s="31">
        <f>Fallas20!AR80</f>
        <v>0.4222172362671528</v>
      </c>
      <c r="J81" s="31">
        <f>Fallas20!AS80*1000</f>
        <v>497.5988872225607</v>
      </c>
      <c r="K81" s="33">
        <v>0</v>
      </c>
      <c r="L81" s="33">
        <v>0</v>
      </c>
      <c r="M81" s="33">
        <v>0</v>
      </c>
    </row>
    <row r="82" spans="1:13" ht="12.75">
      <c r="A82" s="29">
        <v>79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  <c r="H82" s="31">
        <f>Fallas20!AP81*1000</f>
        <v>340.1172936408562</v>
      </c>
      <c r="I82" s="31">
        <f>Fallas20!AR81</f>
        <v>0.4495058885490194</v>
      </c>
      <c r="J82" s="31">
        <f>Fallas20!AS81*1000</f>
        <v>489.7689028428329</v>
      </c>
      <c r="K82" s="33">
        <v>0</v>
      </c>
      <c r="L82" s="33">
        <v>0</v>
      </c>
      <c r="M82" s="33">
        <v>0</v>
      </c>
    </row>
    <row r="83" spans="1:13" ht="12.75">
      <c r="A83" s="29">
        <v>80</v>
      </c>
      <c r="B83" s="32">
        <v>0</v>
      </c>
      <c r="C83" s="32">
        <v>0</v>
      </c>
      <c r="D83" s="32">
        <v>0</v>
      </c>
      <c r="E83" s="32">
        <v>0</v>
      </c>
      <c r="F83" s="32">
        <v>0</v>
      </c>
      <c r="G83" s="32">
        <v>0</v>
      </c>
      <c r="H83" s="31">
        <f>Fallas20!AP82*1000</f>
        <v>337.65136745073977</v>
      </c>
      <c r="I83" s="31">
        <f>Fallas20!AR82</f>
        <v>0.46179314078554085</v>
      </c>
      <c r="J83" s="31">
        <f>Fallas20!AS82*1000</f>
        <v>482.84145545455783</v>
      </c>
      <c r="K83" s="33">
        <v>0</v>
      </c>
      <c r="L83" s="33">
        <v>0</v>
      </c>
      <c r="M83" s="33">
        <v>0</v>
      </c>
    </row>
    <row r="84" spans="1:13" ht="12.75">
      <c r="A84" s="29">
        <v>81</v>
      </c>
      <c r="B84" s="32">
        <v>0</v>
      </c>
      <c r="C84" s="32">
        <v>0</v>
      </c>
      <c r="D84" s="32">
        <v>0</v>
      </c>
      <c r="E84" s="32">
        <v>0</v>
      </c>
      <c r="F84" s="32">
        <v>0</v>
      </c>
      <c r="G84" s="32">
        <v>0</v>
      </c>
      <c r="H84" s="31">
        <f>Fallas20!AP83*1000</f>
        <v>335.6757626099394</v>
      </c>
      <c r="I84" s="31">
        <f>Fallas20!AR83</f>
        <v>0.47179329592964797</v>
      </c>
      <c r="J84" s="31">
        <f>Fallas20!AS83*1000</f>
        <v>480.01634053221335</v>
      </c>
      <c r="K84" s="33">
        <v>0</v>
      </c>
      <c r="L84" s="33">
        <v>0</v>
      </c>
      <c r="M84" s="33">
        <v>0</v>
      </c>
    </row>
    <row r="85" spans="1:13" ht="12.75">
      <c r="A85" s="29">
        <v>82</v>
      </c>
      <c r="B85" s="32">
        <v>0</v>
      </c>
      <c r="C85" s="32">
        <v>0</v>
      </c>
      <c r="D85" s="32">
        <v>0</v>
      </c>
      <c r="E85" s="32">
        <v>0</v>
      </c>
      <c r="F85" s="32">
        <v>0</v>
      </c>
      <c r="G85" s="32">
        <v>0</v>
      </c>
      <c r="H85" s="31">
        <f>Fallas20!AP84*1000</f>
        <v>337.96498512015455</v>
      </c>
      <c r="I85" s="31">
        <f>Fallas20!AR84</f>
        <v>0.46024827504175947</v>
      </c>
      <c r="J85" s="31">
        <f>Fallas20!AS84*1000</f>
        <v>483.28992872182096</v>
      </c>
      <c r="K85" s="33">
        <v>0</v>
      </c>
      <c r="L85" s="33">
        <v>0</v>
      </c>
      <c r="M85" s="33">
        <v>0</v>
      </c>
    </row>
    <row r="86" spans="1:13" ht="12.75">
      <c r="A86" s="29">
        <v>83</v>
      </c>
      <c r="B86" s="32">
        <v>0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1">
        <f>Fallas20!AP85*1000</f>
        <v>337.22263247952856</v>
      </c>
      <c r="I86" s="31">
        <f>Fallas20!AR85</f>
        <v>0.4640126441561927</v>
      </c>
      <c r="J86" s="31">
        <f>Fallas20!AS85*1000</f>
        <v>482.2283644457258</v>
      </c>
      <c r="K86" s="33">
        <v>0</v>
      </c>
      <c r="L86" s="33">
        <v>0</v>
      </c>
      <c r="M86" s="33">
        <v>0</v>
      </c>
    </row>
    <row r="87" spans="1:13" ht="12.75">
      <c r="A87" s="29">
        <v>84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1">
        <f>Fallas20!AP86*1000</f>
        <v>336.065165952327</v>
      </c>
      <c r="I87" s="31">
        <f>Fallas20!AR86</f>
        <v>0.4698709797056422</v>
      </c>
      <c r="J87" s="31">
        <f>Fallas20!AS86*1000</f>
        <v>480.57318731182755</v>
      </c>
      <c r="K87" s="33">
        <v>0</v>
      </c>
      <c r="L87" s="33">
        <v>0</v>
      </c>
      <c r="M87" s="33">
        <v>0</v>
      </c>
    </row>
    <row r="88" spans="1:13" ht="12.75">
      <c r="A88" s="29">
        <v>85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1">
        <f>Fallas20!AP87*1000</f>
        <v>334.4466398615501</v>
      </c>
      <c r="I88" s="31">
        <f>Fallas20!AR87</f>
        <v>0.4780418137326329</v>
      </c>
      <c r="J88" s="31">
        <f>Fallas20!AS87*1000</f>
        <v>478.2586950020166</v>
      </c>
      <c r="K88" s="33">
        <v>0</v>
      </c>
      <c r="L88" s="33">
        <v>0</v>
      </c>
      <c r="M88" s="33">
        <v>0</v>
      </c>
    </row>
    <row r="89" spans="1:13" ht="12.75">
      <c r="A89" s="29">
        <v>86</v>
      </c>
      <c r="B89" s="32">
        <v>0</v>
      </c>
      <c r="C89" s="32">
        <v>0</v>
      </c>
      <c r="D89" s="32">
        <v>0</v>
      </c>
      <c r="E89" s="32">
        <v>0</v>
      </c>
      <c r="F89" s="32">
        <v>0</v>
      </c>
      <c r="G89" s="32">
        <v>0</v>
      </c>
      <c r="H89" s="31">
        <f>Fallas20!AP88*1000</f>
        <v>332.73527549533435</v>
      </c>
      <c r="I89" s="31">
        <f>Fallas20!AR88</f>
        <v>0.48665682582883274</v>
      </c>
      <c r="J89" s="31">
        <f>Fallas20!AS88*1000</f>
        <v>475.8114439583281</v>
      </c>
      <c r="K89" s="33">
        <v>0</v>
      </c>
      <c r="L89" s="33">
        <v>0</v>
      </c>
      <c r="M89" s="33">
        <v>0</v>
      </c>
    </row>
    <row r="90" spans="1:13" ht="12.75">
      <c r="A90" s="29">
        <v>87</v>
      </c>
      <c r="B90" s="32">
        <v>0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1">
        <f>Fallas20!AP89*1000</f>
        <v>336.41409633567883</v>
      </c>
      <c r="I90" s="31">
        <f>Fallas20!AR89</f>
        <v>0.46803351796223586</v>
      </c>
      <c r="J90" s="31">
        <f>Fallas20!AS89*1000</f>
        <v>481.0721577600207</v>
      </c>
      <c r="K90" s="33">
        <v>0</v>
      </c>
      <c r="L90" s="33">
        <v>0</v>
      </c>
      <c r="M90" s="33">
        <v>0</v>
      </c>
    </row>
    <row r="91" spans="1:13" ht="12.75">
      <c r="A91" s="29">
        <v>88</v>
      </c>
      <c r="B91" s="32">
        <v>0</v>
      </c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31">
        <f>Fallas20!AP90*1000</f>
        <v>330.3437862723391</v>
      </c>
      <c r="I91" s="31">
        <f>Fallas20!AR90</f>
        <v>0.49810468550109477</v>
      </c>
      <c r="J91" s="31">
        <f>Fallas20!AS90*1000</f>
        <v>472.39161436944494</v>
      </c>
      <c r="K91" s="33">
        <v>0</v>
      </c>
      <c r="L91" s="33">
        <v>0</v>
      </c>
      <c r="M91" s="33">
        <v>0</v>
      </c>
    </row>
    <row r="92" spans="1:13" ht="12.75">
      <c r="A92" s="29">
        <v>89</v>
      </c>
      <c r="B92" s="32">
        <v>0</v>
      </c>
      <c r="C92" s="32">
        <v>0</v>
      </c>
      <c r="D92" s="32">
        <v>0</v>
      </c>
      <c r="E92" s="32">
        <v>0</v>
      </c>
      <c r="F92" s="32">
        <v>0</v>
      </c>
      <c r="G92" s="32">
        <v>0</v>
      </c>
      <c r="H92" s="31">
        <f>Fallas20!AP91*1000</f>
        <v>330.84261014065146</v>
      </c>
      <c r="I92" s="31">
        <f>Fallas20!AR91</f>
        <v>0.4956035429607091</v>
      </c>
      <c r="J92" s="31">
        <f>Fallas20!AS91*1000</f>
        <v>473.10493250113154</v>
      </c>
      <c r="K92" s="33">
        <v>0</v>
      </c>
      <c r="L92" s="33">
        <v>0</v>
      </c>
      <c r="M92" s="33">
        <v>0</v>
      </c>
    </row>
    <row r="93" spans="1:13" ht="12.75">
      <c r="A93" s="29">
        <v>90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1">
        <f>Fallas20!AP92*1000</f>
        <v>329.0778409218924</v>
      </c>
      <c r="I93" s="31">
        <f>Fallas20!AR92</f>
        <v>0.5042489616481004</v>
      </c>
      <c r="J93" s="31">
        <f>Fallas20!AS92*1000</f>
        <v>470.5813125183061</v>
      </c>
      <c r="K93" s="33">
        <v>0</v>
      </c>
      <c r="L93" s="33">
        <v>0</v>
      </c>
      <c r="M93" s="33">
        <v>0</v>
      </c>
    </row>
    <row r="94" spans="1:13" ht="12.75">
      <c r="A94" s="29">
        <v>91</v>
      </c>
      <c r="B94" s="32">
        <v>0</v>
      </c>
      <c r="C94" s="32">
        <v>0</v>
      </c>
      <c r="D94" s="32">
        <v>0</v>
      </c>
      <c r="E94" s="32">
        <v>0</v>
      </c>
      <c r="F94" s="32">
        <v>0</v>
      </c>
      <c r="G94" s="32">
        <v>0</v>
      </c>
      <c r="H94" s="31">
        <f>Fallas20!AP93*1000</f>
        <v>324.4397119909375</v>
      </c>
      <c r="I94" s="31">
        <f>Fallas20!AR93</f>
        <v>0.52723938705338</v>
      </c>
      <c r="J94" s="31">
        <f>Fallas20!AS93*1000</f>
        <v>463.94878814704066</v>
      </c>
      <c r="K94" s="33">
        <v>0</v>
      </c>
      <c r="L94" s="33">
        <v>0</v>
      </c>
      <c r="M94" s="33">
        <v>0</v>
      </c>
    </row>
    <row r="95" spans="1:13" ht="12.75">
      <c r="A95" s="29">
        <v>92</v>
      </c>
      <c r="B95" s="32">
        <v>0</v>
      </c>
      <c r="C95" s="32">
        <v>0</v>
      </c>
      <c r="D95" s="32">
        <v>0</v>
      </c>
      <c r="E95" s="32">
        <v>0</v>
      </c>
      <c r="F95" s="32">
        <v>0</v>
      </c>
      <c r="G95" s="32">
        <v>0</v>
      </c>
      <c r="H95" s="31">
        <f>Fallas20!AP94*1000</f>
        <v>326.99273035999664</v>
      </c>
      <c r="I95" s="31">
        <f>Fallas20!AR94</f>
        <v>0.5145048635009296</v>
      </c>
      <c r="J95" s="31">
        <f>Fallas20!AS94*1000</f>
        <v>467.5996044147952</v>
      </c>
      <c r="K95" s="33">
        <v>0</v>
      </c>
      <c r="L95" s="33">
        <v>0</v>
      </c>
      <c r="M95" s="33">
        <v>0</v>
      </c>
    </row>
    <row r="96" spans="1:13" ht="12.75">
      <c r="A96" s="29">
        <v>93</v>
      </c>
      <c r="B96" s="32">
        <v>0</v>
      </c>
      <c r="C96" s="32">
        <v>0</v>
      </c>
      <c r="D96" s="32">
        <v>0</v>
      </c>
      <c r="E96" s="32">
        <v>0</v>
      </c>
      <c r="F96" s="32">
        <v>0</v>
      </c>
      <c r="G96" s="32">
        <v>0</v>
      </c>
      <c r="H96" s="31">
        <f>Fallas20!AP95*1000</f>
        <v>343.25876393073213</v>
      </c>
      <c r="I96" s="31">
        <f>Fallas20!AR95</f>
        <v>0.43385758971973504</v>
      </c>
      <c r="J96" s="31">
        <f>Fallas20!AS95*1000</f>
        <v>490.8600324209469</v>
      </c>
      <c r="K96" s="33">
        <v>0</v>
      </c>
      <c r="L96" s="33">
        <v>0</v>
      </c>
      <c r="M96" s="33">
        <v>0</v>
      </c>
    </row>
    <row r="97" spans="1:13" ht="12.75">
      <c r="A97" s="29">
        <v>94</v>
      </c>
      <c r="B97" s="32">
        <v>0</v>
      </c>
      <c r="C97" s="32">
        <v>0</v>
      </c>
      <c r="D97" s="32">
        <v>0</v>
      </c>
      <c r="E97" s="32">
        <v>0</v>
      </c>
      <c r="F97" s="32">
        <v>0</v>
      </c>
      <c r="G97" s="32">
        <v>0</v>
      </c>
      <c r="H97" s="31">
        <f>Fallas20!AP96*1000</f>
        <v>342.55108314168206</v>
      </c>
      <c r="I97" s="31">
        <f>Fallas20!AR96</f>
        <v>0.4374882809193333</v>
      </c>
      <c r="J97" s="31">
        <f>Fallas20!AS96*1000</f>
        <v>489.8480488926053</v>
      </c>
      <c r="K97" s="33">
        <v>0</v>
      </c>
      <c r="L97" s="33">
        <v>0</v>
      </c>
      <c r="M97" s="33">
        <v>0</v>
      </c>
    </row>
    <row r="98" spans="1:13" ht="12.75">
      <c r="A98" s="29">
        <v>95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1">
        <f>Fallas20!AP97*1000</f>
        <v>340.8508642568295</v>
      </c>
      <c r="I98" s="31">
        <f>Fallas20!AR97</f>
        <v>0.44618449884060113</v>
      </c>
      <c r="J98" s="31">
        <f>Fallas20!AS97*1000</f>
        <v>501.05077045753933</v>
      </c>
      <c r="K98" s="33">
        <v>0</v>
      </c>
      <c r="L98" s="33">
        <v>0</v>
      </c>
      <c r="M98" s="33">
        <v>0</v>
      </c>
    </row>
    <row r="99" spans="1:13" ht="12.75">
      <c r="A99" s="29">
        <v>96</v>
      </c>
      <c r="B99" s="32">
        <v>0</v>
      </c>
      <c r="C99" s="32">
        <v>0</v>
      </c>
      <c r="D99" s="32">
        <v>0</v>
      </c>
      <c r="E99" s="32">
        <v>0</v>
      </c>
      <c r="F99" s="32">
        <v>0</v>
      </c>
      <c r="G99" s="32">
        <v>0</v>
      </c>
      <c r="H99" s="31">
        <f>Fallas20!AP98*1000</f>
        <v>336.09481100323865</v>
      </c>
      <c r="I99" s="31">
        <f>Fallas20!AR98</f>
        <v>0.4697919883111448</v>
      </c>
      <c r="J99" s="31">
        <f>Fallas20!AS98*1000</f>
        <v>490.69842406472833</v>
      </c>
      <c r="K99" s="33">
        <v>0</v>
      </c>
      <c r="L99" s="33">
        <v>0</v>
      </c>
      <c r="M99" s="33">
        <v>0</v>
      </c>
    </row>
    <row r="100" spans="1:13" ht="12.75">
      <c r="A100" s="29">
        <v>97</v>
      </c>
      <c r="B100" s="32">
        <v>0</v>
      </c>
      <c r="C100" s="32">
        <v>0</v>
      </c>
      <c r="D100" s="32">
        <v>0</v>
      </c>
      <c r="E100" s="32">
        <v>0</v>
      </c>
      <c r="F100" s="32">
        <v>0</v>
      </c>
      <c r="G100" s="32">
        <v>0</v>
      </c>
      <c r="H100" s="31">
        <f>Fallas20!AP99*1000</f>
        <v>333.6404742363004</v>
      </c>
      <c r="I100" s="31">
        <f>Fallas20!AR99</f>
        <v>0.4821731103296855</v>
      </c>
      <c r="J100" s="31">
        <f>Fallas20!AS99*1000</f>
        <v>487.11509238499855</v>
      </c>
      <c r="K100" s="33">
        <v>0</v>
      </c>
      <c r="L100" s="33">
        <v>0</v>
      </c>
      <c r="M100" s="33">
        <v>0</v>
      </c>
    </row>
    <row r="101" spans="1:13" ht="12.75">
      <c r="A101" s="29">
        <v>98</v>
      </c>
      <c r="B101" s="32">
        <v>0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1">
        <f>Fallas20!AP100*1000</f>
        <v>336.26191843716805</v>
      </c>
      <c r="I101" s="31">
        <f>Fallas20!AR100</f>
        <v>0.46894701365442265</v>
      </c>
      <c r="J101" s="31">
        <f>Fallas20!AS100*1000</f>
        <v>487.5797817338937</v>
      </c>
      <c r="K101" s="33">
        <v>0</v>
      </c>
      <c r="L101" s="33">
        <v>0</v>
      </c>
      <c r="M101" s="33">
        <v>0</v>
      </c>
    </row>
    <row r="102" spans="1:13" ht="12.75">
      <c r="A102" s="29">
        <v>99</v>
      </c>
      <c r="B102" s="32">
        <v>0</v>
      </c>
      <c r="C102" s="32">
        <v>0</v>
      </c>
      <c r="D102" s="32">
        <v>0</v>
      </c>
      <c r="E102" s="32">
        <v>0</v>
      </c>
      <c r="F102" s="32">
        <v>0</v>
      </c>
      <c r="G102" s="32">
        <v>0</v>
      </c>
      <c r="H102" s="31">
        <f>Fallas20!AP101*1000</f>
        <v>338.31315164375656</v>
      </c>
      <c r="I102" s="31">
        <f>Fallas20!AR101</f>
        <v>0.45855246222686225</v>
      </c>
      <c r="J102" s="31">
        <f>Fallas20!AS101*1000</f>
        <v>487.17093836700934</v>
      </c>
      <c r="K102" s="33">
        <v>0</v>
      </c>
      <c r="L102" s="33">
        <v>0</v>
      </c>
      <c r="M102" s="33">
        <v>0</v>
      </c>
    </row>
    <row r="103" spans="1:13" ht="12.75">
      <c r="A103" s="29">
        <v>100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1">
        <f>Fallas20!AP102*1000</f>
        <v>336.724008556087</v>
      </c>
      <c r="I103" s="31">
        <f>Fallas20!AR102</f>
        <v>0.4666090683393944</v>
      </c>
      <c r="J103" s="31">
        <f>Fallas20!AS102*1000</f>
        <v>484.8825723207653</v>
      </c>
      <c r="K103" s="33">
        <v>0</v>
      </c>
      <c r="L103" s="33">
        <v>0</v>
      </c>
      <c r="M103" s="33">
        <v>0</v>
      </c>
    </row>
    <row r="104" spans="1:13" ht="12.75">
      <c r="A104" s="29">
        <v>101</v>
      </c>
      <c r="B104" s="32">
        <v>0</v>
      </c>
      <c r="C104" s="32">
        <v>0</v>
      </c>
      <c r="D104" s="32">
        <v>0</v>
      </c>
      <c r="E104" s="32">
        <v>0</v>
      </c>
      <c r="F104" s="32">
        <v>0</v>
      </c>
      <c r="G104" s="32">
        <v>0</v>
      </c>
      <c r="H104" s="31">
        <f>Fallas20!AP103*1000</f>
        <v>335.56871762746516</v>
      </c>
      <c r="I104" s="31">
        <f>Fallas20!AR103</f>
        <v>0.47245045107931927</v>
      </c>
      <c r="J104" s="31">
        <f>Fallas20!AS103*1000</f>
        <v>479.86326620727516</v>
      </c>
      <c r="K104" s="33">
        <v>0</v>
      </c>
      <c r="L104" s="33">
        <v>0</v>
      </c>
      <c r="M104" s="33">
        <v>0</v>
      </c>
    </row>
    <row r="105" spans="1:13" ht="12.75">
      <c r="A105" s="29">
        <v>102</v>
      </c>
      <c r="B105" s="32">
        <v>0</v>
      </c>
      <c r="C105" s="32">
        <v>0</v>
      </c>
      <c r="D105" s="32">
        <v>0</v>
      </c>
      <c r="E105" s="32">
        <v>0</v>
      </c>
      <c r="F105" s="32">
        <v>0</v>
      </c>
      <c r="G105" s="32">
        <v>0</v>
      </c>
      <c r="H105" s="31">
        <f>Fallas20!AP104*1000</f>
        <v>332.48628015089673</v>
      </c>
      <c r="I105" s="31">
        <f>Fallas20!AR104</f>
        <v>0.48797802125797096</v>
      </c>
      <c r="J105" s="31">
        <f>Fallas20!AS104*1000</f>
        <v>475.4553806157823</v>
      </c>
      <c r="K105" s="33">
        <v>0</v>
      </c>
      <c r="L105" s="33">
        <v>0</v>
      </c>
      <c r="M105" s="33">
        <v>0</v>
      </c>
    </row>
    <row r="106" spans="1:13" ht="12.75">
      <c r="A106" s="29">
        <v>103</v>
      </c>
      <c r="B106" s="32">
        <v>0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1">
        <f>Fallas20!AP105*1000</f>
        <v>333.40386529639414</v>
      </c>
      <c r="I106" s="31">
        <f>Fallas20!AR105</f>
        <v>0.48336397673095793</v>
      </c>
      <c r="J106" s="31">
        <f>Fallas20!AS105*1000</f>
        <v>476.76752737384356</v>
      </c>
      <c r="K106" s="33">
        <v>0</v>
      </c>
      <c r="L106" s="33">
        <v>0</v>
      </c>
      <c r="M106" s="33">
        <v>0</v>
      </c>
    </row>
    <row r="107" spans="1:13" ht="12.75">
      <c r="A107" s="29">
        <v>104</v>
      </c>
      <c r="B107" s="32">
        <v>0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1">
        <f>Fallas20!AP106*1000</f>
        <v>334.2491729767722</v>
      </c>
      <c r="I107" s="31">
        <f>Fallas20!AR106</f>
        <v>0.47910737099737505</v>
      </c>
      <c r="J107" s="31">
        <f>Fallas20!AS106*1000</f>
        <v>477.97631735678414</v>
      </c>
      <c r="K107" s="33">
        <v>0</v>
      </c>
      <c r="L107" s="33">
        <v>0</v>
      </c>
      <c r="M107" s="33">
        <v>0</v>
      </c>
    </row>
    <row r="108" spans="1:13" ht="12.75">
      <c r="A108" s="29">
        <v>105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1">
        <f>Fallas20!AP107*1000</f>
        <v>332.96685077115967</v>
      </c>
      <c r="I108" s="31">
        <f>Fallas20!AR107</f>
        <v>0.4855623127762816</v>
      </c>
      <c r="J108" s="31">
        <f>Fallas20!AS107*1000</f>
        <v>476.1425966027583</v>
      </c>
      <c r="K108" s="33">
        <v>0</v>
      </c>
      <c r="L108" s="33">
        <v>0</v>
      </c>
      <c r="M108" s="33">
        <v>0</v>
      </c>
    </row>
    <row r="109" spans="1:13" ht="12.75">
      <c r="A109" s="29">
        <v>106</v>
      </c>
      <c r="B109" s="32">
        <v>0</v>
      </c>
      <c r="C109" s="32">
        <v>0</v>
      </c>
      <c r="D109" s="32">
        <v>0</v>
      </c>
      <c r="E109" s="32">
        <v>0</v>
      </c>
      <c r="F109" s="32">
        <v>0</v>
      </c>
      <c r="G109" s="32">
        <v>0</v>
      </c>
      <c r="H109" s="31">
        <f>Fallas20!AP108*1000</f>
        <v>333.27767200624635</v>
      </c>
      <c r="I109" s="31">
        <f>Fallas20!AR108</f>
        <v>0.4839989296140949</v>
      </c>
      <c r="J109" s="31">
        <f>Fallas20!AS108*1000</f>
        <v>476.58707096893227</v>
      </c>
      <c r="K109" s="33">
        <v>0</v>
      </c>
      <c r="L109" s="33">
        <v>0</v>
      </c>
      <c r="M109" s="33">
        <v>0</v>
      </c>
    </row>
    <row r="110" spans="1:13" ht="12.75">
      <c r="A110" s="29">
        <v>107</v>
      </c>
      <c r="B110" s="32">
        <v>0</v>
      </c>
      <c r="C110" s="32">
        <v>0</v>
      </c>
      <c r="D110" s="32">
        <v>0</v>
      </c>
      <c r="E110" s="32">
        <v>0</v>
      </c>
      <c r="F110" s="32">
        <v>0</v>
      </c>
      <c r="G110" s="32">
        <v>0</v>
      </c>
      <c r="H110" s="31">
        <f>Fallas20!AP109*1000</f>
        <v>330.1836289221926</v>
      </c>
      <c r="I110" s="31">
        <f>Fallas20!AR109</f>
        <v>0.49952941346664587</v>
      </c>
      <c r="J110" s="31">
        <f>Fallas20!AS109*1000</f>
        <v>472.1625893587354</v>
      </c>
      <c r="K110" s="33">
        <v>0</v>
      </c>
      <c r="L110" s="33">
        <v>0</v>
      </c>
      <c r="M110" s="33">
        <v>0</v>
      </c>
    </row>
    <row r="111" spans="1:13" ht="12.75">
      <c r="A111" s="29">
        <v>108</v>
      </c>
      <c r="B111" s="32">
        <v>0</v>
      </c>
      <c r="C111" s="32">
        <v>0</v>
      </c>
      <c r="D111" s="32">
        <v>0</v>
      </c>
      <c r="E111" s="32">
        <v>0</v>
      </c>
      <c r="F111" s="32">
        <v>0</v>
      </c>
      <c r="G111" s="32">
        <v>0</v>
      </c>
      <c r="H111" s="31">
        <f>Fallas20!AP110*1000</f>
        <v>346.85290493087456</v>
      </c>
      <c r="I111" s="31">
        <f>Fallas20!AR110</f>
        <v>0.4155741268793128</v>
      </c>
      <c r="J111" s="31">
        <f>Fallas20!AS110*1000</f>
        <v>495.99965405115057</v>
      </c>
      <c r="K111" s="33">
        <v>0</v>
      </c>
      <c r="L111" s="33">
        <v>0</v>
      </c>
      <c r="M111" s="33">
        <v>0</v>
      </c>
    </row>
    <row r="112" spans="1:13" ht="12.75">
      <c r="A112" s="29">
        <v>109</v>
      </c>
      <c r="B112" s="32">
        <v>0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1">
        <f>Fallas20!AP111*1000</f>
        <v>346.861722019098</v>
      </c>
      <c r="I112" s="31">
        <f>Fallas20!AR111</f>
        <v>0.41550835805467945</v>
      </c>
      <c r="J112" s="31">
        <f>Fallas20!AS111*1000</f>
        <v>496.0122624873101</v>
      </c>
      <c r="K112" s="33">
        <v>0</v>
      </c>
      <c r="L112" s="33">
        <v>0</v>
      </c>
      <c r="M112" s="33">
        <v>0</v>
      </c>
    </row>
    <row r="113" spans="1:13" ht="12.75">
      <c r="A113" s="29">
        <v>110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1">
        <f>Fallas20!AP112*1000</f>
        <v>338.3358306363854</v>
      </c>
      <c r="I113" s="31">
        <f>Fallas20!AR112</f>
        <v>0.4584552808583887</v>
      </c>
      <c r="J113" s="31">
        <f>Fallas20!AS112*1000</f>
        <v>483.8202378100312</v>
      </c>
      <c r="K113" s="33">
        <v>0</v>
      </c>
      <c r="L113" s="33">
        <v>0</v>
      </c>
      <c r="M113" s="33">
        <v>0</v>
      </c>
    </row>
    <row r="114" spans="1:13" ht="12.75">
      <c r="A114" s="29">
        <v>111</v>
      </c>
      <c r="B114" s="32">
        <v>0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1">
        <f>Fallas20!AP113*1000</f>
        <v>336.8871293328664</v>
      </c>
      <c r="I114" s="31">
        <f>Fallas20!AR113</f>
        <v>0.4657532328109197</v>
      </c>
      <c r="J114" s="31">
        <f>Fallas20!AS113*1000</f>
        <v>481.7485949459989</v>
      </c>
      <c r="K114" s="33">
        <v>0</v>
      </c>
      <c r="L114" s="33">
        <v>0</v>
      </c>
      <c r="M114" s="33">
        <v>0</v>
      </c>
    </row>
    <row r="115" spans="1:13" ht="12.75">
      <c r="A115" s="29">
        <v>112</v>
      </c>
      <c r="B115" s="32">
        <v>0</v>
      </c>
      <c r="C115" s="32">
        <v>0</v>
      </c>
      <c r="D115" s="32">
        <v>0</v>
      </c>
      <c r="E115" s="32">
        <v>0</v>
      </c>
      <c r="F115" s="32">
        <v>0</v>
      </c>
      <c r="G115" s="32">
        <v>0</v>
      </c>
      <c r="H115" s="31">
        <f>Fallas20!AP114*1000</f>
        <v>337.11540882925686</v>
      </c>
      <c r="I115" s="31">
        <f>Fallas20!AR114</f>
        <v>0.46459707920387405</v>
      </c>
      <c r="J115" s="31">
        <f>Fallas20!AS114*1000</f>
        <v>482.07503462583736</v>
      </c>
      <c r="K115" s="33">
        <v>0</v>
      </c>
      <c r="L115" s="33">
        <v>0</v>
      </c>
      <c r="M115" s="33">
        <v>0</v>
      </c>
    </row>
    <row r="116" spans="1:13" ht="12.75">
      <c r="A116" s="29">
        <v>113</v>
      </c>
      <c r="B116" s="32">
        <v>0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1">
        <f>Fallas20!AP115*1000</f>
        <v>333.62776199742206</v>
      </c>
      <c r="I116" s="31">
        <f>Fallas20!AR115</f>
        <v>0.48196222923536863</v>
      </c>
      <c r="J116" s="31">
        <f>Fallas20!AS115*1000</f>
        <v>477.08769965631353</v>
      </c>
      <c r="K116" s="33">
        <v>0</v>
      </c>
      <c r="L116" s="33">
        <v>0</v>
      </c>
      <c r="M116" s="33">
        <v>0</v>
      </c>
    </row>
    <row r="117" spans="1:13" ht="12.75">
      <c r="A117" s="29">
        <v>114</v>
      </c>
      <c r="B117" s="32">
        <v>0</v>
      </c>
      <c r="C117" s="32">
        <v>0</v>
      </c>
      <c r="D117" s="32">
        <v>0</v>
      </c>
      <c r="E117" s="32">
        <v>0</v>
      </c>
      <c r="F117" s="32">
        <v>0</v>
      </c>
      <c r="G117" s="32">
        <v>0</v>
      </c>
      <c r="H117" s="31">
        <f>Fallas20!AP116*1000</f>
        <v>332.2335019806619</v>
      </c>
      <c r="I117" s="31">
        <f>Fallas20!AR116</f>
        <v>0.4887064017948353</v>
      </c>
      <c r="J117" s="31">
        <f>Fallas20!AS116*1000</f>
        <v>475.0939078323466</v>
      </c>
      <c r="K117" s="33">
        <v>0</v>
      </c>
      <c r="L117" s="33">
        <v>0</v>
      </c>
      <c r="M117" s="33">
        <v>0</v>
      </c>
    </row>
    <row r="118" spans="1:13" ht="12.75">
      <c r="A118" s="29">
        <v>115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1">
        <f>Fallas20!AP117*1000</f>
        <v>330.82534312079895</v>
      </c>
      <c r="I118" s="31">
        <f>Fallas20!AR117</f>
        <v>0.4956639809641819</v>
      </c>
      <c r="J118" s="31">
        <f>Fallas20!AS117*1000</f>
        <v>473.0802406627425</v>
      </c>
      <c r="K118" s="33">
        <v>0</v>
      </c>
      <c r="L118" s="33">
        <v>0</v>
      </c>
      <c r="M118" s="33">
        <v>0</v>
      </c>
    </row>
    <row r="119" spans="1:13" ht="12.75">
      <c r="A119" s="29">
        <v>116</v>
      </c>
      <c r="B119" s="32">
        <v>0</v>
      </c>
      <c r="C119" s="32">
        <v>0</v>
      </c>
      <c r="D119" s="32">
        <v>0</v>
      </c>
      <c r="E119" s="32">
        <v>0</v>
      </c>
      <c r="F119" s="32">
        <v>0</v>
      </c>
      <c r="G119" s="32">
        <v>0</v>
      </c>
      <c r="H119" s="31">
        <f>Fallas20!AP118*1000</f>
        <v>329.1009516347567</v>
      </c>
      <c r="I119" s="31">
        <f>Fallas20!AR118</f>
        <v>0.5040936990350484</v>
      </c>
      <c r="J119" s="31">
        <f>Fallas20!AS118*1000</f>
        <v>470.61436083770207</v>
      </c>
      <c r="K119" s="33">
        <v>0</v>
      </c>
      <c r="L119" s="33">
        <v>0</v>
      </c>
      <c r="M119" s="33">
        <v>0</v>
      </c>
    </row>
    <row r="120" spans="1:13" ht="12.75">
      <c r="A120" s="29">
        <v>117</v>
      </c>
      <c r="B120" s="32">
        <v>0</v>
      </c>
      <c r="C120" s="32">
        <v>0</v>
      </c>
      <c r="D120" s="32">
        <v>0</v>
      </c>
      <c r="E120" s="32">
        <v>0</v>
      </c>
      <c r="F120" s="32">
        <v>0</v>
      </c>
      <c r="G120" s="32">
        <v>0</v>
      </c>
      <c r="H120" s="31">
        <f>Fallas20!AP119*1000</f>
        <v>328.46957224721564</v>
      </c>
      <c r="I120" s="31">
        <f>Fallas20!AR119</f>
        <v>0.5072022931027029</v>
      </c>
      <c r="J120" s="31">
        <f>Fallas20!AS119*1000</f>
        <v>469.7114883135183</v>
      </c>
      <c r="K120" s="33">
        <v>0</v>
      </c>
      <c r="L120" s="33">
        <v>0</v>
      </c>
      <c r="M120" s="33">
        <v>0</v>
      </c>
    </row>
    <row r="121" spans="1:13" ht="12.75">
      <c r="A121" s="29">
        <v>118</v>
      </c>
      <c r="B121" s="32">
        <v>0</v>
      </c>
      <c r="C121" s="32">
        <v>0</v>
      </c>
      <c r="D121" s="32">
        <v>0</v>
      </c>
      <c r="E121" s="32">
        <v>0</v>
      </c>
      <c r="F121" s="32">
        <v>0</v>
      </c>
      <c r="G121" s="32">
        <v>0</v>
      </c>
      <c r="H121" s="31">
        <f>Fallas20!AP120*1000</f>
        <v>326.32566097436063</v>
      </c>
      <c r="I121" s="31">
        <f>Fallas20!AR120</f>
        <v>0.517709656893918</v>
      </c>
      <c r="J121" s="31">
        <f>Fallas20!AS120*1000</f>
        <v>466.64569519333565</v>
      </c>
      <c r="K121" s="33">
        <v>0</v>
      </c>
      <c r="L121" s="33">
        <v>0</v>
      </c>
      <c r="M121" s="33">
        <v>0</v>
      </c>
    </row>
    <row r="122" spans="1:13" ht="12.75">
      <c r="A122" s="29">
        <v>119</v>
      </c>
      <c r="B122" s="32">
        <v>0</v>
      </c>
      <c r="C122" s="32">
        <v>0</v>
      </c>
      <c r="D122" s="32">
        <v>0</v>
      </c>
      <c r="E122" s="32">
        <v>0</v>
      </c>
      <c r="F122" s="32">
        <v>0</v>
      </c>
      <c r="G122" s="32">
        <v>0</v>
      </c>
      <c r="H122" s="31">
        <f>Fallas20!AP121*1000</f>
        <v>325.1791468483677</v>
      </c>
      <c r="I122" s="31">
        <f>Fallas20!AR121</f>
        <v>0.5233826805218351</v>
      </c>
      <c r="J122" s="31">
        <f>Fallas20!AS121*1000</f>
        <v>465.0061799931658</v>
      </c>
      <c r="K122" s="33">
        <v>0</v>
      </c>
      <c r="L122" s="33">
        <v>0</v>
      </c>
      <c r="M122" s="33">
        <v>0</v>
      </c>
    </row>
    <row r="123" spans="1:13" ht="12.75">
      <c r="A123" s="29">
        <v>120</v>
      </c>
      <c r="B123" s="32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1">
        <f>Fallas20!AP122*1000</f>
        <v>323.8037560663942</v>
      </c>
      <c r="I123" s="31">
        <f>Fallas20!AR122</f>
        <v>0.5300729015863143</v>
      </c>
      <c r="J123" s="31">
        <f>Fallas20!AS122*1000</f>
        <v>463.0393711749437</v>
      </c>
      <c r="K123" s="33">
        <v>0</v>
      </c>
      <c r="L123" s="33">
        <v>0</v>
      </c>
      <c r="M123" s="33">
        <v>0</v>
      </c>
    </row>
    <row r="124" spans="1:13" ht="12.75">
      <c r="A124" s="35">
        <v>121</v>
      </c>
      <c r="B124" s="32">
        <v>0</v>
      </c>
      <c r="C124" s="32">
        <v>0</v>
      </c>
      <c r="D124" s="32">
        <v>0</v>
      </c>
      <c r="E124" s="32">
        <v>0</v>
      </c>
      <c r="F124" s="32">
        <v>0</v>
      </c>
      <c r="G124" s="32">
        <v>0</v>
      </c>
      <c r="H124" s="31">
        <f>Fallas20!AP123*1000</f>
        <v>335.52308660185327</v>
      </c>
      <c r="I124" s="31">
        <f>Fallas20!AR123</f>
        <v>0.4724748954826915</v>
      </c>
      <c r="J124" s="31">
        <f>Fallas20!AS123*1000</f>
        <v>493.21893730472425</v>
      </c>
      <c r="K124" s="33">
        <v>0</v>
      </c>
      <c r="L124" s="33">
        <v>0</v>
      </c>
      <c r="M124" s="33">
        <v>0</v>
      </c>
    </row>
    <row r="125" spans="1:13" ht="12.75">
      <c r="A125" s="29">
        <v>122</v>
      </c>
      <c r="B125" s="32">
        <v>0</v>
      </c>
      <c r="C125" s="32">
        <v>0</v>
      </c>
      <c r="D125" s="32">
        <v>0</v>
      </c>
      <c r="E125" s="32">
        <v>0</v>
      </c>
      <c r="F125" s="32">
        <v>0</v>
      </c>
      <c r="G125" s="32">
        <v>0</v>
      </c>
      <c r="H125" s="31">
        <f>Fallas20!AP124*1000</f>
        <v>334.9913807428267</v>
      </c>
      <c r="I125" s="31">
        <f>Fallas20!AR124</f>
        <v>0.4751073838230818</v>
      </c>
      <c r="J125" s="31">
        <f>Fallas20!AS124*1000</f>
        <v>489.087415884527</v>
      </c>
      <c r="K125" s="33">
        <v>0</v>
      </c>
      <c r="L125" s="33">
        <v>0</v>
      </c>
      <c r="M125" s="33">
        <v>0</v>
      </c>
    </row>
    <row r="126" spans="1:13" ht="12.75">
      <c r="A126" s="29">
        <v>123</v>
      </c>
      <c r="B126" s="32">
        <v>0</v>
      </c>
      <c r="C126" s="32">
        <v>0</v>
      </c>
      <c r="D126" s="32">
        <v>0</v>
      </c>
      <c r="E126" s="32">
        <v>0</v>
      </c>
      <c r="F126" s="32">
        <v>0</v>
      </c>
      <c r="G126" s="32">
        <v>0</v>
      </c>
      <c r="H126" s="31">
        <f>Fallas20!AP125*1000</f>
        <v>346.53978462398106</v>
      </c>
      <c r="I126" s="31">
        <f>Fallas20!AR125</f>
        <v>0.41723283010582973</v>
      </c>
      <c r="J126" s="31">
        <f>Fallas20!AS125*1000</f>
        <v>505.94808555101235</v>
      </c>
      <c r="K126" s="33">
        <v>0</v>
      </c>
      <c r="L126" s="33">
        <v>0</v>
      </c>
      <c r="M126" s="33">
        <v>0</v>
      </c>
    </row>
    <row r="127" spans="1:3" ht="12.75">
      <c r="A127" s="37"/>
      <c r="C127" s="34"/>
    </row>
    <row r="128" spans="1:3" ht="12.75">
      <c r="A128" s="36"/>
      <c r="C128" s="34"/>
    </row>
    <row r="129" spans="1:3" ht="12.75">
      <c r="A129" s="29"/>
      <c r="C129" s="34"/>
    </row>
    <row r="130" spans="1:3" ht="12.75">
      <c r="A130" s="29"/>
      <c r="C130" s="34"/>
    </row>
    <row r="131" spans="1:3" ht="12.75">
      <c r="A131" s="29"/>
      <c r="C131" s="34"/>
    </row>
    <row r="132" spans="1:3" ht="12.75">
      <c r="A132" s="29"/>
      <c r="C132" s="34"/>
    </row>
    <row r="133" spans="1:3" ht="12.75">
      <c r="A133" s="29"/>
      <c r="C133" s="34"/>
    </row>
    <row r="134" spans="1:3" ht="12.75">
      <c r="A134" s="29"/>
      <c r="C134" s="34"/>
    </row>
    <row r="135" spans="1:3" ht="12.75">
      <c r="A135" s="29"/>
      <c r="C135" s="34"/>
    </row>
    <row r="136" spans="1:3" ht="12.75">
      <c r="A136" s="29"/>
      <c r="C136" s="34"/>
    </row>
    <row r="137" spans="1:3" ht="12.75">
      <c r="A137" s="29"/>
      <c r="C137" s="34"/>
    </row>
    <row r="138" spans="1:3" ht="12.75">
      <c r="A138" s="29"/>
      <c r="C138" s="34"/>
    </row>
    <row r="139" spans="1:3" ht="12.75">
      <c r="A139" s="29"/>
      <c r="C139" s="34"/>
    </row>
    <row r="140" spans="1:3" ht="12.75">
      <c r="A140" s="29"/>
      <c r="C140" s="34"/>
    </row>
    <row r="141" spans="1:3" ht="12.75">
      <c r="A141" s="29"/>
      <c r="C141" s="34"/>
    </row>
    <row r="142" spans="1:3" ht="12.75">
      <c r="A142" s="29"/>
      <c r="C142" s="34"/>
    </row>
    <row r="143" spans="1:3" ht="12.75">
      <c r="A143" s="29"/>
      <c r="C143" s="34"/>
    </row>
    <row r="144" spans="1:3" ht="12.75">
      <c r="A144" s="29"/>
      <c r="C144" s="34"/>
    </row>
    <row r="145" spans="1:3" ht="12.75">
      <c r="A145" s="29"/>
      <c r="C145" s="34"/>
    </row>
    <row r="146" spans="1:3" ht="12.75">
      <c r="A146" s="29"/>
      <c r="C146" s="34"/>
    </row>
    <row r="147" spans="1:3" ht="12.75">
      <c r="A147" s="29"/>
      <c r="C147" s="34"/>
    </row>
    <row r="148" spans="1:3" ht="12.75">
      <c r="A148" s="29"/>
      <c r="C148" s="34"/>
    </row>
    <row r="149" spans="1:3" ht="12.75">
      <c r="A149" s="29"/>
      <c r="C149" s="34"/>
    </row>
    <row r="150" spans="1:3" ht="12.75">
      <c r="A150" s="29"/>
      <c r="C150" s="34"/>
    </row>
    <row r="151" spans="1:3" ht="12.75">
      <c r="A151" s="29"/>
      <c r="C151" s="34"/>
    </row>
    <row r="152" spans="1:3" ht="12.75">
      <c r="A152" s="29"/>
      <c r="C152" s="34"/>
    </row>
    <row r="153" spans="1:3" ht="12.75">
      <c r="A153" s="29"/>
      <c r="C153" s="34"/>
    </row>
    <row r="154" spans="1:3" ht="12.75">
      <c r="A154" s="29"/>
      <c r="C154" s="34"/>
    </row>
    <row r="155" spans="1:3" ht="12.75">
      <c r="A155" s="29"/>
      <c r="C155" s="34"/>
    </row>
    <row r="156" spans="1:3" ht="12.75">
      <c r="A156" s="29"/>
      <c r="C156" s="34"/>
    </row>
    <row r="157" spans="1:3" ht="12.75">
      <c r="A157" s="29"/>
      <c r="C157" s="34"/>
    </row>
    <row r="158" spans="1:3" ht="12.75">
      <c r="A158" s="29"/>
      <c r="C158" s="34"/>
    </row>
    <row r="159" spans="1:3" ht="12.75">
      <c r="A159" s="29"/>
      <c r="C159" s="34"/>
    </row>
    <row r="160" spans="1:3" ht="12.75">
      <c r="A160" s="29"/>
      <c r="C160" s="34"/>
    </row>
    <row r="161" spans="1:3" ht="12.75">
      <c r="A161" s="29"/>
      <c r="C161" s="34"/>
    </row>
    <row r="162" spans="1:3" ht="12.75">
      <c r="A162" s="29"/>
      <c r="C162" s="34"/>
    </row>
    <row r="163" spans="1:3" ht="12.75">
      <c r="A163" s="29"/>
      <c r="C163" s="34"/>
    </row>
    <row r="164" spans="1:3" ht="12.75">
      <c r="A164" s="29"/>
      <c r="C164" s="34"/>
    </row>
    <row r="165" spans="1:3" ht="12.75">
      <c r="A165" s="29"/>
      <c r="C165" s="34"/>
    </row>
    <row r="166" spans="1:3" ht="12.75">
      <c r="A166" s="29"/>
      <c r="C166" s="34"/>
    </row>
    <row r="167" spans="1:3" ht="12.75">
      <c r="A167" s="29"/>
      <c r="C167" s="34"/>
    </row>
    <row r="168" spans="1:3" ht="12.75">
      <c r="A168" s="29"/>
      <c r="C168" s="34"/>
    </row>
    <row r="169" spans="1:3" ht="12.75">
      <c r="A169" s="29"/>
      <c r="C169" s="34"/>
    </row>
    <row r="170" spans="1:3" ht="12.75">
      <c r="A170" s="29"/>
      <c r="C170" s="34"/>
    </row>
    <row r="171" spans="1:3" ht="12.75">
      <c r="A171" s="29"/>
      <c r="C171" s="34"/>
    </row>
    <row r="172" spans="1:3" ht="12.75">
      <c r="A172" s="29"/>
      <c r="C172" s="34"/>
    </row>
    <row r="173" spans="1:3" ht="12.75">
      <c r="A173" s="29"/>
      <c r="C173" s="34"/>
    </row>
    <row r="174" spans="1:3" ht="12.75">
      <c r="A174" s="29"/>
      <c r="C174" s="34"/>
    </row>
    <row r="175" spans="1:3" ht="12.75">
      <c r="A175" s="29"/>
      <c r="C175" s="34"/>
    </row>
    <row r="176" spans="1:3" ht="12.75">
      <c r="A176" s="29"/>
      <c r="C176" s="34"/>
    </row>
    <row r="177" spans="1:3" ht="12.75">
      <c r="A177" s="29"/>
      <c r="C177" s="34"/>
    </row>
    <row r="178" spans="1:3" ht="12.75">
      <c r="A178" s="29"/>
      <c r="C178" s="34"/>
    </row>
    <row r="179" spans="1:3" ht="12.75">
      <c r="A179" s="29"/>
      <c r="C179" s="34"/>
    </row>
    <row r="180" spans="1:3" ht="12.75">
      <c r="A180" s="29"/>
      <c r="C180" s="34"/>
    </row>
    <row r="181" spans="1:3" ht="12.75">
      <c r="A181" s="29"/>
      <c r="C181" s="34"/>
    </row>
    <row r="182" spans="1:3" ht="12.75">
      <c r="A182" s="29"/>
      <c r="C182" s="34"/>
    </row>
    <row r="183" spans="1:3" ht="12.75">
      <c r="A183" s="29"/>
      <c r="C183" s="34"/>
    </row>
    <row r="184" spans="1:3" ht="12.75">
      <c r="A184" s="29"/>
      <c r="C184" s="34"/>
    </row>
    <row r="185" spans="1:3" ht="12.75">
      <c r="A185" s="29"/>
      <c r="C185" s="34"/>
    </row>
    <row r="186" spans="1:3" ht="12.75">
      <c r="A186" s="29"/>
      <c r="C186" s="34"/>
    </row>
    <row r="187" spans="1:3" ht="12.75">
      <c r="A187" s="29"/>
      <c r="C187" s="34"/>
    </row>
    <row r="188" spans="1:3" ht="12.75">
      <c r="A188" s="29"/>
      <c r="C188" s="34"/>
    </row>
    <row r="189" spans="1:3" ht="12.75">
      <c r="A189" s="29"/>
      <c r="C189" s="34"/>
    </row>
    <row r="190" spans="1:3" ht="12.75">
      <c r="A190" s="29"/>
      <c r="C190" s="34"/>
    </row>
    <row r="191" spans="1:3" ht="12.75">
      <c r="A191" s="29"/>
      <c r="C191" s="34"/>
    </row>
    <row r="192" spans="1:3" ht="12.75">
      <c r="A192" s="29"/>
      <c r="C192" s="34"/>
    </row>
    <row r="193" spans="1:3" ht="12.75">
      <c r="A193" s="29"/>
      <c r="C193" s="34"/>
    </row>
    <row r="194" spans="1:3" ht="12.75">
      <c r="A194" s="29"/>
      <c r="C194" s="34"/>
    </row>
    <row r="195" spans="1:3" ht="12.75">
      <c r="A195" s="29"/>
      <c r="C195" s="34"/>
    </row>
    <row r="196" spans="1:3" ht="12.75">
      <c r="A196" s="29"/>
      <c r="C196" s="34"/>
    </row>
    <row r="197" spans="1:3" ht="12.75">
      <c r="A197" s="29"/>
      <c r="C197" s="34"/>
    </row>
    <row r="198" spans="1:3" ht="12.75">
      <c r="A198" s="29"/>
      <c r="C198" s="34"/>
    </row>
    <row r="199" spans="1:3" ht="12.75">
      <c r="A199" s="29"/>
      <c r="C199" s="34"/>
    </row>
    <row r="200" spans="1:3" ht="12.75">
      <c r="A200" s="29"/>
      <c r="C200" s="34"/>
    </row>
    <row r="201" spans="1:3" ht="12.75">
      <c r="A201" s="29"/>
      <c r="C201" s="34"/>
    </row>
    <row r="202" spans="1:3" ht="12.75">
      <c r="A202" s="29"/>
      <c r="C202" s="34"/>
    </row>
    <row r="203" spans="1:3" ht="12.75">
      <c r="A203" s="29"/>
      <c r="C203" s="34"/>
    </row>
    <row r="204" spans="1:3" ht="12.75">
      <c r="A204" s="29"/>
      <c r="C204" s="34"/>
    </row>
    <row r="205" spans="1:3" ht="12.75">
      <c r="A205" s="29"/>
      <c r="C205" s="34"/>
    </row>
    <row r="206" spans="1:3" ht="12.75">
      <c r="A206" s="29"/>
      <c r="C206" s="34"/>
    </row>
    <row r="207" spans="1:3" ht="12.75">
      <c r="A207" s="29"/>
      <c r="C207" s="34"/>
    </row>
    <row r="208" spans="1:3" ht="12.75">
      <c r="A208" s="29"/>
      <c r="C208" s="34"/>
    </row>
    <row r="209" spans="1:3" ht="12.75">
      <c r="A209" s="29"/>
      <c r="C209" s="34"/>
    </row>
    <row r="210" spans="1:3" ht="12.75">
      <c r="A210" s="29"/>
      <c r="C210" s="34"/>
    </row>
    <row r="211" spans="1:3" ht="12.75">
      <c r="A211" s="29"/>
      <c r="C211" s="34"/>
    </row>
    <row r="212" spans="1:3" ht="12.75">
      <c r="A212" s="29"/>
      <c r="C212" s="34"/>
    </row>
    <row r="213" spans="1:3" ht="12.75">
      <c r="A213" s="29"/>
      <c r="C213" s="34"/>
    </row>
    <row r="214" spans="1:3" ht="12.75">
      <c r="A214" s="29"/>
      <c r="C214" s="34"/>
    </row>
    <row r="215" spans="1:3" ht="12.75">
      <c r="A215" s="29"/>
      <c r="C215" s="34"/>
    </row>
    <row r="216" spans="1:3" ht="12.75">
      <c r="A216" s="29"/>
      <c r="C216" s="34"/>
    </row>
    <row r="217" spans="1:3" ht="12.75">
      <c r="A217" s="29"/>
      <c r="C217" s="34"/>
    </row>
    <row r="218" spans="1:3" ht="12.75">
      <c r="A218" s="29"/>
      <c r="C218" s="34"/>
    </row>
    <row r="219" spans="1:3" ht="12.75">
      <c r="A219" s="29"/>
      <c r="C219" s="34"/>
    </row>
    <row r="220" spans="1:3" ht="12.75">
      <c r="A220" s="29"/>
      <c r="C220" s="34"/>
    </row>
    <row r="221" spans="1:3" ht="12.75">
      <c r="A221" s="29"/>
      <c r="C221" s="34"/>
    </row>
    <row r="222" spans="1:3" ht="12.75">
      <c r="A222" s="29"/>
      <c r="C222" s="34"/>
    </row>
    <row r="223" spans="1:3" ht="12.75">
      <c r="A223" s="29"/>
      <c r="C223" s="34"/>
    </row>
    <row r="224" spans="1:3" ht="12.75">
      <c r="A224" s="29"/>
      <c r="C224" s="34"/>
    </row>
    <row r="225" spans="1:3" ht="12.75">
      <c r="A225" s="29"/>
      <c r="C225" s="34"/>
    </row>
    <row r="226" spans="1:3" ht="12.75">
      <c r="A226" s="29"/>
      <c r="C226" s="34"/>
    </row>
    <row r="227" spans="1:3" ht="12.75">
      <c r="A227" s="29"/>
      <c r="C227" s="34"/>
    </row>
    <row r="228" spans="1:3" ht="12.75">
      <c r="A228" s="29"/>
      <c r="C228" s="34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</sheetData>
  <mergeCells count="6">
    <mergeCell ref="A1:A2"/>
    <mergeCell ref="B1:M1"/>
    <mergeCell ref="C2:C3"/>
    <mergeCell ref="F2:F3"/>
    <mergeCell ref="I2:I3"/>
    <mergeCell ref="L2:L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</dc:creator>
  <cp:keywords/>
  <dc:description/>
  <cp:lastModifiedBy>wx</cp:lastModifiedBy>
  <dcterms:created xsi:type="dcterms:W3CDTF">2006-11-02T04:45:33Z</dcterms:created>
  <dcterms:modified xsi:type="dcterms:W3CDTF">2007-05-14T13:46:09Z</dcterms:modified>
  <cp:category/>
  <cp:version/>
  <cp:contentType/>
  <cp:contentStatus/>
</cp:coreProperties>
</file>