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6210" windowHeight="6180" firstSheet="1" activeTab="1"/>
  </bookViews>
  <sheets>
    <sheet name="Fallas0" sheetId="1" r:id="rId1"/>
    <sheet name="Fallas20" sheetId="2" r:id="rId2"/>
    <sheet name="Gráficomax0" sheetId="3" r:id="rId3"/>
    <sheet name="Gráficomin0" sheetId="4" r:id="rId4"/>
    <sheet name="Gráficomax20" sheetId="5" r:id="rId5"/>
    <sheet name="Gráficomin20" sheetId="6" r:id="rId6"/>
    <sheet name="anex0" sheetId="7" r:id="rId7"/>
    <sheet name="anex20" sheetId="8" r:id="rId8"/>
  </sheets>
  <externalReferences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<sst xmlns="http://schemas.openxmlformats.org/spreadsheetml/2006/main" count="372" uniqueCount="87">
  <si>
    <t>Seccion</t>
  </si>
  <si>
    <t>Tipo</t>
  </si>
  <si>
    <t>Distancia</t>
  </si>
  <si>
    <t xml:space="preserve">Z1 (ohm/Km)  </t>
  </si>
  <si>
    <t xml:space="preserve">Z0 (ohm/Km)  </t>
  </si>
  <si>
    <t xml:space="preserve">Z1 (ohm)  </t>
  </si>
  <si>
    <t xml:space="preserve">Z0 (ohm)  </t>
  </si>
  <si>
    <t>Punto</t>
  </si>
  <si>
    <t xml:space="preserve">Z1 (ohm)        </t>
  </si>
  <si>
    <t xml:space="preserve">Z0 (ohm)         </t>
  </si>
  <si>
    <t xml:space="preserve">Zfalla (ohm)  </t>
  </si>
  <si>
    <t>Z1+Zfalla (ohm)</t>
  </si>
  <si>
    <t>I falla trifasica</t>
  </si>
  <si>
    <t>X/R</t>
  </si>
  <si>
    <t>I falla asi trifasica</t>
  </si>
  <si>
    <t>Z1+Z2+Zfalla (ohm)</t>
  </si>
  <si>
    <t>I falla linea a linea</t>
  </si>
  <si>
    <t>Z1+Z2+Zfalla/Raiz 3 (ohm)</t>
  </si>
  <si>
    <t>I falla asi linea a linea</t>
  </si>
  <si>
    <t>Z1+Z2+Z0+3Zfalla (ohm)</t>
  </si>
  <si>
    <t>I falla linea a tierra</t>
  </si>
  <si>
    <t>Z1+Z2+Z0+3Zfalla/3 (ohm)</t>
  </si>
  <si>
    <t>I falla asi linea a tierra</t>
  </si>
  <si>
    <t xml:space="preserve">a                   </t>
  </si>
  <si>
    <t xml:space="preserve">Z2                  </t>
  </si>
  <si>
    <t xml:space="preserve">a*Z2               </t>
  </si>
  <si>
    <t>Z0+3Zfalla-a*Z2</t>
  </si>
  <si>
    <t xml:space="preserve">Z1*Z2              </t>
  </si>
  <si>
    <t xml:space="preserve">(Z1+Z2)              </t>
  </si>
  <si>
    <t xml:space="preserve">(Z0+3*Zfalla)              </t>
  </si>
  <si>
    <t xml:space="preserve">(Z1+Z2) *(Z0+3*Zfalla)      </t>
  </si>
  <si>
    <t xml:space="preserve">Z1*Z2+(Z1+Z2) *(Z0+3*Zfalla) </t>
  </si>
  <si>
    <t>Z0+3Zfalla-a*Z2/Z1*Z2+(Z1+Z2) *(Z0+3*Zfalla)</t>
  </si>
  <si>
    <t>I falla doble linea a tierra</t>
  </si>
  <si>
    <t>Z1*Z2+(Z1+Z2) *(Z0+3*Zfalla)/(Raiz 3)*Z0+3Zfalla-a*Z2</t>
  </si>
  <si>
    <t>I falla asi doble linea a tierra</t>
  </si>
  <si>
    <t>Km</t>
  </si>
  <si>
    <t>Real</t>
  </si>
  <si>
    <t>Imaginario</t>
  </si>
  <si>
    <t xml:space="preserve"> </t>
  </si>
  <si>
    <t>Magnitud</t>
  </si>
  <si>
    <t>Angulo</t>
  </si>
  <si>
    <t>1 a 2</t>
  </si>
  <si>
    <t>2 a 3</t>
  </si>
  <si>
    <t>3 a 4</t>
  </si>
  <si>
    <t>4 a 5</t>
  </si>
  <si>
    <t>5 a 6</t>
  </si>
  <si>
    <t>6 a 7</t>
  </si>
  <si>
    <t>7 a 8</t>
  </si>
  <si>
    <t>8 a 9</t>
  </si>
  <si>
    <t>9 a 10</t>
  </si>
  <si>
    <t>10 a 11</t>
  </si>
  <si>
    <t>11 a 12</t>
  </si>
  <si>
    <t>13 a 14</t>
  </si>
  <si>
    <t>28 a 30</t>
  </si>
  <si>
    <t>28 a 29</t>
  </si>
  <si>
    <t>23 a 24</t>
  </si>
  <si>
    <t>23 a 25</t>
  </si>
  <si>
    <t>2 a 13</t>
  </si>
  <si>
    <t>3 a 15</t>
  </si>
  <si>
    <t>15 a 16</t>
  </si>
  <si>
    <t>4 a 17</t>
  </si>
  <si>
    <t>8 a 18</t>
  </si>
  <si>
    <t>9 a 19</t>
  </si>
  <si>
    <t>11 a 20</t>
  </si>
  <si>
    <t>13 a 21</t>
  </si>
  <si>
    <t>14 a 22</t>
  </si>
  <si>
    <t>3 a 23</t>
  </si>
  <si>
    <t>15 a 35</t>
  </si>
  <si>
    <t>15 a 36</t>
  </si>
  <si>
    <t>4 a 26</t>
  </si>
  <si>
    <t>5 a 27</t>
  </si>
  <si>
    <t>6 a 28</t>
  </si>
  <si>
    <t>7 a 31</t>
  </si>
  <si>
    <t>31 a 32</t>
  </si>
  <si>
    <t>31 a 33</t>
  </si>
  <si>
    <t>10 a 34</t>
  </si>
  <si>
    <t>Nodo</t>
  </si>
  <si>
    <r>
      <t xml:space="preserve">CORRIENTES DE FALLA EN KA PARA IMPEDANCIA DE FALLA Zfalla = 0 </t>
    </r>
    <r>
      <rPr>
        <b/>
        <sz val="12"/>
        <rFont val="Symbol"/>
        <family val="1"/>
      </rPr>
      <t xml:space="preserve">W </t>
    </r>
  </si>
  <si>
    <r>
      <t>If 3</t>
    </r>
    <r>
      <rPr>
        <b/>
        <sz val="12"/>
        <rFont val="Symbol"/>
        <family val="1"/>
      </rPr>
      <t>F</t>
    </r>
  </si>
  <si>
    <r>
      <t>If 3</t>
    </r>
    <r>
      <rPr>
        <b/>
        <sz val="12"/>
        <rFont val="Symbol"/>
        <family val="1"/>
      </rPr>
      <t xml:space="preserve">F </t>
    </r>
    <r>
      <rPr>
        <b/>
        <sz val="12"/>
        <rFont val="Times New Roman"/>
        <family val="1"/>
      </rPr>
      <t>Asimetrica</t>
    </r>
  </si>
  <si>
    <t xml:space="preserve"> If L-L</t>
  </si>
  <si>
    <t>If L-L Asimétrica</t>
  </si>
  <si>
    <t>If L-T</t>
  </si>
  <si>
    <t>If L-T Asimétrica</t>
  </si>
  <si>
    <t>If LL-T</t>
  </si>
  <si>
    <t>If LL-T Asimétrica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</si>
</sst>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"/>
    <numFmt numFmtId="173" formatCode="0.00000"/>
    <numFmt numFmtId="174" formatCode="0.00000000"/>
    <numFmt numFmtId="175" formatCode="0.0000000"/>
    <numFmt numFmtId="176" formatCode="0.000000"/>
    <numFmt numFmtId="177" formatCode="0.000"/>
    <numFmt numFmtId="178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Symbol"/>
      <family val="1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S5 
(Corriente máxima - Falla Línea a Tierra - Zfalla = 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Fallas0!$M$3:$M$14</c:f>
              <c:numCache>
                <c:ptCount val="12"/>
                <c:pt idx="0">
                  <c:v>0</c:v>
                </c:pt>
                <c:pt idx="1">
                  <c:v>0.52947</c:v>
                </c:pt>
                <c:pt idx="2">
                  <c:v>0.75166</c:v>
                </c:pt>
                <c:pt idx="3">
                  <c:v>0.79214</c:v>
                </c:pt>
                <c:pt idx="4">
                  <c:v>0.82721</c:v>
                </c:pt>
                <c:pt idx="5">
                  <c:v>0.85296</c:v>
                </c:pt>
                <c:pt idx="6">
                  <c:v>0.92976</c:v>
                </c:pt>
                <c:pt idx="7">
                  <c:v>0.93989</c:v>
                </c:pt>
                <c:pt idx="8">
                  <c:v>0.97577</c:v>
                </c:pt>
                <c:pt idx="9">
                  <c:v>0.99477</c:v>
                </c:pt>
                <c:pt idx="10">
                  <c:v>0.99995</c:v>
                </c:pt>
                <c:pt idx="11">
                  <c:v>1.0112</c:v>
                </c:pt>
              </c:numCache>
            </c:numRef>
          </c:xVal>
          <c:yVal>
            <c:numRef>
              <c:f>Fallas0!$AV$3:$AV$14</c:f>
              <c:numCache>
                <c:ptCount val="12"/>
                <c:pt idx="0">
                  <c:v>1311.5986700817755</c:v>
                </c:pt>
                <c:pt idx="1">
                  <c:v>1192.2159392889378</c:v>
                </c:pt>
                <c:pt idx="2">
                  <c:v>1148.07084028361</c:v>
                </c:pt>
                <c:pt idx="3">
                  <c:v>1140.362506381466</c:v>
                </c:pt>
                <c:pt idx="4">
                  <c:v>1133.7639567165725</c:v>
                </c:pt>
                <c:pt idx="5">
                  <c:v>1128.9653346921768</c:v>
                </c:pt>
                <c:pt idx="6">
                  <c:v>1114.8815992477164</c:v>
                </c:pt>
                <c:pt idx="7">
                  <c:v>1113.049037540412</c:v>
                </c:pt>
                <c:pt idx="8">
                  <c:v>1106.6043857782397</c:v>
                </c:pt>
                <c:pt idx="9">
                  <c:v>1103.220567438573</c:v>
                </c:pt>
                <c:pt idx="10">
                  <c:v>1102.3014726928861</c:v>
                </c:pt>
                <c:pt idx="11">
                  <c:v>1100.3104207468382</c:v>
                </c:pt>
              </c:numCache>
            </c:numRef>
          </c:yVal>
          <c:smooth val="1"/>
        </c:ser>
        <c:axId val="31381090"/>
        <c:axId val="13994355"/>
      </c:scatterChart>
      <c:valAx>
        <c:axId val="31381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94355"/>
        <c:crosses val="autoZero"/>
        <c:crossBetween val="midCat"/>
        <c:dispUnits/>
      </c:valAx>
      <c:valAx>
        <c:axId val="13994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810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S5 
(Corriente mínima - Falla de Línea a Línea - Zfalla = 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Fallas0!$M$3:$M$14</c:f>
              <c:numCache>
                <c:ptCount val="12"/>
                <c:pt idx="0">
                  <c:v>0</c:v>
                </c:pt>
                <c:pt idx="1">
                  <c:v>0.52947</c:v>
                </c:pt>
                <c:pt idx="2">
                  <c:v>0.75166</c:v>
                </c:pt>
                <c:pt idx="3">
                  <c:v>0.79214</c:v>
                </c:pt>
                <c:pt idx="4">
                  <c:v>0.82721</c:v>
                </c:pt>
                <c:pt idx="5">
                  <c:v>0.85296</c:v>
                </c:pt>
                <c:pt idx="6">
                  <c:v>0.92976</c:v>
                </c:pt>
                <c:pt idx="7">
                  <c:v>0.93989</c:v>
                </c:pt>
                <c:pt idx="8">
                  <c:v>0.97577</c:v>
                </c:pt>
                <c:pt idx="9">
                  <c:v>0.99477</c:v>
                </c:pt>
                <c:pt idx="10">
                  <c:v>0.99995</c:v>
                </c:pt>
                <c:pt idx="11">
                  <c:v>1.0112</c:v>
                </c:pt>
              </c:numCache>
            </c:numRef>
          </c:xVal>
          <c:yVal>
            <c:numRef>
              <c:f>Fallas0!$AI$3:$AI$14</c:f>
              <c:numCache>
                <c:ptCount val="12"/>
                <c:pt idx="0">
                  <c:v>564.5440393741094</c:v>
                </c:pt>
                <c:pt idx="1">
                  <c:v>543.4584931242538</c:v>
                </c:pt>
                <c:pt idx="2">
                  <c:v>534.8257646668986</c:v>
                </c:pt>
                <c:pt idx="3">
                  <c:v>533.2677431127676</c:v>
                </c:pt>
                <c:pt idx="4">
                  <c:v>531.9216975313782</c:v>
                </c:pt>
                <c:pt idx="5">
                  <c:v>530.9356016789159</c:v>
                </c:pt>
                <c:pt idx="6">
                  <c:v>528.0058687264668</c:v>
                </c:pt>
                <c:pt idx="7">
                  <c:v>527.6207081835993</c:v>
                </c:pt>
                <c:pt idx="8">
                  <c:v>526.2588923830219</c:v>
                </c:pt>
                <c:pt idx="9">
                  <c:v>525.5392770688986</c:v>
                </c:pt>
                <c:pt idx="10">
                  <c:v>525.3432709243059</c:v>
                </c:pt>
                <c:pt idx="11">
                  <c:v>524.9178535089833</c:v>
                </c:pt>
              </c:numCache>
            </c:numRef>
          </c:yVal>
          <c:smooth val="1"/>
        </c:ser>
        <c:axId val="58840332"/>
        <c:axId val="59800941"/>
      </c:scatterChart>
      <c:valAx>
        <c:axId val="58840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00941"/>
        <c:crosses val="autoZero"/>
        <c:crossBetween val="midCat"/>
        <c:dispUnits/>
      </c:valAx>
      <c:valAx>
        <c:axId val="59800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403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S5 
(Corriente máxima - Falla doble Línea a Tierra - Zfalla = 20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Fallas20!$M$3:$M$14</c:f>
              <c:numCache>
                <c:ptCount val="12"/>
                <c:pt idx="0">
                  <c:v>0</c:v>
                </c:pt>
                <c:pt idx="1">
                  <c:v>0.52947</c:v>
                </c:pt>
                <c:pt idx="2">
                  <c:v>0.75166</c:v>
                </c:pt>
                <c:pt idx="3">
                  <c:v>0.79214</c:v>
                </c:pt>
                <c:pt idx="4">
                  <c:v>0.82721</c:v>
                </c:pt>
                <c:pt idx="5">
                  <c:v>0.85296</c:v>
                </c:pt>
                <c:pt idx="6">
                  <c:v>0.92976</c:v>
                </c:pt>
                <c:pt idx="7">
                  <c:v>0.93989</c:v>
                </c:pt>
                <c:pt idx="8">
                  <c:v>0.97577</c:v>
                </c:pt>
                <c:pt idx="9">
                  <c:v>0.99477</c:v>
                </c:pt>
                <c:pt idx="10">
                  <c:v>0.99995</c:v>
                </c:pt>
                <c:pt idx="11">
                  <c:v>1.0112</c:v>
                </c:pt>
              </c:numCache>
            </c:numRef>
          </c:xVal>
          <c:yVal>
            <c:numRef>
              <c:f>Fallas20!$CL$3:$CL$14</c:f>
              <c:numCache>
                <c:ptCount val="12"/>
                <c:pt idx="0">
                  <c:v>1072.8339841054608</c:v>
                </c:pt>
                <c:pt idx="1">
                  <c:v>1033.6755347866551</c:v>
                </c:pt>
                <c:pt idx="2">
                  <c:v>1017.5621130195724</c:v>
                </c:pt>
                <c:pt idx="3">
                  <c:v>1014.6491233728294</c:v>
                </c:pt>
                <c:pt idx="4">
                  <c:v>1012.1312757335866</c:v>
                </c:pt>
                <c:pt idx="5">
                  <c:v>1010.2860389476314</c:v>
                </c:pt>
                <c:pt idx="6">
                  <c:v>1004.8003185771364</c:v>
                </c:pt>
                <c:pt idx="7">
                  <c:v>1004.0787507445739</c:v>
                </c:pt>
                <c:pt idx="8">
                  <c:v>1001.5267885067492</c:v>
                </c:pt>
                <c:pt idx="9">
                  <c:v>1000.1778272590192</c:v>
                </c:pt>
                <c:pt idx="10">
                  <c:v>999.8103490326573</c:v>
                </c:pt>
                <c:pt idx="11">
                  <c:v>999.012685407803</c:v>
                </c:pt>
              </c:numCache>
            </c:numRef>
          </c:yVal>
          <c:smooth val="1"/>
        </c:ser>
        <c:axId val="1337558"/>
        <c:axId val="12038023"/>
      </c:scatterChart>
      <c:valAx>
        <c:axId val="1337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38023"/>
        <c:crosses val="autoZero"/>
        <c:crossBetween val="midCat"/>
        <c:dispUnits/>
      </c:valAx>
      <c:valAx>
        <c:axId val="12038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75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S5 
(Corriente mínima - Falla Línea a Línea - Zfalla = 20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Fallas20!$M$3:$M$14</c:f>
              <c:numCache>
                <c:ptCount val="12"/>
                <c:pt idx="0">
                  <c:v>0</c:v>
                </c:pt>
                <c:pt idx="1">
                  <c:v>0.52947</c:v>
                </c:pt>
                <c:pt idx="2">
                  <c:v>0.75166</c:v>
                </c:pt>
                <c:pt idx="3">
                  <c:v>0.79214</c:v>
                </c:pt>
                <c:pt idx="4">
                  <c:v>0.82721</c:v>
                </c:pt>
                <c:pt idx="5">
                  <c:v>0.85296</c:v>
                </c:pt>
                <c:pt idx="6">
                  <c:v>0.92976</c:v>
                </c:pt>
                <c:pt idx="7">
                  <c:v>0.93989</c:v>
                </c:pt>
                <c:pt idx="8">
                  <c:v>0.97577</c:v>
                </c:pt>
                <c:pt idx="9">
                  <c:v>0.99477</c:v>
                </c:pt>
                <c:pt idx="10">
                  <c:v>0.99995</c:v>
                </c:pt>
                <c:pt idx="11">
                  <c:v>1.0112</c:v>
                </c:pt>
              </c:numCache>
            </c:numRef>
          </c:xVal>
          <c:yVal>
            <c:numRef>
              <c:f>Fallas20!$AI$3:$AI$14</c:f>
              <c:numCache>
                <c:ptCount val="12"/>
                <c:pt idx="0">
                  <c:v>309.5200023502354</c:v>
                </c:pt>
                <c:pt idx="1">
                  <c:v>300.1724724566283</c:v>
                </c:pt>
                <c:pt idx="2">
                  <c:v>296.4158908455322</c:v>
                </c:pt>
                <c:pt idx="3">
                  <c:v>295.7415951472743</c:v>
                </c:pt>
                <c:pt idx="4">
                  <c:v>295.1598918625749</c:v>
                </c:pt>
                <c:pt idx="5">
                  <c:v>294.7342335110062</c:v>
                </c:pt>
                <c:pt idx="6">
                  <c:v>293.4719572405663</c:v>
                </c:pt>
                <c:pt idx="7">
                  <c:v>293.30626834193896</c:v>
                </c:pt>
                <c:pt idx="8">
                  <c:v>292.7209076738755</c:v>
                </c:pt>
                <c:pt idx="9">
                  <c:v>292.4118792868241</c:v>
                </c:pt>
                <c:pt idx="10">
                  <c:v>292.32774155045576</c:v>
                </c:pt>
                <c:pt idx="11">
                  <c:v>292.14517664529427</c:v>
                </c:pt>
              </c:numCache>
            </c:numRef>
          </c:yVal>
          <c:smooth val="1"/>
        </c:ser>
        <c:axId val="41233344"/>
        <c:axId val="35555777"/>
      </c:scatterChart>
      <c:valAx>
        <c:axId val="41233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55777"/>
        <c:crosses val="autoZero"/>
        <c:crossBetween val="midCat"/>
        <c:dispUnits/>
      </c:valAx>
      <c:valAx>
        <c:axId val="35555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333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Chart 1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Shape 1025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Shape 1025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Shape 1025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Escritorio\sc\Nueva%20S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Escritorio\sc\Nueva%20S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llas0"/>
      <sheetName val="anex0"/>
      <sheetName val="anex20"/>
      <sheetName val="Fallas20"/>
      <sheetName val="Voltajes0"/>
      <sheetName val="Curvas0"/>
      <sheetName val="Curvas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llas0"/>
      <sheetName val="anex0"/>
      <sheetName val="anex20"/>
      <sheetName val="Fallas20"/>
      <sheetName val="Voltajes0"/>
      <sheetName val="Curvas0"/>
      <sheetName val="Curvas20"/>
      <sheetName val="Voltajes2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allas0"/>
      <sheetName val="Fallas20"/>
      <sheetName val="Gráficomax0"/>
      <sheetName val="Gráficomin0"/>
      <sheetName val="Gráficomax20"/>
      <sheetName val="Gráficomin20"/>
      <sheetName val="anex0"/>
      <sheetName val="anex2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allas0"/>
      <sheetName val="Fallas20"/>
      <sheetName val="Resultados0"/>
      <sheetName val="Resultados20"/>
      <sheetName val="Gráficomin20"/>
      <sheetName val="Datosmin20"/>
      <sheetName val="Gráficomax20"/>
      <sheetName val="Datosmax20"/>
      <sheetName val="Gráficomax0"/>
      <sheetName val="Gráficomin0"/>
      <sheetName val="Datosmin0"/>
      <sheetName val="Datosmax0"/>
    </sheetNames>
    <sheetDataSet>
      <sheetData sheetId="0">
        <row r="1">
          <cell r="AA1" t="str">
            <v>X/R</v>
          </cell>
          <cell r="AM1" t="str">
            <v>X/R</v>
          </cell>
          <cell r="AY1" t="str">
            <v>X/R</v>
          </cell>
          <cell r="CO1" t="str">
            <v>X/R</v>
          </cell>
        </row>
        <row r="2">
          <cell r="Y2" t="str">
            <v>Magnitud</v>
          </cell>
          <cell r="AB2" t="str">
            <v>Magnitud</v>
          </cell>
          <cell r="AG2" t="str">
            <v>Magnitud</v>
          </cell>
          <cell r="AN2" t="str">
            <v>Magnitud</v>
          </cell>
          <cell r="AS2" t="str">
            <v>Magnitud</v>
          </cell>
          <cell r="BA2" t="str">
            <v>Magnitud</v>
          </cell>
          <cell r="CI2" t="str">
            <v>Magnitud</v>
          </cell>
          <cell r="CP2" t="str">
            <v>Magnitud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72"/>
  <sheetViews>
    <sheetView workbookViewId="0" topLeftCell="K16">
      <selection activeCell="AP38" sqref="AP38"/>
    </sheetView>
  </sheetViews>
  <sheetFormatPr defaultColWidth="11.421875" defaultRowHeight="12.75"/>
  <cols>
    <col min="2" max="2" width="4.57421875" style="0" customWidth="1"/>
    <col min="3" max="3" width="9.421875" style="0" customWidth="1"/>
    <col min="4" max="4" width="4.140625" style="0" customWidth="1"/>
    <col min="5" max="5" width="3.7109375" style="0" customWidth="1"/>
    <col min="6" max="6" width="4.421875" style="0" customWidth="1"/>
    <col min="7" max="7" width="3.57421875" style="0" customWidth="1"/>
    <col min="13" max="13" width="10.00390625" style="0" customWidth="1"/>
    <col min="14" max="14" width="5.8515625" style="0" customWidth="1"/>
    <col min="28" max="28" width="16.421875" style="0" customWidth="1"/>
    <col min="41" max="41" width="21.28125" style="0" customWidth="1"/>
    <col min="46" max="46" width="11.421875" style="4" customWidth="1"/>
    <col min="54" max="54" width="21.8515625" style="0" bestFit="1" customWidth="1"/>
    <col min="96" max="96" width="27.140625" style="0" customWidth="1"/>
  </cols>
  <sheetData>
    <row r="1" spans="1:96" ht="12.75">
      <c r="A1" s="1" t="s">
        <v>0</v>
      </c>
      <c r="B1" s="1" t="s">
        <v>1</v>
      </c>
      <c r="C1" t="s">
        <v>2</v>
      </c>
      <c r="D1" t="s">
        <v>3</v>
      </c>
      <c r="F1" t="s">
        <v>4</v>
      </c>
      <c r="H1" t="s">
        <v>5</v>
      </c>
      <c r="J1" t="s">
        <v>6</v>
      </c>
      <c r="L1" s="2" t="s">
        <v>7</v>
      </c>
      <c r="M1" s="2" t="s">
        <v>2</v>
      </c>
      <c r="N1" s="2" t="s">
        <v>1</v>
      </c>
      <c r="O1" t="s">
        <v>8</v>
      </c>
      <c r="Q1" t="s">
        <v>9</v>
      </c>
      <c r="S1" t="s">
        <v>10</v>
      </c>
      <c r="U1" t="s">
        <v>11</v>
      </c>
      <c r="W1" t="s">
        <v>11</v>
      </c>
      <c r="Y1" s="3" t="s">
        <v>12</v>
      </c>
      <c r="Z1" s="3"/>
      <c r="AA1" s="3" t="s">
        <v>13</v>
      </c>
      <c r="AB1" s="3" t="s">
        <v>14</v>
      </c>
      <c r="AC1" t="s">
        <v>15</v>
      </c>
      <c r="AE1" t="s">
        <v>15</v>
      </c>
      <c r="AG1" s="3" t="s">
        <v>16</v>
      </c>
      <c r="AH1" s="3"/>
      <c r="AI1" s="3"/>
      <c r="AJ1" t="s">
        <v>17</v>
      </c>
      <c r="AL1" t="s">
        <v>17</v>
      </c>
      <c r="AN1" s="3" t="s">
        <v>13</v>
      </c>
      <c r="AO1" s="3" t="s">
        <v>18</v>
      </c>
      <c r="AP1" s="4" t="s">
        <v>19</v>
      </c>
      <c r="AQ1" s="4"/>
      <c r="AR1" s="4" t="s">
        <v>19</v>
      </c>
      <c r="AS1" s="4"/>
      <c r="AT1" s="12" t="s">
        <v>20</v>
      </c>
      <c r="AU1" s="12"/>
      <c r="AV1" s="2"/>
      <c r="AW1" s="4" t="s">
        <v>21</v>
      </c>
      <c r="AX1" s="4"/>
      <c r="AY1" s="4" t="s">
        <v>21</v>
      </c>
      <c r="AZ1" s="4"/>
      <c r="BA1" t="s">
        <v>13</v>
      </c>
      <c r="BB1" s="3" t="s">
        <v>22</v>
      </c>
      <c r="BC1" t="s">
        <v>23</v>
      </c>
      <c r="BE1" t="s">
        <v>24</v>
      </c>
      <c r="BG1" t="s">
        <v>25</v>
      </c>
      <c r="BI1" t="s">
        <v>25</v>
      </c>
      <c r="BK1" t="s">
        <v>26</v>
      </c>
      <c r="BM1" t="s">
        <v>26</v>
      </c>
      <c r="BO1" t="s">
        <v>27</v>
      </c>
      <c r="BQ1" t="s">
        <v>27</v>
      </c>
      <c r="BS1" t="s">
        <v>28</v>
      </c>
      <c r="BU1" t="s">
        <v>28</v>
      </c>
      <c r="BW1" t="s">
        <v>29</v>
      </c>
      <c r="BY1" t="s">
        <v>29</v>
      </c>
      <c r="CA1" t="s">
        <v>30</v>
      </c>
      <c r="CC1" t="s">
        <v>30</v>
      </c>
      <c r="CE1" t="s">
        <v>31</v>
      </c>
      <c r="CG1" t="s">
        <v>31</v>
      </c>
      <c r="CI1" t="s">
        <v>32</v>
      </c>
      <c r="CK1" s="3" t="s">
        <v>33</v>
      </c>
      <c r="CL1" s="3"/>
      <c r="CM1" t="s">
        <v>34</v>
      </c>
      <c r="CO1" t="s">
        <v>34</v>
      </c>
      <c r="CQ1" t="s">
        <v>13</v>
      </c>
      <c r="CR1" s="3" t="s">
        <v>35</v>
      </c>
    </row>
    <row r="2" spans="1:96" ht="12.75">
      <c r="A2" s="1"/>
      <c r="B2" s="1"/>
      <c r="C2" t="s">
        <v>36</v>
      </c>
      <c r="D2" t="s">
        <v>37</v>
      </c>
      <c r="E2" t="s">
        <v>38</v>
      </c>
      <c r="F2" t="s">
        <v>37</v>
      </c>
      <c r="G2" t="s">
        <v>38</v>
      </c>
      <c r="H2" t="s">
        <v>37</v>
      </c>
      <c r="I2" t="s">
        <v>38</v>
      </c>
      <c r="J2" t="s">
        <v>37</v>
      </c>
      <c r="K2" t="s">
        <v>38</v>
      </c>
      <c r="L2" s="3" t="s">
        <v>39</v>
      </c>
      <c r="M2" s="2" t="s">
        <v>36</v>
      </c>
      <c r="N2" s="2"/>
      <c r="O2" t="s">
        <v>37</v>
      </c>
      <c r="P2" t="s">
        <v>38</v>
      </c>
      <c r="Q2" t="s">
        <v>37</v>
      </c>
      <c r="R2" t="s">
        <v>38</v>
      </c>
      <c r="S2" t="s">
        <v>37</v>
      </c>
      <c r="T2" t="s">
        <v>38</v>
      </c>
      <c r="U2" t="s">
        <v>37</v>
      </c>
      <c r="V2" t="s">
        <v>38</v>
      </c>
      <c r="W2" t="s">
        <v>40</v>
      </c>
      <c r="X2" t="s">
        <v>41</v>
      </c>
      <c r="Y2" s="3" t="s">
        <v>40</v>
      </c>
      <c r="Z2" s="3" t="s">
        <v>41</v>
      </c>
      <c r="AA2" s="3"/>
      <c r="AB2" s="3" t="s">
        <v>40</v>
      </c>
      <c r="AC2" t="s">
        <v>37</v>
      </c>
      <c r="AD2" t="s">
        <v>38</v>
      </c>
      <c r="AE2" t="s">
        <v>40</v>
      </c>
      <c r="AF2" t="s">
        <v>41</v>
      </c>
      <c r="AG2" s="3" t="s">
        <v>40</v>
      </c>
      <c r="AH2" s="3" t="s">
        <v>41</v>
      </c>
      <c r="AI2" s="3"/>
      <c r="AJ2" t="s">
        <v>40</v>
      </c>
      <c r="AK2" t="s">
        <v>41</v>
      </c>
      <c r="AL2" t="s">
        <v>37</v>
      </c>
      <c r="AM2" t="s">
        <v>38</v>
      </c>
      <c r="AN2" s="3"/>
      <c r="AO2" s="3" t="s">
        <v>40</v>
      </c>
      <c r="AP2" t="s">
        <v>37</v>
      </c>
      <c r="AQ2" t="s">
        <v>38</v>
      </c>
      <c r="AR2" t="s">
        <v>40</v>
      </c>
      <c r="AS2" t="s">
        <v>41</v>
      </c>
      <c r="AT2" s="3" t="s">
        <v>40</v>
      </c>
      <c r="AU2" s="3" t="s">
        <v>41</v>
      </c>
      <c r="AV2" s="3"/>
      <c r="AW2" t="s">
        <v>40</v>
      </c>
      <c r="AX2" t="s">
        <v>41</v>
      </c>
      <c r="AY2" t="s">
        <v>37</v>
      </c>
      <c r="AZ2" t="s">
        <v>38</v>
      </c>
      <c r="BB2" s="3" t="s">
        <v>40</v>
      </c>
      <c r="BC2" t="s">
        <v>40</v>
      </c>
      <c r="BD2" t="s">
        <v>41</v>
      </c>
      <c r="BE2" t="s">
        <v>40</v>
      </c>
      <c r="BF2" t="s">
        <v>41</v>
      </c>
      <c r="BG2" t="s">
        <v>40</v>
      </c>
      <c r="BH2" t="s">
        <v>41</v>
      </c>
      <c r="BI2" t="s">
        <v>37</v>
      </c>
      <c r="BJ2" t="s">
        <v>38</v>
      </c>
      <c r="BK2" t="s">
        <v>37</v>
      </c>
      <c r="BL2" t="s">
        <v>38</v>
      </c>
      <c r="BM2" t="s">
        <v>40</v>
      </c>
      <c r="BN2" t="s">
        <v>41</v>
      </c>
      <c r="BO2" t="s">
        <v>40</v>
      </c>
      <c r="BP2" t="s">
        <v>41</v>
      </c>
      <c r="BQ2" t="s">
        <v>37</v>
      </c>
      <c r="BR2" t="s">
        <v>38</v>
      </c>
      <c r="BS2" t="s">
        <v>37</v>
      </c>
      <c r="BT2" t="s">
        <v>38</v>
      </c>
      <c r="BU2" t="s">
        <v>40</v>
      </c>
      <c r="BV2" t="s">
        <v>41</v>
      </c>
      <c r="BW2" t="s">
        <v>37</v>
      </c>
      <c r="BX2" t="s">
        <v>38</v>
      </c>
      <c r="BY2" t="s">
        <v>40</v>
      </c>
      <c r="BZ2" t="s">
        <v>41</v>
      </c>
      <c r="CA2" t="s">
        <v>40</v>
      </c>
      <c r="CB2" t="s">
        <v>41</v>
      </c>
      <c r="CC2" t="s">
        <v>37</v>
      </c>
      <c r="CD2" t="s">
        <v>38</v>
      </c>
      <c r="CE2" t="s">
        <v>37</v>
      </c>
      <c r="CF2" t="s">
        <v>38</v>
      </c>
      <c r="CG2" t="s">
        <v>40</v>
      </c>
      <c r="CH2" t="s">
        <v>41</v>
      </c>
      <c r="CI2" t="s">
        <v>40</v>
      </c>
      <c r="CJ2" t="s">
        <v>41</v>
      </c>
      <c r="CK2" s="3" t="s">
        <v>40</v>
      </c>
      <c r="CL2" s="3" t="s">
        <v>41</v>
      </c>
      <c r="CM2" t="s">
        <v>40</v>
      </c>
      <c r="CN2" t="s">
        <v>41</v>
      </c>
      <c r="CO2" t="s">
        <v>37</v>
      </c>
      <c r="CP2" t="s">
        <v>38</v>
      </c>
      <c r="CR2" s="3" t="s">
        <v>40</v>
      </c>
    </row>
    <row r="3" spans="1:96" ht="12.75">
      <c r="A3" s="1" t="s">
        <v>42</v>
      </c>
      <c r="B3" s="1">
        <v>3</v>
      </c>
      <c r="C3">
        <v>0.52947</v>
      </c>
      <c r="D3">
        <v>0.6538</v>
      </c>
      <c r="E3">
        <v>0.4234</v>
      </c>
      <c r="F3">
        <v>0.5764</v>
      </c>
      <c r="G3">
        <v>2.3746</v>
      </c>
      <c r="H3" s="5">
        <f>C3*D3</f>
        <v>0.346167486</v>
      </c>
      <c r="I3" s="5">
        <f>C3*E3</f>
        <v>0.224177598</v>
      </c>
      <c r="J3" s="5">
        <f>C3*F3</f>
        <v>0.305186508</v>
      </c>
      <c r="K3" s="5">
        <f>C3*G3</f>
        <v>1.257279462</v>
      </c>
      <c r="L3" s="2">
        <v>1</v>
      </c>
      <c r="M3" s="2">
        <v>0</v>
      </c>
      <c r="N3" s="2">
        <v>3</v>
      </c>
      <c r="O3" s="5">
        <f>0.767+0.180918+0.1857</f>
        <v>1.133618</v>
      </c>
      <c r="P3" s="5">
        <f>1.216+1.99962+3.9564</f>
        <v>7.17202</v>
      </c>
      <c r="Q3">
        <f>1.2201+0.14283+0.0333</f>
        <v>1.39623</v>
      </c>
      <c r="R3" s="5">
        <f>1.11867+1.675872+1.2521</f>
        <v>4.046642</v>
      </c>
      <c r="S3">
        <v>0</v>
      </c>
      <c r="T3">
        <v>0</v>
      </c>
      <c r="U3" s="5">
        <f>O3+S3</f>
        <v>1.133618</v>
      </c>
      <c r="V3" s="5">
        <f>P3+T3</f>
        <v>7.17202</v>
      </c>
      <c r="W3" s="5">
        <f>SQRT(U3*U3+V3*V3)</f>
        <v>7.261057818963019</v>
      </c>
      <c r="X3" s="5">
        <f>DEGREES(ATAN(V3/U3))</f>
        <v>81.01806866693288</v>
      </c>
      <c r="Y3" s="5">
        <f>14.2/((SQRT(3))*W3)</f>
        <v>1.1290880787482187</v>
      </c>
      <c r="Z3" s="5">
        <f>0-X3</f>
        <v>-81.01806866693288</v>
      </c>
      <c r="AA3" s="5">
        <f>V3/U3</f>
        <v>6.326663832084529</v>
      </c>
      <c r="AB3" s="5">
        <f>1.48*Y3</f>
        <v>1.6710503565473636</v>
      </c>
      <c r="AC3" s="5">
        <f>O3+O3+S3</f>
        <v>2.267236</v>
      </c>
      <c r="AD3" s="5">
        <f>P3+P3+T3</f>
        <v>14.34404</v>
      </c>
      <c r="AE3" s="5">
        <f>SQRT(AC3*AC3+AD3*AD3)</f>
        <v>14.522115637926039</v>
      </c>
      <c r="AF3" s="5">
        <f>DEGREES(ATAN(AD3/AC3))</f>
        <v>81.01806866693288</v>
      </c>
      <c r="AG3" s="5">
        <f>14.2/(SQRT(3)*AE3)</f>
        <v>0.5645440393741094</v>
      </c>
      <c r="AH3" s="5">
        <f>0-AF3</f>
        <v>-81.01806866693288</v>
      </c>
      <c r="AI3" s="14">
        <f>1000*AG3</f>
        <v>564.5440393741094</v>
      </c>
      <c r="AJ3" s="5">
        <f>AE3/SQRT(3)</f>
        <v>8.384347372759473</v>
      </c>
      <c r="AK3" s="5">
        <f>AF3</f>
        <v>81.01806866693288</v>
      </c>
      <c r="AL3" s="5">
        <f>AJ3*COS(AK3*PI()/180)</f>
        <v>1.3089893149164125</v>
      </c>
      <c r="AM3" s="5">
        <f>AJ3*SIN(AK3*PI()/180)</f>
        <v>8.28153535526676</v>
      </c>
      <c r="AN3" s="5">
        <f>AM3/AL3</f>
        <v>6.326663832084519</v>
      </c>
      <c r="AO3" s="5">
        <f>1.48*AG3</f>
        <v>0.8355251782736818</v>
      </c>
      <c r="AP3" s="5">
        <f>O3+O3+Q3+(3*S3)</f>
        <v>3.663466</v>
      </c>
      <c r="AQ3" s="5">
        <f>P3+P3+R3+(3*T3)</f>
        <v>18.390681999999998</v>
      </c>
      <c r="AR3" s="7">
        <f>SQRT(AP3*AP3+AQ3*AQ3)</f>
        <v>18.752017692991867</v>
      </c>
      <c r="AS3" s="5">
        <f>DEGREES(ATAN(AQ3/AP3))</f>
        <v>78.73402168313491</v>
      </c>
      <c r="AT3" s="13">
        <f>((SQRT(3))*14.2)/AR3</f>
        <v>1.3115986700817754</v>
      </c>
      <c r="AU3" s="5">
        <f>0-AS3</f>
        <v>-78.73402168313491</v>
      </c>
      <c r="AV3" s="14">
        <f>1000*AT3</f>
        <v>1311.5986700817755</v>
      </c>
      <c r="AW3" s="5">
        <f>AR3/3</f>
        <v>6.250672564330622</v>
      </c>
      <c r="AX3" s="5">
        <f>AS3</f>
        <v>78.73402168313491</v>
      </c>
      <c r="AY3" s="5">
        <f>AW3*COS(AX3*PI()/180)</f>
        <v>1.221155333333334</v>
      </c>
      <c r="AZ3" s="5">
        <f>AW3*SIN(AX3*PI()/180)</f>
        <v>6.130227333333333</v>
      </c>
      <c r="BA3" s="5">
        <f>AZ3/AY3</f>
        <v>5.0200225687914095</v>
      </c>
      <c r="BB3" s="5">
        <f>1.45*AT3</f>
        <v>1.9018180716185744</v>
      </c>
      <c r="BC3" s="1">
        <v>1</v>
      </c>
      <c r="BD3" s="1">
        <v>120</v>
      </c>
      <c r="BE3" s="5">
        <f>SQRT(O3*O3+P3*P3)</f>
        <v>7.261057818963019</v>
      </c>
      <c r="BF3" s="5">
        <f>DEGREES(ATAN(P3/O3))</f>
        <v>81.01806866693288</v>
      </c>
      <c r="BG3" s="5">
        <f>BC3*BE3</f>
        <v>7.261057818963019</v>
      </c>
      <c r="BH3" s="5">
        <f>BD3+BF3</f>
        <v>201.0180686669329</v>
      </c>
      <c r="BI3" s="5">
        <f>BG3*COS(BH3*PI()/180)</f>
        <v>-6.7779605164500705</v>
      </c>
      <c r="BJ3" s="5">
        <f>BG3*SIN(BH3*PI()/180)</f>
        <v>-2.6042680138126917</v>
      </c>
      <c r="BK3" s="5">
        <f aca="true" t="shared" si="0" ref="BK3:BK38">Q3+(3*S3)-BI3</f>
        <v>8.174190516450071</v>
      </c>
      <c r="BL3" s="5">
        <f aca="true" t="shared" si="1" ref="BL3:BL38">R3+(3*T3)-BJ3</f>
        <v>6.650910013812692</v>
      </c>
      <c r="BM3" s="5">
        <f>SQRT(BK3*BK3+BL3*BL3)</f>
        <v>10.538121018998417</v>
      </c>
      <c r="BN3" s="5">
        <f>DEGREES(ATAN(BL3/BK3))</f>
        <v>39.13344090951994</v>
      </c>
      <c r="BO3" s="5">
        <f>BE3*BE3</f>
        <v>52.722960650324</v>
      </c>
      <c r="BP3" s="5">
        <f>BF3+BF3</f>
        <v>162.03613733386575</v>
      </c>
      <c r="BQ3" s="5">
        <f>BO3*COS(BP3*PI()/180)</f>
        <v>-50.15278111047599</v>
      </c>
      <c r="BR3" s="5">
        <f>BO3*SIN(BP3*PI()/180)</f>
        <v>16.260661936720023</v>
      </c>
      <c r="BS3" s="5">
        <f>O3+O3</f>
        <v>2.267236</v>
      </c>
      <c r="BT3" s="5">
        <f>P3+P3</f>
        <v>14.34404</v>
      </c>
      <c r="BU3" s="5">
        <f>SQRT(BS3*BS3+BT3*BT3)</f>
        <v>14.522115637926039</v>
      </c>
      <c r="BV3" s="5">
        <f>DEGREES(ATAN(BT3/BS3))</f>
        <v>81.01806866693288</v>
      </c>
      <c r="BW3" s="5">
        <f>Q3+(3*S3)</f>
        <v>1.39623</v>
      </c>
      <c r="BX3" s="5">
        <f>R3+(3*T3)</f>
        <v>4.046642</v>
      </c>
      <c r="BY3" s="5">
        <f>SQRT(BW3*BW3+BX3*BX3)</f>
        <v>4.2807440578787235</v>
      </c>
      <c r="BZ3" s="5">
        <f>DEGREES(ATAN(BX3/BW3))</f>
        <v>70.96381311862044</v>
      </c>
      <c r="CA3" s="5">
        <f>BU3*BY3</f>
        <v>62.165460224879574</v>
      </c>
      <c r="CB3" s="5">
        <f>BV3+BZ3</f>
        <v>151.9818817855533</v>
      </c>
      <c r="CC3" s="5">
        <f>CA3*COS(CB3*PI()/180)</f>
        <v>-54.879611793399995</v>
      </c>
      <c r="CD3" s="5">
        <f>CA3*SIN(CB3*PI()/180)</f>
        <v>29.202271390712003</v>
      </c>
      <c r="CE3" s="5">
        <f>BQ3+CC3</f>
        <v>-105.03239290387599</v>
      </c>
      <c r="CF3" s="5">
        <f>BR3+CD3</f>
        <v>45.462933327432026</v>
      </c>
      <c r="CG3" s="5">
        <f>SQRT(CE3*CE3+CF3*CF3)</f>
        <v>114.44947298196138</v>
      </c>
      <c r="CH3" s="5">
        <f>DEGREES(ATAN(CF3/CE3))</f>
        <v>-23.405218504769735</v>
      </c>
      <c r="CI3" s="5">
        <f>BM3/CG3</f>
        <v>0.09207662337300018</v>
      </c>
      <c r="CJ3" s="5">
        <f>BN3-CH3</f>
        <v>62.538659414289675</v>
      </c>
      <c r="CK3" s="5">
        <f>14.2*CI3</f>
        <v>1.3074880518966026</v>
      </c>
      <c r="CL3" s="5">
        <f>0+CJ3</f>
        <v>62.538659414289675</v>
      </c>
      <c r="CM3" s="5">
        <f>(CG3/(SQRT(3)*BM3))</f>
        <v>6.270324084874332</v>
      </c>
      <c r="CN3" s="5">
        <f>CJ3</f>
        <v>62.538659414289675</v>
      </c>
      <c r="CO3" s="5">
        <f>CM3*COS(CN3*PI()/180)</f>
        <v>2.8915600253843707</v>
      </c>
      <c r="CP3" s="5">
        <f>CM3*SIN(CN3*PI()/180)</f>
        <v>5.563797691231617</v>
      </c>
      <c r="CQ3" s="5">
        <f>CP3/CO3</f>
        <v>1.924150853652789</v>
      </c>
      <c r="CR3" s="5">
        <f>1.25*CK3</f>
        <v>1.6343600648707532</v>
      </c>
    </row>
    <row r="4" spans="1:96" ht="12.75">
      <c r="A4" s="1" t="s">
        <v>43</v>
      </c>
      <c r="B4" s="1">
        <v>3</v>
      </c>
      <c r="C4">
        <v>0.22219</v>
      </c>
      <c r="D4">
        <v>0.6538</v>
      </c>
      <c r="E4">
        <v>0.4234</v>
      </c>
      <c r="F4">
        <v>0.5764</v>
      </c>
      <c r="G4">
        <v>2.3746</v>
      </c>
      <c r="H4" s="5">
        <f aca="true" t="shared" si="2" ref="H4:H37">C4*D4</f>
        <v>0.14526782200000002</v>
      </c>
      <c r="I4" s="5">
        <f aca="true" t="shared" si="3" ref="I4:I37">C4*E4</f>
        <v>0.094075246</v>
      </c>
      <c r="J4" s="5">
        <f aca="true" t="shared" si="4" ref="J4:J37">C4*F4</f>
        <v>0.12807031600000002</v>
      </c>
      <c r="K4" s="5">
        <f aca="true" t="shared" si="5" ref="K4:K37">C4*G4</f>
        <v>0.527612374</v>
      </c>
      <c r="L4" s="2">
        <v>2</v>
      </c>
      <c r="M4" s="6">
        <f>M3+C3</f>
        <v>0.52947</v>
      </c>
      <c r="N4" s="2">
        <v>3</v>
      </c>
      <c r="O4" s="5">
        <f>O3+H3</f>
        <v>1.479785486</v>
      </c>
      <c r="P4" s="5">
        <f>P3+I3</f>
        <v>7.396197598</v>
      </c>
      <c r="Q4" s="5">
        <f>Q3+J3</f>
        <v>1.701416508</v>
      </c>
      <c r="R4" s="5">
        <f>R3+K3</f>
        <v>5.303921462</v>
      </c>
      <c r="S4">
        <v>0</v>
      </c>
      <c r="T4">
        <v>0</v>
      </c>
      <c r="U4" s="5">
        <f aca="true" t="shared" si="6" ref="U4:V38">O4+S4</f>
        <v>1.479785486</v>
      </c>
      <c r="V4" s="5">
        <f t="shared" si="6"/>
        <v>7.396197598</v>
      </c>
      <c r="W4" s="5">
        <f aca="true" t="shared" si="7" ref="W4:W38">SQRT(U4*U4+V4*V4)</f>
        <v>7.542778267537581</v>
      </c>
      <c r="X4" s="5">
        <f aca="true" t="shared" si="8" ref="X4:X38">DEGREES(ATAN(V4/U4))</f>
        <v>78.68600084093991</v>
      </c>
      <c r="Y4" s="5">
        <f aca="true" t="shared" si="9" ref="Y4:Y38">14.2/((SQRT(3))*W4)</f>
        <v>1.0869169862485075</v>
      </c>
      <c r="Z4" s="5">
        <f aca="true" t="shared" si="10" ref="Z4:Z38">0-X4</f>
        <v>-78.68600084093991</v>
      </c>
      <c r="AA4" s="5">
        <f aca="true" t="shared" si="11" ref="AA4:AA38">V4/U4</f>
        <v>4.998155251537587</v>
      </c>
      <c r="AB4" s="5">
        <f>1.4*Y4</f>
        <v>1.5216837807479104</v>
      </c>
      <c r="AC4" s="5">
        <f aca="true" t="shared" si="12" ref="AC4:AD22">O4+O4+S4</f>
        <v>2.959570972</v>
      </c>
      <c r="AD4" s="5">
        <f t="shared" si="12"/>
        <v>14.792395196</v>
      </c>
      <c r="AE4" s="5">
        <f aca="true" t="shared" si="13" ref="AE4:AE22">SQRT(AC4*AC4+AD4*AD4)</f>
        <v>15.085556535075161</v>
      </c>
      <c r="AF4" s="5">
        <f aca="true" t="shared" si="14" ref="AF4:AF22">DEGREES(ATAN(AD4/AC4))</f>
        <v>78.68600084093991</v>
      </c>
      <c r="AG4" s="5">
        <f aca="true" t="shared" si="15" ref="AG4:AG22">14.2/(SQRT(3)*AE4)</f>
        <v>0.5434584931242538</v>
      </c>
      <c r="AH4" s="5">
        <f aca="true" t="shared" si="16" ref="AH4:AH22">0-AF4</f>
        <v>-78.68600084093991</v>
      </c>
      <c r="AI4" s="14">
        <f aca="true" t="shared" si="17" ref="AI4:AI22">1000*AG4</f>
        <v>543.4584931242538</v>
      </c>
      <c r="AJ4" s="5">
        <f aca="true" t="shared" si="18" ref="AJ4:AJ22">AE4/SQRT(3)</f>
        <v>8.709650126400962</v>
      </c>
      <c r="AK4" s="5">
        <f aca="true" t="shared" si="19" ref="AK4:AK22">AF4</f>
        <v>78.68600084093991</v>
      </c>
      <c r="AL4" s="5">
        <f aca="true" t="shared" si="20" ref="AL4:AL22">AJ4*COS(AK4*PI()/180)</f>
        <v>1.7087090973700008</v>
      </c>
      <c r="AM4" s="5">
        <f aca="true" t="shared" si="21" ref="AM4:AM22">AJ4*SIN(AK4*PI()/180)</f>
        <v>8.540393348369927</v>
      </c>
      <c r="AN4" s="5">
        <f aca="true" t="shared" si="22" ref="AN4:AN22">AM4/AL4</f>
        <v>4.998155251537591</v>
      </c>
      <c r="AO4" s="5">
        <f aca="true" t="shared" si="23" ref="AO4:AO22">1.48*AG4</f>
        <v>0.8043185698238956</v>
      </c>
      <c r="AP4" s="5">
        <f aca="true" t="shared" si="24" ref="AP4:AQ39">O4+O4+Q4+(3*S4)</f>
        <v>4.66098748</v>
      </c>
      <c r="AQ4" s="5">
        <f t="shared" si="24"/>
        <v>20.096316658</v>
      </c>
      <c r="AR4" s="7">
        <f aca="true" t="shared" si="25" ref="AR4:AR38">SQRT(AP4*AP4+AQ4*AQ4)</f>
        <v>20.62975393714925</v>
      </c>
      <c r="AS4" s="5">
        <f aca="true" t="shared" si="26" ref="AS4:AS38">DEGREES(ATAN(AQ4/AP4))</f>
        <v>76.9421229188132</v>
      </c>
      <c r="AT4" s="13">
        <f aca="true" t="shared" si="27" ref="AT4:AT38">((SQRT(3))*14.2)/AR4</f>
        <v>1.1922159392889378</v>
      </c>
      <c r="AU4" s="5">
        <f aca="true" t="shared" si="28" ref="AU4:AU38">0-AS4</f>
        <v>-76.9421229188132</v>
      </c>
      <c r="AV4" s="14">
        <f aca="true" t="shared" si="29" ref="AV4:AV38">1000*AT4</f>
        <v>1192.2159392889378</v>
      </c>
      <c r="AW4" s="5">
        <f aca="true" t="shared" si="30" ref="AW4:AW38">AR4/3</f>
        <v>6.876584645716417</v>
      </c>
      <c r="AX4" s="5">
        <f aca="true" t="shared" si="31" ref="AX4:AX38">AS4</f>
        <v>76.9421229188132</v>
      </c>
      <c r="AY4" s="5">
        <f aca="true" t="shared" si="32" ref="AY4:AY38">AW4*COS(AX4*PI()/180)</f>
        <v>1.5536624933333332</v>
      </c>
      <c r="AZ4" s="5">
        <f aca="true" t="shared" si="33" ref="AZ4:AZ38">AW4*SIN(AX4*PI()/180)</f>
        <v>6.698772219333333</v>
      </c>
      <c r="BA4" s="5">
        <f aca="true" t="shared" si="34" ref="BA4:BA38">AZ4/AY4</f>
        <v>4.311600652057534</v>
      </c>
      <c r="BB4" s="5">
        <f aca="true" t="shared" si="35" ref="BB4:BB38">1.45*AT4</f>
        <v>1.7287131119689596</v>
      </c>
      <c r="BC4" s="1">
        <v>1</v>
      </c>
      <c r="BD4" s="1">
        <v>120</v>
      </c>
      <c r="BE4" s="5">
        <f aca="true" t="shared" si="36" ref="BE4:BE38">SQRT(O4*O4+P4*P4)</f>
        <v>7.542778267537581</v>
      </c>
      <c r="BF4" s="5">
        <f aca="true" t="shared" si="37" ref="BF4:BF38">DEGREES(ATAN(P4/O4))</f>
        <v>78.68600084093991</v>
      </c>
      <c r="BG4" s="5">
        <f aca="true" t="shared" si="38" ref="BG4:BG38">BC4*BE4</f>
        <v>7.542778267537581</v>
      </c>
      <c r="BH4" s="5">
        <f aca="true" t="shared" si="39" ref="BH4:BH38">BD4+BF4</f>
        <v>198.68600084093993</v>
      </c>
      <c r="BI4" s="5">
        <f aca="true" t="shared" si="40" ref="BI4:BI38">BG4*COS(BH4*PI()/180)</f>
        <v>-7.145187754277444</v>
      </c>
      <c r="BJ4" s="5">
        <f aca="true" t="shared" si="41" ref="BJ4:BJ38">BG4*SIN(BH4*PI()/180)</f>
        <v>-2.416566975972503</v>
      </c>
      <c r="BK4" s="5">
        <f t="shared" si="0"/>
        <v>8.846604262277443</v>
      </c>
      <c r="BL4" s="5">
        <f t="shared" si="1"/>
        <v>7.720488437972502</v>
      </c>
      <c r="BM4" s="5">
        <f aca="true" t="shared" si="42" ref="BM4:BM38">SQRT(BK4*BK4+BL4*BL4)</f>
        <v>11.741735335724977</v>
      </c>
      <c r="BN4" s="5">
        <f aca="true" t="shared" si="43" ref="BN4:BN38">DEGREES(ATAN(BL4/BK4))</f>
        <v>41.111412599640055</v>
      </c>
      <c r="BO4" s="5">
        <f aca="true" t="shared" si="44" ref="BO4:BO38">BE4*BE4</f>
        <v>56.893503993237225</v>
      </c>
      <c r="BP4" s="5">
        <f aca="true" t="shared" si="45" ref="BP4:BP38">BF4+BF4</f>
        <v>157.37200168187982</v>
      </c>
      <c r="BQ4" s="5">
        <f aca="true" t="shared" si="46" ref="BQ4:BQ38">BO4*COS(BP4*PI()/180)</f>
        <v>-52.51397382408472</v>
      </c>
      <c r="BR4" s="5">
        <f aca="true" t="shared" si="47" ref="BR4:BR38">BO4*SIN(BP4*PI()/180)</f>
        <v>21.889571714216906</v>
      </c>
      <c r="BS4" s="5">
        <f aca="true" t="shared" si="48" ref="BS4:BT38">O4+O4</f>
        <v>2.959570972</v>
      </c>
      <c r="BT4" s="5">
        <f t="shared" si="48"/>
        <v>14.792395196</v>
      </c>
      <c r="BU4" s="5">
        <f aca="true" t="shared" si="49" ref="BU4:BU38">SQRT(BS4*BS4+BT4*BT4)</f>
        <v>15.085556535075161</v>
      </c>
      <c r="BV4" s="5">
        <f aca="true" t="shared" si="50" ref="BV4:BV38">DEGREES(ATAN(BT4/BS4))</f>
        <v>78.68600084093991</v>
      </c>
      <c r="BW4" s="5">
        <f aca="true" t="shared" si="51" ref="BW4:BX38">Q4+(3*S4)</f>
        <v>1.701416508</v>
      </c>
      <c r="BX4" s="5">
        <f t="shared" si="51"/>
        <v>5.303921462</v>
      </c>
      <c r="BY4" s="5">
        <f aca="true" t="shared" si="52" ref="BY4:BY38">SQRT(BW4*BW4+BX4*BX4)</f>
        <v>5.5701347388334455</v>
      </c>
      <c r="BZ4" s="5">
        <f aca="true" t="shared" si="53" ref="BZ4:BZ38">DEGREES(ATAN(BX4/BW4))</f>
        <v>72.21455732534578</v>
      </c>
      <c r="CA4" s="5">
        <f aca="true" t="shared" si="54" ref="CA4:CA38">BU4*BY4</f>
        <v>84.02858251065805</v>
      </c>
      <c r="CB4" s="5">
        <f aca="true" t="shared" si="55" ref="CB4:CB38">BV4+BZ4</f>
        <v>150.9005581662857</v>
      </c>
      <c r="CC4" s="5">
        <f aca="true" t="shared" si="56" ref="CC4:CC38">CA4*COS(CB4*PI()/180)</f>
        <v>-73.42223944609171</v>
      </c>
      <c r="CD4" s="5">
        <f aca="true" t="shared" si="57" ref="CD4:CD38">CA4*SIN(CB4*PI()/180)</f>
        <v>40.86535737603728</v>
      </c>
      <c r="CE4" s="5">
        <f aca="true" t="shared" si="58" ref="CE4:CF38">BQ4+CC4</f>
        <v>-125.93621327017644</v>
      </c>
      <c r="CF4" s="5">
        <f t="shared" si="58"/>
        <v>62.75492909025419</v>
      </c>
      <c r="CG4" s="5">
        <f aca="true" t="shared" si="59" ref="CG4:CG38">SQRT(CE4*CE4+CF4*CF4)</f>
        <v>140.70576014490024</v>
      </c>
      <c r="CH4" s="5">
        <f aca="true" t="shared" si="60" ref="CH4:CH38">DEGREES(ATAN(CF4/CE4))</f>
        <v>-26.48740906547537</v>
      </c>
      <c r="CI4" s="5">
        <f aca="true" t="shared" si="61" ref="CI4:CI38">BM4/CG4</f>
        <v>0.08344886039941234</v>
      </c>
      <c r="CJ4" s="5">
        <f aca="true" t="shared" si="62" ref="CJ4:CJ38">BN4-CH4</f>
        <v>67.59882166511542</v>
      </c>
      <c r="CK4" s="5">
        <f aca="true" t="shared" si="63" ref="CK4:CK38">14.2*CI4</f>
        <v>1.184973817671655</v>
      </c>
      <c r="CL4" s="5">
        <f aca="true" t="shared" si="64" ref="CL4:CL38">0+CJ4</f>
        <v>67.59882166511542</v>
      </c>
      <c r="CM4" s="5">
        <f aca="true" t="shared" si="65" ref="CM4:CM12">(CG4/(SQRT(3)*BM4))</f>
        <v>6.9186117872221</v>
      </c>
      <c r="CN4" s="5">
        <f aca="true" t="shared" si="66" ref="CN4:CN38">CJ4</f>
        <v>67.59882166511542</v>
      </c>
      <c r="CO4" s="5">
        <f aca="true" t="shared" si="67" ref="CO4:CO38">CM4*COS(CN4*PI()/180)</f>
        <v>2.6366095478543605</v>
      </c>
      <c r="CP4" s="5">
        <f aca="true" t="shared" si="68" ref="CP4:CP38">CM4*SIN(CN4*PI()/180)</f>
        <v>6.396520863285901</v>
      </c>
      <c r="CQ4" s="5">
        <f aca="true" t="shared" si="69" ref="CQ4:CQ38">CP4/CO4</f>
        <v>2.4260402411465547</v>
      </c>
      <c r="CR4" s="5">
        <f aca="true" t="shared" si="70" ref="CR4:CR38">1.25*CK4</f>
        <v>1.4812172720895689</v>
      </c>
    </row>
    <row r="5" spans="1:96" ht="12.75">
      <c r="A5" s="1" t="s">
        <v>44</v>
      </c>
      <c r="B5" s="1">
        <v>3</v>
      </c>
      <c r="C5">
        <v>0.04048</v>
      </c>
      <c r="D5">
        <v>0.6538</v>
      </c>
      <c r="E5">
        <v>0.4234</v>
      </c>
      <c r="F5">
        <v>0.5764</v>
      </c>
      <c r="G5">
        <v>2.3746</v>
      </c>
      <c r="H5" s="5">
        <f t="shared" si="2"/>
        <v>0.026465824000000002</v>
      </c>
      <c r="I5" s="5">
        <f t="shared" si="3"/>
        <v>0.017139232</v>
      </c>
      <c r="J5" s="5">
        <f t="shared" si="4"/>
        <v>0.023332672000000002</v>
      </c>
      <c r="K5" s="5">
        <f t="shared" si="5"/>
        <v>0.096123808</v>
      </c>
      <c r="L5" s="2">
        <v>3</v>
      </c>
      <c r="M5" s="6">
        <f aca="true" t="shared" si="71" ref="M5:M14">M4+C4</f>
        <v>0.75166</v>
      </c>
      <c r="N5" s="2">
        <v>3</v>
      </c>
      <c r="O5" s="5">
        <f>O4+H4</f>
        <v>1.625053308</v>
      </c>
      <c r="P5" s="5">
        <f>P4+I4</f>
        <v>7.490272844</v>
      </c>
      <c r="Q5" s="5">
        <f>Q4+J4</f>
        <v>1.8294868240000002</v>
      </c>
      <c r="R5" s="5">
        <f>R4+K4</f>
        <v>5.831533836</v>
      </c>
      <c r="S5">
        <v>0</v>
      </c>
      <c r="T5">
        <v>0</v>
      </c>
      <c r="U5" s="5">
        <f t="shared" si="6"/>
        <v>1.625053308</v>
      </c>
      <c r="V5" s="5">
        <f t="shared" si="6"/>
        <v>7.490272844</v>
      </c>
      <c r="W5" s="5">
        <f t="shared" si="7"/>
        <v>7.664527743534209</v>
      </c>
      <c r="X5" s="5">
        <f t="shared" si="8"/>
        <v>77.75909024675965</v>
      </c>
      <c r="Y5" s="5">
        <f t="shared" si="9"/>
        <v>1.0696515293337974</v>
      </c>
      <c r="Z5" s="5">
        <f t="shared" si="10"/>
        <v>-77.75909024675965</v>
      </c>
      <c r="AA5" s="5">
        <f t="shared" si="11"/>
        <v>4.609247467222164</v>
      </c>
      <c r="AB5" s="5">
        <f aca="true" t="shared" si="72" ref="AB5:AB38">1.4*Y5</f>
        <v>1.4975121410673162</v>
      </c>
      <c r="AC5" s="5">
        <f t="shared" si="12"/>
        <v>3.250106616</v>
      </c>
      <c r="AD5" s="5">
        <f t="shared" si="12"/>
        <v>14.980545688</v>
      </c>
      <c r="AE5" s="5">
        <f t="shared" si="13"/>
        <v>15.329055487068418</v>
      </c>
      <c r="AF5" s="5">
        <f t="shared" si="14"/>
        <v>77.75909024675965</v>
      </c>
      <c r="AG5" s="5">
        <f t="shared" si="15"/>
        <v>0.5348257646668987</v>
      </c>
      <c r="AH5" s="5">
        <f t="shared" si="16"/>
        <v>-77.75909024675965</v>
      </c>
      <c r="AI5" s="14">
        <f t="shared" si="17"/>
        <v>534.8257646668986</v>
      </c>
      <c r="AJ5" s="5">
        <f t="shared" si="18"/>
        <v>8.850234311881662</v>
      </c>
      <c r="AK5" s="5">
        <f t="shared" si="19"/>
        <v>77.75909024675965</v>
      </c>
      <c r="AL5" s="5">
        <f t="shared" si="20"/>
        <v>1.876449929642585</v>
      </c>
      <c r="AM5" s="5">
        <f t="shared" si="21"/>
        <v>8.649022085574288</v>
      </c>
      <c r="AN5" s="5">
        <f t="shared" si="22"/>
        <v>4.609247467222161</v>
      </c>
      <c r="AO5" s="5">
        <f t="shared" si="23"/>
        <v>0.79154213170701</v>
      </c>
      <c r="AP5" s="5">
        <f t="shared" si="24"/>
        <v>5.07959344</v>
      </c>
      <c r="AQ5" s="5">
        <f t="shared" si="24"/>
        <v>20.812079523999998</v>
      </c>
      <c r="AR5" s="7">
        <f t="shared" si="25"/>
        <v>21.422999874643864</v>
      </c>
      <c r="AS5" s="5">
        <f t="shared" si="26"/>
        <v>76.2840059473206</v>
      </c>
      <c r="AT5" s="13">
        <f t="shared" si="27"/>
        <v>1.1480708402836102</v>
      </c>
      <c r="AU5" s="5">
        <f t="shared" si="28"/>
        <v>-76.2840059473206</v>
      </c>
      <c r="AV5" s="14">
        <f t="shared" si="29"/>
        <v>1148.07084028361</v>
      </c>
      <c r="AW5" s="5">
        <f t="shared" si="30"/>
        <v>7.140999958214621</v>
      </c>
      <c r="AX5" s="5">
        <f t="shared" si="31"/>
        <v>76.2840059473206</v>
      </c>
      <c r="AY5" s="5">
        <f t="shared" si="32"/>
        <v>1.693197813333332</v>
      </c>
      <c r="AZ5" s="5">
        <f t="shared" si="33"/>
        <v>6.937359841333333</v>
      </c>
      <c r="BA5" s="5">
        <f t="shared" si="34"/>
        <v>4.097193952593185</v>
      </c>
      <c r="BB5" s="5">
        <f t="shared" si="35"/>
        <v>1.6647027184112346</v>
      </c>
      <c r="BC5" s="1">
        <v>1</v>
      </c>
      <c r="BD5" s="1">
        <v>120</v>
      </c>
      <c r="BE5" s="5">
        <f t="shared" si="36"/>
        <v>7.664527743534209</v>
      </c>
      <c r="BF5" s="5">
        <f t="shared" si="37"/>
        <v>77.75909024675965</v>
      </c>
      <c r="BG5" s="5">
        <f t="shared" si="38"/>
        <v>7.664527743534209</v>
      </c>
      <c r="BH5" s="5">
        <f t="shared" si="39"/>
        <v>197.75909024675965</v>
      </c>
      <c r="BI5" s="5">
        <f t="shared" si="40"/>
        <v>-7.299293218180717</v>
      </c>
      <c r="BJ5" s="5">
        <f t="shared" si="41"/>
        <v>-2.33779897476806</v>
      </c>
      <c r="BK5" s="5">
        <f t="shared" si="0"/>
        <v>9.128780042180717</v>
      </c>
      <c r="BL5" s="5">
        <f t="shared" si="1"/>
        <v>8.16933281076806</v>
      </c>
      <c r="BM5" s="5">
        <f t="shared" si="42"/>
        <v>12.25041320248458</v>
      </c>
      <c r="BN5" s="5">
        <f t="shared" si="43"/>
        <v>41.82531795053881</v>
      </c>
      <c r="BO5" s="5">
        <f t="shared" si="44"/>
        <v>58.74498553140559</v>
      </c>
      <c r="BP5" s="5">
        <f t="shared" si="45"/>
        <v>155.5181804935193</v>
      </c>
      <c r="BQ5" s="5">
        <f t="shared" si="46"/>
        <v>-53.4633890237221</v>
      </c>
      <c r="BR5" s="5">
        <f t="shared" si="47"/>
        <v>24.344185325929548</v>
      </c>
      <c r="BS5" s="5">
        <f t="shared" si="48"/>
        <v>3.250106616</v>
      </c>
      <c r="BT5" s="5">
        <f t="shared" si="48"/>
        <v>14.980545688</v>
      </c>
      <c r="BU5" s="5">
        <f t="shared" si="49"/>
        <v>15.329055487068418</v>
      </c>
      <c r="BV5" s="5">
        <f t="shared" si="50"/>
        <v>77.75909024675965</v>
      </c>
      <c r="BW5" s="5">
        <f t="shared" si="51"/>
        <v>1.8294868240000002</v>
      </c>
      <c r="BX5" s="5">
        <f t="shared" si="51"/>
        <v>5.831533836</v>
      </c>
      <c r="BY5" s="5">
        <f t="shared" si="52"/>
        <v>6.111776249144146</v>
      </c>
      <c r="BZ5" s="5">
        <f t="shared" si="53"/>
        <v>72.5821543212325</v>
      </c>
      <c r="CA5" s="5">
        <f t="shared" si="54"/>
        <v>93.68775724767751</v>
      </c>
      <c r="CB5" s="5">
        <f t="shared" si="55"/>
        <v>150.34124456799213</v>
      </c>
      <c r="CC5" s="5">
        <f t="shared" si="56"/>
        <v>-81.41353183074868</v>
      </c>
      <c r="CD5" s="5">
        <f t="shared" si="57"/>
        <v>46.35981765433748</v>
      </c>
      <c r="CE5" s="5">
        <f t="shared" si="58"/>
        <v>-134.87692085447077</v>
      </c>
      <c r="CF5" s="5">
        <f t="shared" si="58"/>
        <v>70.70400298026703</v>
      </c>
      <c r="CG5" s="5">
        <f t="shared" si="59"/>
        <v>152.28538937342867</v>
      </c>
      <c r="CH5" s="5">
        <f t="shared" si="60"/>
        <v>-27.6640351666714</v>
      </c>
      <c r="CI5" s="5">
        <f t="shared" si="61"/>
        <v>0.08044378553246867</v>
      </c>
      <c r="CJ5" s="5">
        <f t="shared" si="62"/>
        <v>69.48935311721021</v>
      </c>
      <c r="CK5" s="5">
        <f t="shared" si="63"/>
        <v>1.142301754561055</v>
      </c>
      <c r="CL5" s="5">
        <f t="shared" si="64"/>
        <v>69.48935311721021</v>
      </c>
      <c r="CM5" s="5">
        <f t="shared" si="65"/>
        <v>7.17706489529382</v>
      </c>
      <c r="CN5" s="5">
        <f t="shared" si="66"/>
        <v>69.48935311721021</v>
      </c>
      <c r="CO5" s="5">
        <f t="shared" si="67"/>
        <v>2.5147102655074014</v>
      </c>
      <c r="CP5" s="5">
        <f t="shared" si="68"/>
        <v>6.722089912505678</v>
      </c>
      <c r="CQ5" s="5">
        <f t="shared" si="69"/>
        <v>2.6731071188232254</v>
      </c>
      <c r="CR5" s="5">
        <f t="shared" si="70"/>
        <v>1.4278771932013188</v>
      </c>
    </row>
    <row r="6" spans="1:96" ht="12.75">
      <c r="A6" s="1" t="s">
        <v>45</v>
      </c>
      <c r="B6" s="1">
        <v>3</v>
      </c>
      <c r="C6">
        <v>0.03507</v>
      </c>
      <c r="D6">
        <v>0.6538</v>
      </c>
      <c r="E6">
        <v>0.4234</v>
      </c>
      <c r="F6">
        <v>0.5764</v>
      </c>
      <c r="G6">
        <v>2.3746</v>
      </c>
      <c r="H6" s="5">
        <f t="shared" si="2"/>
        <v>0.022928766</v>
      </c>
      <c r="I6" s="5">
        <f t="shared" si="3"/>
        <v>0.014848637999999999</v>
      </c>
      <c r="J6" s="5">
        <f t="shared" si="4"/>
        <v>0.020214348</v>
      </c>
      <c r="K6" s="5">
        <f t="shared" si="5"/>
        <v>0.083277222</v>
      </c>
      <c r="L6" s="2">
        <v>4</v>
      </c>
      <c r="M6" s="6">
        <f t="shared" si="71"/>
        <v>0.79214</v>
      </c>
      <c r="N6" s="2">
        <v>3</v>
      </c>
      <c r="O6" s="5">
        <f>O5+H5</f>
        <v>1.651519132</v>
      </c>
      <c r="P6" s="5">
        <f>P5+I5</f>
        <v>7.507412076</v>
      </c>
      <c r="Q6" s="5">
        <f>Q5+J5</f>
        <v>1.8528194960000002</v>
      </c>
      <c r="R6" s="5">
        <f>R5+K5</f>
        <v>5.927657644</v>
      </c>
      <c r="S6">
        <v>0</v>
      </c>
      <c r="T6">
        <v>0</v>
      </c>
      <c r="U6" s="5">
        <f t="shared" si="6"/>
        <v>1.651519132</v>
      </c>
      <c r="V6" s="5">
        <f t="shared" si="6"/>
        <v>7.507412076</v>
      </c>
      <c r="W6" s="5">
        <f t="shared" si="7"/>
        <v>7.68692080889563</v>
      </c>
      <c r="X6" s="5">
        <f t="shared" si="8"/>
        <v>77.59339332646108</v>
      </c>
      <c r="Y6" s="5">
        <f t="shared" si="9"/>
        <v>1.0665354862255352</v>
      </c>
      <c r="Z6" s="5">
        <f t="shared" si="10"/>
        <v>-77.59339332646108</v>
      </c>
      <c r="AA6" s="5">
        <f t="shared" si="11"/>
        <v>4.54576149348538</v>
      </c>
      <c r="AB6" s="5">
        <f t="shared" si="72"/>
        <v>1.4931496807157492</v>
      </c>
      <c r="AC6" s="5">
        <f t="shared" si="12"/>
        <v>3.303038264</v>
      </c>
      <c r="AD6" s="5">
        <f t="shared" si="12"/>
        <v>15.014824152</v>
      </c>
      <c r="AE6" s="5">
        <f t="shared" si="13"/>
        <v>15.37384161779126</v>
      </c>
      <c r="AF6" s="5">
        <f t="shared" si="14"/>
        <v>77.59339332646108</v>
      </c>
      <c r="AG6" s="5">
        <f t="shared" si="15"/>
        <v>0.5332677431127676</v>
      </c>
      <c r="AH6" s="5">
        <f t="shared" si="16"/>
        <v>-77.59339332646108</v>
      </c>
      <c r="AI6" s="14">
        <f t="shared" si="17"/>
        <v>533.2677431127676</v>
      </c>
      <c r="AJ6" s="5">
        <f t="shared" si="18"/>
        <v>8.876091596510456</v>
      </c>
      <c r="AK6" s="5">
        <f t="shared" si="19"/>
        <v>77.59339332646108</v>
      </c>
      <c r="AL6" s="5">
        <f t="shared" si="20"/>
        <v>1.9070100308640345</v>
      </c>
      <c r="AM6" s="5">
        <f t="shared" si="21"/>
        <v>8.668812765992094</v>
      </c>
      <c r="AN6" s="5">
        <f t="shared" si="22"/>
        <v>4.545761493485379</v>
      </c>
      <c r="AO6" s="5">
        <f t="shared" si="23"/>
        <v>0.789236259806896</v>
      </c>
      <c r="AP6" s="5">
        <f t="shared" si="24"/>
        <v>5.15585776</v>
      </c>
      <c r="AQ6" s="5">
        <f t="shared" si="24"/>
        <v>20.942481796</v>
      </c>
      <c r="AR6" s="7">
        <f t="shared" si="25"/>
        <v>21.567809648110853</v>
      </c>
      <c r="AS6" s="5">
        <f t="shared" si="26"/>
        <v>76.16932326779134</v>
      </c>
      <c r="AT6" s="13">
        <f t="shared" si="27"/>
        <v>1.140362506381466</v>
      </c>
      <c r="AU6" s="5">
        <f t="shared" si="28"/>
        <v>-76.16932326779134</v>
      </c>
      <c r="AV6" s="14">
        <f t="shared" si="29"/>
        <v>1140.362506381466</v>
      </c>
      <c r="AW6" s="5">
        <f t="shared" si="30"/>
        <v>7.189269882703617</v>
      </c>
      <c r="AX6" s="5">
        <f t="shared" si="31"/>
        <v>76.16932326779134</v>
      </c>
      <c r="AY6" s="5">
        <f t="shared" si="32"/>
        <v>1.7186192533333335</v>
      </c>
      <c r="AZ6" s="5">
        <f t="shared" si="33"/>
        <v>6.980827265333333</v>
      </c>
      <c r="BA6" s="5">
        <f t="shared" si="34"/>
        <v>4.061881217607523</v>
      </c>
      <c r="BB6" s="5">
        <f t="shared" si="35"/>
        <v>1.6535256342531257</v>
      </c>
      <c r="BC6" s="1">
        <v>1</v>
      </c>
      <c r="BD6" s="1">
        <v>120</v>
      </c>
      <c r="BE6" s="5">
        <f t="shared" si="36"/>
        <v>7.68692080889563</v>
      </c>
      <c r="BF6" s="5">
        <f t="shared" si="37"/>
        <v>77.59339332646108</v>
      </c>
      <c r="BG6" s="5">
        <f t="shared" si="38"/>
        <v>7.68692080889563</v>
      </c>
      <c r="BH6" s="5">
        <f t="shared" si="39"/>
        <v>197.59339332646107</v>
      </c>
      <c r="BI6" s="5">
        <f t="shared" si="40"/>
        <v>-7.327369140494071</v>
      </c>
      <c r="BJ6" s="5">
        <f t="shared" si="41"/>
        <v>-2.3234485148519717</v>
      </c>
      <c r="BK6" s="5">
        <f t="shared" si="0"/>
        <v>9.180188636494071</v>
      </c>
      <c r="BL6" s="5">
        <f t="shared" si="1"/>
        <v>8.251106158851972</v>
      </c>
      <c r="BM6" s="5">
        <f t="shared" si="42"/>
        <v>12.343282231491745</v>
      </c>
      <c r="BN6" s="5">
        <f t="shared" si="43"/>
        <v>41.9490400723807</v>
      </c>
      <c r="BO6" s="5">
        <f t="shared" si="44"/>
        <v>59.08875152223265</v>
      </c>
      <c r="BP6" s="5">
        <f t="shared" si="45"/>
        <v>155.18678665292217</v>
      </c>
      <c r="BQ6" s="5">
        <f t="shared" si="46"/>
        <v>-53.633720635508574</v>
      </c>
      <c r="BR6" s="5">
        <f t="shared" si="47"/>
        <v>24.797269350643678</v>
      </c>
      <c r="BS6" s="5">
        <f t="shared" si="48"/>
        <v>3.303038264</v>
      </c>
      <c r="BT6" s="5">
        <f t="shared" si="48"/>
        <v>15.014824152</v>
      </c>
      <c r="BU6" s="5">
        <f t="shared" si="49"/>
        <v>15.37384161779126</v>
      </c>
      <c r="BV6" s="5">
        <f t="shared" si="50"/>
        <v>77.59339332646108</v>
      </c>
      <c r="BW6" s="5">
        <f t="shared" si="51"/>
        <v>1.8528194960000002</v>
      </c>
      <c r="BX6" s="5">
        <f t="shared" si="51"/>
        <v>5.927657644</v>
      </c>
      <c r="BY6" s="5">
        <f t="shared" si="52"/>
        <v>6.210480273636599</v>
      </c>
      <c r="BZ6" s="5">
        <f t="shared" si="53"/>
        <v>72.64221988567544</v>
      </c>
      <c r="CA6" s="5">
        <f t="shared" si="54"/>
        <v>95.47894009730601</v>
      </c>
      <c r="CB6" s="5">
        <f t="shared" si="55"/>
        <v>150.2356132121365</v>
      </c>
      <c r="CC6" s="5">
        <f t="shared" si="56"/>
        <v>-82.8828034663454</v>
      </c>
      <c r="CD6" s="5">
        <f t="shared" si="57"/>
        <v>47.39903893186139</v>
      </c>
      <c r="CE6" s="5">
        <f t="shared" si="58"/>
        <v>-136.51652410185397</v>
      </c>
      <c r="CF6" s="5">
        <f t="shared" si="58"/>
        <v>72.19630828250507</v>
      </c>
      <c r="CG6" s="5">
        <f t="shared" si="59"/>
        <v>154.4314355384764</v>
      </c>
      <c r="CH6" s="5">
        <f t="shared" si="60"/>
        <v>-27.871975344975045</v>
      </c>
      <c r="CI6" s="5">
        <f t="shared" si="61"/>
        <v>0.07992726473371695</v>
      </c>
      <c r="CJ6" s="5">
        <f t="shared" si="62"/>
        <v>69.82101541735574</v>
      </c>
      <c r="CK6" s="5">
        <f t="shared" si="63"/>
        <v>1.1349671592187807</v>
      </c>
      <c r="CL6" s="5">
        <f t="shared" si="64"/>
        <v>69.82101541735574</v>
      </c>
      <c r="CM6" s="5">
        <f t="shared" si="65"/>
        <v>7.22344585559267</v>
      </c>
      <c r="CN6" s="5">
        <f t="shared" si="66"/>
        <v>69.82101541735574</v>
      </c>
      <c r="CO6" s="5">
        <f t="shared" si="67"/>
        <v>2.4917561630727834</v>
      </c>
      <c r="CP6" s="5">
        <f t="shared" si="68"/>
        <v>6.7800679386321585</v>
      </c>
      <c r="CQ6" s="5">
        <f t="shared" si="69"/>
        <v>2.7209997667954458</v>
      </c>
      <c r="CR6" s="5">
        <f t="shared" si="70"/>
        <v>1.4187089490234759</v>
      </c>
    </row>
    <row r="7" spans="1:96" ht="12.75">
      <c r="A7" s="1" t="s">
        <v>46</v>
      </c>
      <c r="B7" s="1">
        <v>3</v>
      </c>
      <c r="C7">
        <v>0.02575</v>
      </c>
      <c r="D7">
        <v>0.6538</v>
      </c>
      <c r="E7">
        <v>0.4234</v>
      </c>
      <c r="F7">
        <v>0.5764</v>
      </c>
      <c r="G7">
        <v>2.3746</v>
      </c>
      <c r="H7" s="5">
        <f t="shared" si="2"/>
        <v>0.01683535</v>
      </c>
      <c r="I7" s="5">
        <f t="shared" si="3"/>
        <v>0.010902549999999999</v>
      </c>
      <c r="J7" s="5">
        <f t="shared" si="4"/>
        <v>0.0148423</v>
      </c>
      <c r="K7" s="5">
        <f t="shared" si="5"/>
        <v>0.06114595</v>
      </c>
      <c r="L7" s="2">
        <v>5</v>
      </c>
      <c r="M7" s="6">
        <f t="shared" si="71"/>
        <v>0.82721</v>
      </c>
      <c r="N7" s="2">
        <v>3</v>
      </c>
      <c r="O7" s="5">
        <f>O6+H6</f>
        <v>1.674447898</v>
      </c>
      <c r="P7" s="5">
        <f>P6+I6</f>
        <v>7.522260714</v>
      </c>
      <c r="Q7" s="5">
        <f>Q6+J6</f>
        <v>1.8730338440000003</v>
      </c>
      <c r="R7" s="5">
        <f>R6+K6</f>
        <v>6.010934866</v>
      </c>
      <c r="S7">
        <v>0</v>
      </c>
      <c r="T7">
        <v>0</v>
      </c>
      <c r="U7" s="5">
        <f t="shared" si="6"/>
        <v>1.674447898</v>
      </c>
      <c r="V7" s="5">
        <f t="shared" si="6"/>
        <v>7.522260714</v>
      </c>
      <c r="W7" s="5">
        <f t="shared" si="7"/>
        <v>7.7063728181618885</v>
      </c>
      <c r="X7" s="5">
        <f t="shared" si="8"/>
        <v>77.45062070693677</v>
      </c>
      <c r="Y7" s="5">
        <f t="shared" si="9"/>
        <v>1.0638433950627564</v>
      </c>
      <c r="Z7" s="5">
        <f t="shared" si="10"/>
        <v>-77.45062070693677</v>
      </c>
      <c r="AA7" s="5">
        <f t="shared" si="11"/>
        <v>4.492382667137488</v>
      </c>
      <c r="AB7" s="5">
        <f t="shared" si="72"/>
        <v>1.4893807530878589</v>
      </c>
      <c r="AC7" s="5">
        <f t="shared" si="12"/>
        <v>3.348895796</v>
      </c>
      <c r="AD7" s="5">
        <f t="shared" si="12"/>
        <v>15.044521428</v>
      </c>
      <c r="AE7" s="5">
        <f t="shared" si="13"/>
        <v>15.412745636323777</v>
      </c>
      <c r="AF7" s="5">
        <f t="shared" si="14"/>
        <v>77.45062070693677</v>
      </c>
      <c r="AG7" s="5">
        <f t="shared" si="15"/>
        <v>0.5319216975313782</v>
      </c>
      <c r="AH7" s="5">
        <f t="shared" si="16"/>
        <v>-77.45062070693677</v>
      </c>
      <c r="AI7" s="14">
        <f t="shared" si="17"/>
        <v>531.9216975313782</v>
      </c>
      <c r="AJ7" s="5">
        <f t="shared" si="18"/>
        <v>8.898552842082763</v>
      </c>
      <c r="AK7" s="5">
        <f t="shared" si="19"/>
        <v>77.45062070693677</v>
      </c>
      <c r="AL7" s="5">
        <f t="shared" si="20"/>
        <v>1.9334858893086062</v>
      </c>
      <c r="AM7" s="5">
        <f t="shared" si="21"/>
        <v>8.685958496284893</v>
      </c>
      <c r="AN7" s="5">
        <f t="shared" si="22"/>
        <v>4.492382667137488</v>
      </c>
      <c r="AO7" s="5">
        <f t="shared" si="23"/>
        <v>0.7872441123464398</v>
      </c>
      <c r="AP7" s="5">
        <f t="shared" si="24"/>
        <v>5.22192964</v>
      </c>
      <c r="AQ7" s="5">
        <f t="shared" si="24"/>
        <v>21.055456294</v>
      </c>
      <c r="AR7" s="7">
        <f t="shared" si="25"/>
        <v>21.69333512656951</v>
      </c>
      <c r="AS7" s="5">
        <f t="shared" si="26"/>
        <v>76.07120565444616</v>
      </c>
      <c r="AT7" s="13">
        <f t="shared" si="27"/>
        <v>1.1337639567165725</v>
      </c>
      <c r="AU7" s="5">
        <f t="shared" si="28"/>
        <v>-76.07120565444616</v>
      </c>
      <c r="AV7" s="14">
        <f t="shared" si="29"/>
        <v>1133.7639567165725</v>
      </c>
      <c r="AW7" s="5">
        <f t="shared" si="30"/>
        <v>7.231111708856504</v>
      </c>
      <c r="AX7" s="5">
        <f t="shared" si="31"/>
        <v>76.07120565444616</v>
      </c>
      <c r="AY7" s="5">
        <f t="shared" si="32"/>
        <v>1.7406432133333314</v>
      </c>
      <c r="AZ7" s="5">
        <f t="shared" si="33"/>
        <v>7.018485431333333</v>
      </c>
      <c r="BA7" s="5">
        <f t="shared" si="34"/>
        <v>4.032121791284806</v>
      </c>
      <c r="BB7" s="5">
        <f t="shared" si="35"/>
        <v>1.6439577372390302</v>
      </c>
      <c r="BC7" s="1">
        <v>1</v>
      </c>
      <c r="BD7" s="1">
        <v>120</v>
      </c>
      <c r="BE7" s="5">
        <f t="shared" si="36"/>
        <v>7.7063728181618885</v>
      </c>
      <c r="BF7" s="5">
        <f t="shared" si="37"/>
        <v>77.45062070693677</v>
      </c>
      <c r="BG7" s="5">
        <f t="shared" si="38"/>
        <v>7.7063728181618885</v>
      </c>
      <c r="BH7" s="5">
        <f t="shared" si="39"/>
        <v>197.45062070693677</v>
      </c>
      <c r="BI7" s="5">
        <f t="shared" si="40"/>
        <v>-7.351692821213669</v>
      </c>
      <c r="BJ7" s="5">
        <f t="shared" si="41"/>
        <v>-2.311015940018547</v>
      </c>
      <c r="BK7" s="5">
        <f t="shared" si="0"/>
        <v>9.22472666521367</v>
      </c>
      <c r="BL7" s="5">
        <f t="shared" si="1"/>
        <v>8.321950806018547</v>
      </c>
      <c r="BM7" s="5">
        <f t="shared" si="42"/>
        <v>12.423785544901234</v>
      </c>
      <c r="BN7" s="5">
        <f t="shared" si="43"/>
        <v>42.05473139235811</v>
      </c>
      <c r="BO7" s="5">
        <f t="shared" si="44"/>
        <v>59.38818201250441</v>
      </c>
      <c r="BP7" s="5">
        <f t="shared" si="45"/>
        <v>154.90124141387355</v>
      </c>
      <c r="BQ7" s="5">
        <f t="shared" si="46"/>
        <v>-53.78063048627117</v>
      </c>
      <c r="BR7" s="5">
        <f t="shared" si="47"/>
        <v>25.191267281530557</v>
      </c>
      <c r="BS7" s="5">
        <f t="shared" si="48"/>
        <v>3.348895796</v>
      </c>
      <c r="BT7" s="5">
        <f t="shared" si="48"/>
        <v>15.044521428</v>
      </c>
      <c r="BU7" s="5">
        <f t="shared" si="49"/>
        <v>15.412745636323777</v>
      </c>
      <c r="BV7" s="5">
        <f t="shared" si="50"/>
        <v>77.45062070693677</v>
      </c>
      <c r="BW7" s="5">
        <f t="shared" si="51"/>
        <v>1.8730338440000003</v>
      </c>
      <c r="BX7" s="5">
        <f t="shared" si="51"/>
        <v>6.010934866</v>
      </c>
      <c r="BY7" s="5">
        <f t="shared" si="52"/>
        <v>6.295998232533413</v>
      </c>
      <c r="BZ7" s="5">
        <f t="shared" si="53"/>
        <v>72.69273526870005</v>
      </c>
      <c r="CA7" s="5">
        <f t="shared" si="54"/>
        <v>97.03861928478157</v>
      </c>
      <c r="CB7" s="5">
        <f t="shared" si="55"/>
        <v>150.14335597563684</v>
      </c>
      <c r="CC7" s="5">
        <f t="shared" si="56"/>
        <v>-84.15904322791201</v>
      </c>
      <c r="CD7" s="5">
        <f t="shared" si="57"/>
        <v>48.30889230420441</v>
      </c>
      <c r="CE7" s="5">
        <f t="shared" si="58"/>
        <v>-137.9396737141832</v>
      </c>
      <c r="CF7" s="5">
        <f t="shared" si="58"/>
        <v>73.50015958573496</v>
      </c>
      <c r="CG7" s="5">
        <f t="shared" si="59"/>
        <v>156.29979860352933</v>
      </c>
      <c r="CH7" s="5">
        <f t="shared" si="60"/>
        <v>-28.05060027023484</v>
      </c>
      <c r="CI7" s="5">
        <f t="shared" si="61"/>
        <v>0.07948689413487638</v>
      </c>
      <c r="CJ7" s="5">
        <f t="shared" si="62"/>
        <v>70.10533166259295</v>
      </c>
      <c r="CK7" s="5">
        <f t="shared" si="63"/>
        <v>1.1287138967152446</v>
      </c>
      <c r="CL7" s="5">
        <f t="shared" si="64"/>
        <v>70.10533166259295</v>
      </c>
      <c r="CM7" s="5">
        <f t="shared" si="65"/>
        <v>7.263464945679673</v>
      </c>
      <c r="CN7" s="5">
        <f t="shared" si="66"/>
        <v>70.10533166259295</v>
      </c>
      <c r="CO7" s="5">
        <f t="shared" si="67"/>
        <v>2.471699377666525</v>
      </c>
      <c r="CP7" s="5">
        <f t="shared" si="68"/>
        <v>6.829979883100706</v>
      </c>
      <c r="CQ7" s="5">
        <f t="shared" si="69"/>
        <v>2.763272890228558</v>
      </c>
      <c r="CR7" s="5">
        <f t="shared" si="70"/>
        <v>1.4108923708940557</v>
      </c>
    </row>
    <row r="8" spans="1:96" ht="12.75">
      <c r="A8" s="1" t="s">
        <v>47</v>
      </c>
      <c r="B8" s="1">
        <v>3</v>
      </c>
      <c r="C8">
        <v>0.0768</v>
      </c>
      <c r="D8">
        <v>0.6538</v>
      </c>
      <c r="E8">
        <v>0.4234</v>
      </c>
      <c r="F8">
        <v>0.5764</v>
      </c>
      <c r="G8">
        <v>2.3746</v>
      </c>
      <c r="H8" s="5">
        <f t="shared" si="2"/>
        <v>0.05021184</v>
      </c>
      <c r="I8" s="5">
        <f t="shared" si="3"/>
        <v>0.03251712</v>
      </c>
      <c r="J8" s="5">
        <f t="shared" si="4"/>
        <v>0.04426752</v>
      </c>
      <c r="K8" s="5">
        <f t="shared" si="5"/>
        <v>0.18236928</v>
      </c>
      <c r="L8" s="2">
        <v>6</v>
      </c>
      <c r="M8" s="6">
        <f t="shared" si="71"/>
        <v>0.85296</v>
      </c>
      <c r="N8" s="2">
        <v>3</v>
      </c>
      <c r="O8" s="5">
        <f>O7+H7</f>
        <v>1.691283248</v>
      </c>
      <c r="P8" s="5">
        <f>P7+I7</f>
        <v>7.533163264</v>
      </c>
      <c r="Q8" s="5">
        <f>Q7+J7</f>
        <v>1.8878761440000003</v>
      </c>
      <c r="R8" s="5">
        <f>R7+K7</f>
        <v>6.072080816000001</v>
      </c>
      <c r="S8">
        <v>0</v>
      </c>
      <c r="T8">
        <v>0</v>
      </c>
      <c r="U8" s="5">
        <f t="shared" si="6"/>
        <v>1.691283248</v>
      </c>
      <c r="V8" s="5">
        <f t="shared" si="6"/>
        <v>7.533163264</v>
      </c>
      <c r="W8" s="5">
        <f t="shared" si="7"/>
        <v>7.720685707049896</v>
      </c>
      <c r="X8" s="5">
        <f t="shared" si="8"/>
        <v>77.34624901603499</v>
      </c>
      <c r="Y8" s="5">
        <f t="shared" si="9"/>
        <v>1.0618712033578317</v>
      </c>
      <c r="Z8" s="5">
        <f t="shared" si="10"/>
        <v>-77.34624901603499</v>
      </c>
      <c r="AA8" s="5">
        <f t="shared" si="11"/>
        <v>4.454110967461081</v>
      </c>
      <c r="AB8" s="5">
        <f t="shared" si="72"/>
        <v>1.4866196847009643</v>
      </c>
      <c r="AC8" s="5">
        <f t="shared" si="12"/>
        <v>3.382566496</v>
      </c>
      <c r="AD8" s="5">
        <f t="shared" si="12"/>
        <v>15.066326528</v>
      </c>
      <c r="AE8" s="5">
        <f t="shared" si="13"/>
        <v>15.441371414099793</v>
      </c>
      <c r="AF8" s="5">
        <f t="shared" si="14"/>
        <v>77.34624901603499</v>
      </c>
      <c r="AG8" s="5">
        <f t="shared" si="15"/>
        <v>0.5309356016789158</v>
      </c>
      <c r="AH8" s="5">
        <f t="shared" si="16"/>
        <v>-77.34624901603499</v>
      </c>
      <c r="AI8" s="14">
        <f t="shared" si="17"/>
        <v>530.9356016789159</v>
      </c>
      <c r="AJ8" s="5">
        <f t="shared" si="18"/>
        <v>8.915079942587509</v>
      </c>
      <c r="AK8" s="5">
        <f t="shared" si="19"/>
        <v>77.34624901603499</v>
      </c>
      <c r="AL8" s="5">
        <f t="shared" si="20"/>
        <v>1.9529256770174075</v>
      </c>
      <c r="AM8" s="5">
        <f t="shared" si="21"/>
        <v>8.6985476766396</v>
      </c>
      <c r="AN8" s="5">
        <f t="shared" si="22"/>
        <v>4.4541109674610855</v>
      </c>
      <c r="AO8" s="5">
        <f t="shared" si="23"/>
        <v>0.7857846904847955</v>
      </c>
      <c r="AP8" s="5">
        <f t="shared" si="24"/>
        <v>5.270442640000001</v>
      </c>
      <c r="AQ8" s="5">
        <f t="shared" si="24"/>
        <v>21.138407344</v>
      </c>
      <c r="AR8" s="7">
        <f t="shared" si="25"/>
        <v>21.78554178032769</v>
      </c>
      <c r="AS8" s="5">
        <f t="shared" si="26"/>
        <v>75.9998832427149</v>
      </c>
      <c r="AT8" s="13">
        <f t="shared" si="27"/>
        <v>1.1289653346921769</v>
      </c>
      <c r="AU8" s="5">
        <f t="shared" si="28"/>
        <v>-75.9998832427149</v>
      </c>
      <c r="AV8" s="14">
        <f t="shared" si="29"/>
        <v>1128.9653346921768</v>
      </c>
      <c r="AW8" s="5">
        <f t="shared" si="30"/>
        <v>7.2618472601092305</v>
      </c>
      <c r="AX8" s="5">
        <f t="shared" si="31"/>
        <v>75.9998832427149</v>
      </c>
      <c r="AY8" s="5">
        <f t="shared" si="32"/>
        <v>1.756814213333333</v>
      </c>
      <c r="AZ8" s="5">
        <f t="shared" si="33"/>
        <v>7.0461357813333345</v>
      </c>
      <c r="BA8" s="5">
        <f t="shared" si="34"/>
        <v>4.0107461152446975</v>
      </c>
      <c r="BB8" s="5">
        <f t="shared" si="35"/>
        <v>1.6369997353036565</v>
      </c>
      <c r="BC8" s="1">
        <v>1</v>
      </c>
      <c r="BD8" s="1">
        <v>120</v>
      </c>
      <c r="BE8" s="5">
        <f t="shared" si="36"/>
        <v>7.720685707049896</v>
      </c>
      <c r="BF8" s="5">
        <f t="shared" si="37"/>
        <v>77.34624901603499</v>
      </c>
      <c r="BG8" s="5">
        <f t="shared" si="38"/>
        <v>7.720685707049896</v>
      </c>
      <c r="BH8" s="5">
        <f t="shared" si="39"/>
        <v>197.346249016035</v>
      </c>
      <c r="BI8" s="5">
        <f t="shared" si="40"/>
        <v>-7.369552381479699</v>
      </c>
      <c r="BJ8" s="5">
        <f t="shared" si="41"/>
        <v>-2.3018873742369443</v>
      </c>
      <c r="BK8" s="5">
        <f t="shared" si="0"/>
        <v>9.2574285254797</v>
      </c>
      <c r="BL8" s="5">
        <f t="shared" si="1"/>
        <v>8.373968190236944</v>
      </c>
      <c r="BM8" s="5">
        <f t="shared" si="42"/>
        <v>12.482921379046871</v>
      </c>
      <c r="BN8" s="5">
        <f t="shared" si="43"/>
        <v>42.1314666749766</v>
      </c>
      <c r="BO8" s="5">
        <f t="shared" si="44"/>
        <v>59.60898778704456</v>
      </c>
      <c r="BP8" s="5">
        <f t="shared" si="45"/>
        <v>154.69249803206998</v>
      </c>
      <c r="BQ8" s="5">
        <f t="shared" si="46"/>
        <v>-53.88810973711371</v>
      </c>
      <c r="BR8" s="5">
        <f t="shared" si="47"/>
        <v>25.48142566570438</v>
      </c>
      <c r="BS8" s="5">
        <f t="shared" si="48"/>
        <v>3.382566496</v>
      </c>
      <c r="BT8" s="5">
        <f t="shared" si="48"/>
        <v>15.066326528</v>
      </c>
      <c r="BU8" s="5">
        <f t="shared" si="49"/>
        <v>15.441371414099793</v>
      </c>
      <c r="BV8" s="5">
        <f t="shared" si="50"/>
        <v>77.34624901603499</v>
      </c>
      <c r="BW8" s="5">
        <f t="shared" si="51"/>
        <v>1.8878761440000003</v>
      </c>
      <c r="BX8" s="5">
        <f t="shared" si="51"/>
        <v>6.072080816000001</v>
      </c>
      <c r="BY8" s="5">
        <f t="shared" si="52"/>
        <v>6.358792477437799</v>
      </c>
      <c r="BZ8" s="5">
        <f t="shared" si="53"/>
        <v>72.72896087186881</v>
      </c>
      <c r="CA8" s="5">
        <f t="shared" si="54"/>
        <v>98.18847638930083</v>
      </c>
      <c r="CB8" s="5">
        <f t="shared" si="55"/>
        <v>150.07520988790378</v>
      </c>
      <c r="CC8" s="5">
        <f t="shared" si="56"/>
        <v>-85.09808568496861</v>
      </c>
      <c r="CD8" s="5">
        <f t="shared" si="57"/>
        <v>48.982575559131526</v>
      </c>
      <c r="CE8" s="5">
        <f t="shared" si="58"/>
        <v>-138.98619542208232</v>
      </c>
      <c r="CF8" s="5">
        <f t="shared" si="58"/>
        <v>74.4640012248359</v>
      </c>
      <c r="CG8" s="5">
        <f t="shared" si="59"/>
        <v>157.6770433395985</v>
      </c>
      <c r="CH8" s="5">
        <f t="shared" si="60"/>
        <v>-28.18086775638921</v>
      </c>
      <c r="CI8" s="5">
        <f t="shared" si="61"/>
        <v>0.0791676525298718</v>
      </c>
      <c r="CJ8" s="5">
        <f t="shared" si="62"/>
        <v>70.31233443136581</v>
      </c>
      <c r="CK8" s="5">
        <f t="shared" si="63"/>
        <v>1.1241806659241795</v>
      </c>
      <c r="CL8" s="5">
        <f t="shared" si="64"/>
        <v>70.31233443136581</v>
      </c>
      <c r="CM8" s="5">
        <f t="shared" si="65"/>
        <v>7.292754688814071</v>
      </c>
      <c r="CN8" s="5">
        <f t="shared" si="66"/>
        <v>70.31233443136581</v>
      </c>
      <c r="CO8" s="5">
        <f t="shared" si="67"/>
        <v>2.456874900032259</v>
      </c>
      <c r="CP8" s="5">
        <f t="shared" si="68"/>
        <v>6.866442796442063</v>
      </c>
      <c r="CQ8" s="5">
        <f t="shared" si="69"/>
        <v>2.794787311454851</v>
      </c>
      <c r="CR8" s="5">
        <f t="shared" si="70"/>
        <v>1.4052258324052245</v>
      </c>
    </row>
    <row r="9" spans="1:96" ht="12.75">
      <c r="A9" s="1" t="s">
        <v>48</v>
      </c>
      <c r="B9" s="1">
        <v>3</v>
      </c>
      <c r="C9">
        <v>0.01013</v>
      </c>
      <c r="D9">
        <v>0.6538</v>
      </c>
      <c r="E9">
        <v>0.4234</v>
      </c>
      <c r="F9">
        <v>0.5764</v>
      </c>
      <c r="G9">
        <v>2.3746</v>
      </c>
      <c r="H9" s="5">
        <f t="shared" si="2"/>
        <v>0.006622994000000001</v>
      </c>
      <c r="I9" s="5">
        <f t="shared" si="3"/>
        <v>0.004289042</v>
      </c>
      <c r="J9" s="5">
        <f t="shared" si="4"/>
        <v>0.005838932000000001</v>
      </c>
      <c r="K9" s="5">
        <f t="shared" si="5"/>
        <v>0.024054698</v>
      </c>
      <c r="L9" s="2">
        <v>7</v>
      </c>
      <c r="M9" s="6">
        <f t="shared" si="71"/>
        <v>0.92976</v>
      </c>
      <c r="N9" s="2">
        <v>3</v>
      </c>
      <c r="O9" s="5">
        <f>O8+H8</f>
        <v>1.741495088</v>
      </c>
      <c r="P9" s="5">
        <f>P8+I8</f>
        <v>7.565680383999999</v>
      </c>
      <c r="Q9" s="5">
        <f>Q8+J8</f>
        <v>1.9321436640000003</v>
      </c>
      <c r="R9" s="5">
        <f>R8+K8</f>
        <v>6.254450096</v>
      </c>
      <c r="S9">
        <v>0</v>
      </c>
      <c r="T9">
        <v>0</v>
      </c>
      <c r="U9" s="5">
        <f t="shared" si="6"/>
        <v>1.741495088</v>
      </c>
      <c r="V9" s="5">
        <f t="shared" si="6"/>
        <v>7.565680383999999</v>
      </c>
      <c r="W9" s="5">
        <f t="shared" si="7"/>
        <v>7.763525282651593</v>
      </c>
      <c r="X9" s="5">
        <f t="shared" si="8"/>
        <v>77.03724820811559</v>
      </c>
      <c r="Y9" s="5">
        <f t="shared" si="9"/>
        <v>1.0560117374529336</v>
      </c>
      <c r="Z9" s="5">
        <f t="shared" si="10"/>
        <v>-77.03724820811559</v>
      </c>
      <c r="AA9" s="5">
        <f t="shared" si="11"/>
        <v>4.344359301460171</v>
      </c>
      <c r="AB9" s="5">
        <f t="shared" si="72"/>
        <v>1.478416432434107</v>
      </c>
      <c r="AC9" s="5">
        <f t="shared" si="12"/>
        <v>3.482990176</v>
      </c>
      <c r="AD9" s="5">
        <f t="shared" si="12"/>
        <v>15.131360767999999</v>
      </c>
      <c r="AE9" s="5">
        <f t="shared" si="13"/>
        <v>15.527050565303187</v>
      </c>
      <c r="AF9" s="5">
        <f t="shared" si="14"/>
        <v>77.03724820811559</v>
      </c>
      <c r="AG9" s="5">
        <f t="shared" si="15"/>
        <v>0.5280058687264668</v>
      </c>
      <c r="AH9" s="5">
        <f t="shared" si="16"/>
        <v>-77.03724820811559</v>
      </c>
      <c r="AI9" s="14">
        <f t="shared" si="17"/>
        <v>528.0058687264668</v>
      </c>
      <c r="AJ9" s="5">
        <f t="shared" si="18"/>
        <v>8.964546823598726</v>
      </c>
      <c r="AK9" s="5">
        <f t="shared" si="19"/>
        <v>77.03724820811559</v>
      </c>
      <c r="AL9" s="5">
        <f t="shared" si="20"/>
        <v>2.0109053156984236</v>
      </c>
      <c r="AM9" s="5">
        <f t="shared" si="21"/>
        <v>8.73609521261014</v>
      </c>
      <c r="AN9" s="5">
        <f t="shared" si="22"/>
        <v>4.344359301460167</v>
      </c>
      <c r="AO9" s="5">
        <f t="shared" si="23"/>
        <v>0.7814486857151709</v>
      </c>
      <c r="AP9" s="5">
        <f t="shared" si="24"/>
        <v>5.41513384</v>
      </c>
      <c r="AQ9" s="5">
        <f t="shared" si="24"/>
        <v>21.385810864</v>
      </c>
      <c r="AR9" s="7">
        <f t="shared" si="25"/>
        <v>22.060747512627344</v>
      </c>
      <c r="AS9" s="5">
        <f t="shared" si="26"/>
        <v>75.79070478297743</v>
      </c>
      <c r="AT9" s="13">
        <f t="shared" si="27"/>
        <v>1.1148815992477163</v>
      </c>
      <c r="AU9" s="5">
        <f t="shared" si="28"/>
        <v>-75.79070478297743</v>
      </c>
      <c r="AV9" s="14">
        <f t="shared" si="29"/>
        <v>1114.8815992477164</v>
      </c>
      <c r="AW9" s="5">
        <f t="shared" si="30"/>
        <v>7.353582504209115</v>
      </c>
      <c r="AX9" s="5">
        <f t="shared" si="31"/>
        <v>75.79070478297743</v>
      </c>
      <c r="AY9" s="5">
        <f t="shared" si="32"/>
        <v>1.8050446133333327</v>
      </c>
      <c r="AZ9" s="5">
        <f t="shared" si="33"/>
        <v>7.128603621333333</v>
      </c>
      <c r="BA9" s="5">
        <f t="shared" si="34"/>
        <v>3.9492672749894595</v>
      </c>
      <c r="BB9" s="5">
        <f t="shared" si="35"/>
        <v>1.6165783189091887</v>
      </c>
      <c r="BC9" s="1">
        <v>1</v>
      </c>
      <c r="BD9" s="1">
        <v>120</v>
      </c>
      <c r="BE9" s="5">
        <f t="shared" si="36"/>
        <v>7.763525282651593</v>
      </c>
      <c r="BF9" s="5">
        <f t="shared" si="37"/>
        <v>77.03724820811559</v>
      </c>
      <c r="BG9" s="5">
        <f t="shared" si="38"/>
        <v>7.763525282651593</v>
      </c>
      <c r="BH9" s="5">
        <f t="shared" si="39"/>
        <v>197.03724820811559</v>
      </c>
      <c r="BI9" s="5">
        <f t="shared" si="40"/>
        <v>-7.422818953457607</v>
      </c>
      <c r="BJ9" s="5">
        <f t="shared" si="41"/>
        <v>-2.274661205226183</v>
      </c>
      <c r="BK9" s="5">
        <f t="shared" si="0"/>
        <v>9.354962617457607</v>
      </c>
      <c r="BL9" s="5">
        <f t="shared" si="1"/>
        <v>8.529111301226184</v>
      </c>
      <c r="BM9" s="5">
        <f t="shared" si="42"/>
        <v>12.65942594127923</v>
      </c>
      <c r="BN9" s="5">
        <f t="shared" si="43"/>
        <v>42.3560719748362</v>
      </c>
      <c r="BO9" s="5">
        <f t="shared" si="44"/>
        <v>60.2723248143705</v>
      </c>
      <c r="BP9" s="5">
        <f t="shared" si="45"/>
        <v>154.07449641623117</v>
      </c>
      <c r="BQ9" s="5">
        <f t="shared" si="46"/>
        <v>-54.20671453131423</v>
      </c>
      <c r="BR9" s="5">
        <f t="shared" si="47"/>
        <v>26.35119045222792</v>
      </c>
      <c r="BS9" s="5">
        <f t="shared" si="48"/>
        <v>3.482990176</v>
      </c>
      <c r="BT9" s="5">
        <f t="shared" si="48"/>
        <v>15.131360767999999</v>
      </c>
      <c r="BU9" s="5">
        <f t="shared" si="49"/>
        <v>15.527050565303187</v>
      </c>
      <c r="BV9" s="5">
        <f t="shared" si="50"/>
        <v>77.03724820811559</v>
      </c>
      <c r="BW9" s="5">
        <f t="shared" si="51"/>
        <v>1.9321436640000003</v>
      </c>
      <c r="BX9" s="5">
        <f t="shared" si="51"/>
        <v>6.254450096</v>
      </c>
      <c r="BY9" s="5">
        <f t="shared" si="52"/>
        <v>6.546092356642225</v>
      </c>
      <c r="BZ9" s="5">
        <f t="shared" si="53"/>
        <v>72.8328768405289</v>
      </c>
      <c r="CA9" s="5">
        <f t="shared" si="54"/>
        <v>101.64150702672853</v>
      </c>
      <c r="CB9" s="5">
        <f t="shared" si="55"/>
        <v>149.87012504864447</v>
      </c>
      <c r="CC9" s="5">
        <f t="shared" si="56"/>
        <v>-87.90870340769558</v>
      </c>
      <c r="CD9" s="5">
        <f t="shared" si="57"/>
        <v>51.02015107623966</v>
      </c>
      <c r="CE9" s="5">
        <f t="shared" si="58"/>
        <v>-142.11541793900983</v>
      </c>
      <c r="CF9" s="5">
        <f t="shared" si="58"/>
        <v>77.37134152846758</v>
      </c>
      <c r="CG9" s="5">
        <f t="shared" si="59"/>
        <v>161.81197887021284</v>
      </c>
      <c r="CH9" s="5">
        <f t="shared" si="60"/>
        <v>-28.565025671307716</v>
      </c>
      <c r="CI9" s="5">
        <f t="shared" si="61"/>
        <v>0.07823540648639604</v>
      </c>
      <c r="CJ9" s="5">
        <f t="shared" si="62"/>
        <v>70.92109764614392</v>
      </c>
      <c r="CK9" s="5">
        <f t="shared" si="63"/>
        <v>1.1109427721068237</v>
      </c>
      <c r="CL9" s="5">
        <f t="shared" si="64"/>
        <v>70.92109764614392</v>
      </c>
      <c r="CM9" s="5">
        <f t="shared" si="65"/>
        <v>7.379654495564208</v>
      </c>
      <c r="CN9" s="5">
        <f t="shared" si="66"/>
        <v>70.92109764614392</v>
      </c>
      <c r="CO9" s="5">
        <f t="shared" si="67"/>
        <v>2.4121871078898405</v>
      </c>
      <c r="CP9" s="5">
        <f t="shared" si="68"/>
        <v>6.9742851841913565</v>
      </c>
      <c r="CQ9" s="5">
        <f t="shared" si="69"/>
        <v>2.8912703999535085</v>
      </c>
      <c r="CR9" s="5">
        <f t="shared" si="70"/>
        <v>1.3886784651335295</v>
      </c>
    </row>
    <row r="10" spans="1:96" ht="12.75">
      <c r="A10" s="1" t="s">
        <v>49</v>
      </c>
      <c r="B10" s="1">
        <v>3</v>
      </c>
      <c r="C10">
        <v>0.03588</v>
      </c>
      <c r="D10">
        <v>0.6538</v>
      </c>
      <c r="E10">
        <v>0.4234</v>
      </c>
      <c r="F10">
        <v>0.5764</v>
      </c>
      <c r="G10">
        <v>2.3746</v>
      </c>
      <c r="H10" s="5">
        <f t="shared" si="2"/>
        <v>0.023458344000000002</v>
      </c>
      <c r="I10" s="5">
        <f t="shared" si="3"/>
        <v>0.015191592</v>
      </c>
      <c r="J10" s="5">
        <f t="shared" si="4"/>
        <v>0.020681232</v>
      </c>
      <c r="K10" s="5">
        <f t="shared" si="5"/>
        <v>0.085200648</v>
      </c>
      <c r="L10" s="2">
        <v>8</v>
      </c>
      <c r="M10" s="6">
        <f t="shared" si="71"/>
        <v>0.93989</v>
      </c>
      <c r="N10" s="2">
        <v>3</v>
      </c>
      <c r="O10" s="5">
        <f>O9+H9</f>
        <v>1.748118082</v>
      </c>
      <c r="P10" s="5">
        <f>P9+I9</f>
        <v>7.569969425999999</v>
      </c>
      <c r="Q10" s="5">
        <f>Q9+J9</f>
        <v>1.9379825960000003</v>
      </c>
      <c r="R10" s="5">
        <f>R9+K9</f>
        <v>6.278504794</v>
      </c>
      <c r="S10">
        <v>0</v>
      </c>
      <c r="T10">
        <v>0</v>
      </c>
      <c r="U10" s="5">
        <f t="shared" si="6"/>
        <v>1.748118082</v>
      </c>
      <c r="V10" s="5">
        <f t="shared" si="6"/>
        <v>7.569969425999999</v>
      </c>
      <c r="W10" s="5">
        <f t="shared" si="7"/>
        <v>7.769192618231969</v>
      </c>
      <c r="X10" s="5">
        <f t="shared" si="8"/>
        <v>76.99674534204594</v>
      </c>
      <c r="Y10" s="5">
        <f t="shared" si="9"/>
        <v>1.0552414163671986</v>
      </c>
      <c r="Z10" s="5">
        <f t="shared" si="10"/>
        <v>-76.99674534204594</v>
      </c>
      <c r="AA10" s="5">
        <f t="shared" si="11"/>
        <v>4.330353597932751</v>
      </c>
      <c r="AB10" s="5">
        <f t="shared" si="72"/>
        <v>1.477337982914078</v>
      </c>
      <c r="AC10" s="5">
        <f t="shared" si="12"/>
        <v>3.496236164</v>
      </c>
      <c r="AD10" s="5">
        <f t="shared" si="12"/>
        <v>15.139938851999998</v>
      </c>
      <c r="AE10" s="5">
        <f t="shared" si="13"/>
        <v>15.538385236463938</v>
      </c>
      <c r="AF10" s="5">
        <f t="shared" si="14"/>
        <v>76.99674534204594</v>
      </c>
      <c r="AG10" s="5">
        <f t="shared" si="15"/>
        <v>0.5276207081835993</v>
      </c>
      <c r="AH10" s="5">
        <f t="shared" si="16"/>
        <v>-76.99674534204594</v>
      </c>
      <c r="AI10" s="14">
        <f t="shared" si="17"/>
        <v>527.6207081835993</v>
      </c>
      <c r="AJ10" s="5">
        <f t="shared" si="18"/>
        <v>8.971090899044562</v>
      </c>
      <c r="AK10" s="5">
        <f t="shared" si="19"/>
        <v>76.99674534204594</v>
      </c>
      <c r="AL10" s="5">
        <f t="shared" si="20"/>
        <v>2.0185528904359065</v>
      </c>
      <c r="AM10" s="5">
        <f t="shared" si="21"/>
        <v>8.741047771716673</v>
      </c>
      <c r="AN10" s="5">
        <f t="shared" si="22"/>
        <v>4.3303535979327465</v>
      </c>
      <c r="AO10" s="5">
        <f t="shared" si="23"/>
        <v>0.7808786481117269</v>
      </c>
      <c r="AP10" s="5">
        <f t="shared" si="24"/>
        <v>5.43421876</v>
      </c>
      <c r="AQ10" s="5">
        <f t="shared" si="24"/>
        <v>21.418443646</v>
      </c>
      <c r="AR10" s="7">
        <f t="shared" si="25"/>
        <v>22.09706907597507</v>
      </c>
      <c r="AS10" s="5">
        <f t="shared" si="26"/>
        <v>75.76350296506375</v>
      </c>
      <c r="AT10" s="13">
        <f t="shared" si="27"/>
        <v>1.113049037540412</v>
      </c>
      <c r="AU10" s="5">
        <f t="shared" si="28"/>
        <v>-75.76350296506375</v>
      </c>
      <c r="AV10" s="14">
        <f t="shared" si="29"/>
        <v>1113.049037540412</v>
      </c>
      <c r="AW10" s="5">
        <f t="shared" si="30"/>
        <v>7.36568969199169</v>
      </c>
      <c r="AX10" s="5">
        <f t="shared" si="31"/>
        <v>75.76350296506375</v>
      </c>
      <c r="AY10" s="5">
        <f t="shared" si="32"/>
        <v>1.811406253333334</v>
      </c>
      <c r="AZ10" s="5">
        <f t="shared" si="33"/>
        <v>7.139481215333334</v>
      </c>
      <c r="BA10" s="5">
        <f t="shared" si="34"/>
        <v>3.9414025441257716</v>
      </c>
      <c r="BB10" s="5">
        <f t="shared" si="35"/>
        <v>1.6139211044335975</v>
      </c>
      <c r="BC10" s="1">
        <v>1</v>
      </c>
      <c r="BD10" s="1">
        <v>120</v>
      </c>
      <c r="BE10" s="5">
        <f t="shared" si="36"/>
        <v>7.769192618231969</v>
      </c>
      <c r="BF10" s="5">
        <f t="shared" si="37"/>
        <v>76.99674534204594</v>
      </c>
      <c r="BG10" s="5">
        <f t="shared" si="38"/>
        <v>7.769192618231969</v>
      </c>
      <c r="BH10" s="5">
        <f t="shared" si="39"/>
        <v>196.99674534204593</v>
      </c>
      <c r="BI10" s="5">
        <f t="shared" si="40"/>
        <v>-7.429844869787504</v>
      </c>
      <c r="BJ10" s="5">
        <f t="shared" si="41"/>
        <v>-2.2710700451730714</v>
      </c>
      <c r="BK10" s="5">
        <f t="shared" si="0"/>
        <v>9.367827465787505</v>
      </c>
      <c r="BL10" s="5">
        <f t="shared" si="1"/>
        <v>8.549574839173072</v>
      </c>
      <c r="BM10" s="5">
        <f t="shared" si="42"/>
        <v>12.68272137040722</v>
      </c>
      <c r="BN10" s="5">
        <f t="shared" si="43"/>
        <v>42.38523085998753</v>
      </c>
      <c r="BO10" s="5">
        <f t="shared" si="44"/>
        <v>60.36035393919012</v>
      </c>
      <c r="BP10" s="5">
        <f t="shared" si="45"/>
        <v>153.99349068409188</v>
      </c>
      <c r="BQ10" s="5">
        <f t="shared" si="46"/>
        <v>-54.248520281959394</v>
      </c>
      <c r="BR10" s="5">
        <f t="shared" si="47"/>
        <v>26.466400867555542</v>
      </c>
      <c r="BS10" s="5">
        <f t="shared" si="48"/>
        <v>3.496236164</v>
      </c>
      <c r="BT10" s="5">
        <f t="shared" si="48"/>
        <v>15.139938851999998</v>
      </c>
      <c r="BU10" s="5">
        <f t="shared" si="49"/>
        <v>15.538385236463938</v>
      </c>
      <c r="BV10" s="5">
        <f t="shared" si="50"/>
        <v>76.99674534204594</v>
      </c>
      <c r="BW10" s="5">
        <f t="shared" si="51"/>
        <v>1.9379825960000003</v>
      </c>
      <c r="BX10" s="5">
        <f t="shared" si="51"/>
        <v>6.278504794</v>
      </c>
      <c r="BY10" s="5">
        <f t="shared" si="52"/>
        <v>6.570798961365344</v>
      </c>
      <c r="BZ10" s="5">
        <f t="shared" si="53"/>
        <v>72.8461412143663</v>
      </c>
      <c r="CA10" s="5">
        <f t="shared" si="54"/>
        <v>102.09960557305183</v>
      </c>
      <c r="CB10" s="5">
        <f t="shared" si="55"/>
        <v>149.84288655641222</v>
      </c>
      <c r="CC10" s="5">
        <f t="shared" si="56"/>
        <v>-88.28053382581102</v>
      </c>
      <c r="CD10" s="5">
        <f t="shared" si="57"/>
        <v>51.292073516310424</v>
      </c>
      <c r="CE10" s="5">
        <f t="shared" si="58"/>
        <v>-142.5290541077704</v>
      </c>
      <c r="CF10" s="5">
        <f t="shared" si="58"/>
        <v>77.75847438386597</v>
      </c>
      <c r="CG10" s="5">
        <f t="shared" si="59"/>
        <v>162.3604373095924</v>
      </c>
      <c r="CH10" s="5">
        <f t="shared" si="60"/>
        <v>-28.61521636556454</v>
      </c>
      <c r="CI10" s="5">
        <f t="shared" si="61"/>
        <v>0.07811460464487129</v>
      </c>
      <c r="CJ10" s="5">
        <f t="shared" si="62"/>
        <v>71.00044722555207</v>
      </c>
      <c r="CK10" s="5">
        <f t="shared" si="63"/>
        <v>1.1092273859571722</v>
      </c>
      <c r="CL10" s="5">
        <f t="shared" si="64"/>
        <v>71.00044722555207</v>
      </c>
      <c r="CM10" s="5">
        <f t="shared" si="65"/>
        <v>7.39106690502251</v>
      </c>
      <c r="CN10" s="5">
        <f t="shared" si="66"/>
        <v>71.00044722555207</v>
      </c>
      <c r="CO10" s="5">
        <f t="shared" si="67"/>
        <v>2.4062414633698848</v>
      </c>
      <c r="CP10" s="5">
        <f t="shared" si="68"/>
        <v>6.98840983446725</v>
      </c>
      <c r="CQ10" s="5">
        <f t="shared" si="69"/>
        <v>2.904284520423875</v>
      </c>
      <c r="CR10" s="5">
        <f t="shared" si="70"/>
        <v>1.3865342324464653</v>
      </c>
    </row>
    <row r="11" spans="1:96" ht="12.75">
      <c r="A11" s="1" t="s">
        <v>50</v>
      </c>
      <c r="B11" s="1">
        <v>3</v>
      </c>
      <c r="C11">
        <v>0.019</v>
      </c>
      <c r="D11">
        <v>0.6538</v>
      </c>
      <c r="E11">
        <v>0.4234</v>
      </c>
      <c r="F11">
        <v>0.5764</v>
      </c>
      <c r="G11">
        <v>2.3746</v>
      </c>
      <c r="H11" s="5">
        <f t="shared" si="2"/>
        <v>0.012422200000000001</v>
      </c>
      <c r="I11" s="5">
        <f t="shared" si="3"/>
        <v>0.008044599999999999</v>
      </c>
      <c r="J11" s="5">
        <f t="shared" si="4"/>
        <v>0.0109516</v>
      </c>
      <c r="K11" s="5">
        <f t="shared" si="5"/>
        <v>0.0451174</v>
      </c>
      <c r="L11" s="2">
        <v>9</v>
      </c>
      <c r="M11" s="6">
        <f t="shared" si="71"/>
        <v>0.97577</v>
      </c>
      <c r="N11" s="2">
        <v>3</v>
      </c>
      <c r="O11" s="5">
        <f>O10+H10</f>
        <v>1.771576426</v>
      </c>
      <c r="P11" s="5">
        <f>P10+I10</f>
        <v>7.585161017999999</v>
      </c>
      <c r="Q11" s="5">
        <f>Q10+J10</f>
        <v>1.9586638280000004</v>
      </c>
      <c r="R11" s="5">
        <f>R10+K10</f>
        <v>6.363705442</v>
      </c>
      <c r="S11">
        <v>0</v>
      </c>
      <c r="T11">
        <v>0</v>
      </c>
      <c r="U11" s="5">
        <f t="shared" si="6"/>
        <v>1.771576426</v>
      </c>
      <c r="V11" s="5">
        <f t="shared" si="6"/>
        <v>7.585161017999999</v>
      </c>
      <c r="W11" s="5">
        <f t="shared" si="7"/>
        <v>7.789297189229957</v>
      </c>
      <c r="X11" s="5">
        <f t="shared" si="8"/>
        <v>76.85376054700707</v>
      </c>
      <c r="Y11" s="5">
        <f t="shared" si="9"/>
        <v>1.0525177847660439</v>
      </c>
      <c r="Z11" s="5">
        <f t="shared" si="10"/>
        <v>-76.85376054700707</v>
      </c>
      <c r="AA11" s="5">
        <f t="shared" si="11"/>
        <v>4.281588367670004</v>
      </c>
      <c r="AB11" s="5">
        <f t="shared" si="72"/>
        <v>1.4735248986724614</v>
      </c>
      <c r="AC11" s="5">
        <f t="shared" si="12"/>
        <v>3.543152852</v>
      </c>
      <c r="AD11" s="5">
        <f t="shared" si="12"/>
        <v>15.170322035999998</v>
      </c>
      <c r="AE11" s="5">
        <f t="shared" si="13"/>
        <v>15.578594378459915</v>
      </c>
      <c r="AF11" s="5">
        <f t="shared" si="14"/>
        <v>76.85376054700707</v>
      </c>
      <c r="AG11" s="5">
        <f t="shared" si="15"/>
        <v>0.5262588923830219</v>
      </c>
      <c r="AH11" s="5">
        <f t="shared" si="16"/>
        <v>-76.85376054700707</v>
      </c>
      <c r="AI11" s="14">
        <f t="shared" si="17"/>
        <v>526.2588923830219</v>
      </c>
      <c r="AJ11" s="5">
        <f t="shared" si="18"/>
        <v>8.994305657999822</v>
      </c>
      <c r="AK11" s="5">
        <f t="shared" si="19"/>
        <v>76.85376054700707</v>
      </c>
      <c r="AL11" s="5">
        <f t="shared" si="20"/>
        <v>2.045640252882191</v>
      </c>
      <c r="AM11" s="5">
        <f t="shared" si="21"/>
        <v>8.758589511177911</v>
      </c>
      <c r="AN11" s="5">
        <f t="shared" si="22"/>
        <v>4.281588367670003</v>
      </c>
      <c r="AO11" s="5">
        <f t="shared" si="23"/>
        <v>0.7788631607268724</v>
      </c>
      <c r="AP11" s="5">
        <f t="shared" si="24"/>
        <v>5.50181668</v>
      </c>
      <c r="AQ11" s="5">
        <f t="shared" si="24"/>
        <v>21.534027478</v>
      </c>
      <c r="AR11" s="7">
        <f t="shared" si="25"/>
        <v>22.22575816937603</v>
      </c>
      <c r="AS11" s="5">
        <f t="shared" si="26"/>
        <v>75.66787063377153</v>
      </c>
      <c r="AT11" s="13">
        <f t="shared" si="27"/>
        <v>1.1066043857782397</v>
      </c>
      <c r="AU11" s="5">
        <f t="shared" si="28"/>
        <v>-75.66787063377153</v>
      </c>
      <c r="AV11" s="14">
        <f t="shared" si="29"/>
        <v>1106.6043857782397</v>
      </c>
      <c r="AW11" s="5">
        <f t="shared" si="30"/>
        <v>7.4085860564586765</v>
      </c>
      <c r="AX11" s="5">
        <f t="shared" si="31"/>
        <v>75.66787063377153</v>
      </c>
      <c r="AY11" s="5">
        <f t="shared" si="32"/>
        <v>1.8339388933333334</v>
      </c>
      <c r="AZ11" s="5">
        <f t="shared" si="33"/>
        <v>7.1780091593333335</v>
      </c>
      <c r="BA11" s="5">
        <f t="shared" si="34"/>
        <v>3.9139849127070514</v>
      </c>
      <c r="BB11" s="5">
        <f t="shared" si="35"/>
        <v>1.6045763593784474</v>
      </c>
      <c r="BC11" s="1">
        <v>1</v>
      </c>
      <c r="BD11" s="1">
        <v>120</v>
      </c>
      <c r="BE11" s="5">
        <f t="shared" si="36"/>
        <v>7.789297189229957</v>
      </c>
      <c r="BF11" s="5">
        <f t="shared" si="37"/>
        <v>76.85376054700707</v>
      </c>
      <c r="BG11" s="5">
        <f t="shared" si="38"/>
        <v>7.789297189229957</v>
      </c>
      <c r="BH11" s="5">
        <f t="shared" si="39"/>
        <v>196.85376054700708</v>
      </c>
      <c r="BI11" s="5">
        <f t="shared" si="40"/>
        <v>-7.454730346383434</v>
      </c>
      <c r="BJ11" s="5">
        <f t="shared" si="41"/>
        <v>-2.2583503193383545</v>
      </c>
      <c r="BK11" s="5">
        <f t="shared" si="0"/>
        <v>9.413394174383434</v>
      </c>
      <c r="BL11" s="5">
        <f t="shared" si="1"/>
        <v>8.622055761338354</v>
      </c>
      <c r="BM11" s="5">
        <f t="shared" si="42"/>
        <v>12.765258925456385</v>
      </c>
      <c r="BN11" s="5">
        <f t="shared" si="43"/>
        <v>42.48765409789443</v>
      </c>
      <c r="BO11" s="5">
        <f t="shared" si="44"/>
        <v>60.67315070214571</v>
      </c>
      <c r="BP11" s="5">
        <f t="shared" si="45"/>
        <v>153.70752109401414</v>
      </c>
      <c r="BQ11" s="5">
        <f t="shared" si="46"/>
        <v>-54.396184635827844</v>
      </c>
      <c r="BR11" s="5">
        <f t="shared" si="47"/>
        <v>26.875384893805926</v>
      </c>
      <c r="BS11" s="5">
        <f t="shared" si="48"/>
        <v>3.543152852</v>
      </c>
      <c r="BT11" s="5">
        <f t="shared" si="48"/>
        <v>15.170322035999998</v>
      </c>
      <c r="BU11" s="5">
        <f t="shared" si="49"/>
        <v>15.578594378459915</v>
      </c>
      <c r="BV11" s="5">
        <f t="shared" si="50"/>
        <v>76.85376054700707</v>
      </c>
      <c r="BW11" s="5">
        <f t="shared" si="51"/>
        <v>1.9586638280000004</v>
      </c>
      <c r="BX11" s="5">
        <f t="shared" si="51"/>
        <v>6.363705442</v>
      </c>
      <c r="BY11" s="5">
        <f t="shared" si="52"/>
        <v>6.658311418344446</v>
      </c>
      <c r="BZ11" s="5">
        <f t="shared" si="53"/>
        <v>72.89233119817496</v>
      </c>
      <c r="CA11" s="5">
        <f t="shared" si="54"/>
        <v>103.72713283185624</v>
      </c>
      <c r="CB11" s="5">
        <f t="shared" si="55"/>
        <v>149.746091745182</v>
      </c>
      <c r="CC11" s="5">
        <f t="shared" si="56"/>
        <v>-89.59961556909823</v>
      </c>
      <c r="CD11" s="5">
        <f t="shared" si="57"/>
        <v>52.26114211713476</v>
      </c>
      <c r="CE11" s="5">
        <f t="shared" si="58"/>
        <v>-143.99580020492607</v>
      </c>
      <c r="CF11" s="5">
        <f t="shared" si="58"/>
        <v>79.13652701094068</v>
      </c>
      <c r="CG11" s="5">
        <f t="shared" si="59"/>
        <v>164.3087958205839</v>
      </c>
      <c r="CH11" s="5">
        <f t="shared" si="60"/>
        <v>-28.79210575856843</v>
      </c>
      <c r="CI11" s="5">
        <f t="shared" si="61"/>
        <v>0.07769066081766761</v>
      </c>
      <c r="CJ11" s="5">
        <f t="shared" si="62"/>
        <v>71.27975985646286</v>
      </c>
      <c r="CK11" s="5">
        <f t="shared" si="63"/>
        <v>1.10320738361088</v>
      </c>
      <c r="CL11" s="5">
        <f t="shared" si="64"/>
        <v>71.27975985646286</v>
      </c>
      <c r="CM11" s="5">
        <f t="shared" si="65"/>
        <v>7.431398614881272</v>
      </c>
      <c r="CN11" s="5">
        <f t="shared" si="66"/>
        <v>71.27975985646286</v>
      </c>
      <c r="CO11" s="5">
        <f t="shared" si="67"/>
        <v>2.385089396803198</v>
      </c>
      <c r="CP11" s="5">
        <f t="shared" si="68"/>
        <v>7.038255035341945</v>
      </c>
      <c r="CQ11" s="5">
        <f t="shared" si="69"/>
        <v>2.9509397193981552</v>
      </c>
      <c r="CR11" s="5">
        <f t="shared" si="70"/>
        <v>1.3790092295136</v>
      </c>
    </row>
    <row r="12" spans="1:96" ht="12.75">
      <c r="A12" s="1" t="s">
        <v>51</v>
      </c>
      <c r="B12" s="1">
        <v>3</v>
      </c>
      <c r="C12">
        <v>0.00518</v>
      </c>
      <c r="D12">
        <v>0.6538</v>
      </c>
      <c r="E12">
        <v>0.4234</v>
      </c>
      <c r="F12">
        <v>0.5764</v>
      </c>
      <c r="G12">
        <v>2.3746</v>
      </c>
      <c r="H12" s="5">
        <f t="shared" si="2"/>
        <v>0.003386684</v>
      </c>
      <c r="I12" s="5">
        <f t="shared" si="3"/>
        <v>0.002193212</v>
      </c>
      <c r="J12" s="5">
        <f t="shared" si="4"/>
        <v>0.002985752</v>
      </c>
      <c r="K12" s="5">
        <f t="shared" si="5"/>
        <v>0.012300428</v>
      </c>
      <c r="L12" s="2">
        <v>10</v>
      </c>
      <c r="M12" s="6">
        <f t="shared" si="71"/>
        <v>0.99477</v>
      </c>
      <c r="N12" s="2">
        <v>3</v>
      </c>
      <c r="O12" s="5">
        <f>O11+H11</f>
        <v>1.783998626</v>
      </c>
      <c r="P12" s="5">
        <f>P11+I11</f>
        <v>7.593205617999999</v>
      </c>
      <c r="Q12" s="5">
        <f>Q11+J11</f>
        <v>1.9696154280000004</v>
      </c>
      <c r="R12" s="5">
        <f>R11+K11</f>
        <v>6.408822841999999</v>
      </c>
      <c r="S12">
        <v>0</v>
      </c>
      <c r="T12">
        <v>0</v>
      </c>
      <c r="U12" s="5">
        <f t="shared" si="6"/>
        <v>1.783998626</v>
      </c>
      <c r="V12" s="5">
        <f t="shared" si="6"/>
        <v>7.593205617999999</v>
      </c>
      <c r="W12" s="5">
        <f t="shared" si="7"/>
        <v>7.799962990604291</v>
      </c>
      <c r="X12" s="5">
        <f t="shared" si="8"/>
        <v>76.77834271476475</v>
      </c>
      <c r="Y12" s="5">
        <f t="shared" si="9"/>
        <v>1.0510785541377972</v>
      </c>
      <c r="Z12" s="5">
        <f t="shared" si="10"/>
        <v>-76.77834271476475</v>
      </c>
      <c r="AA12" s="5">
        <f t="shared" si="11"/>
        <v>4.256284454111457</v>
      </c>
      <c r="AB12" s="5">
        <f t="shared" si="72"/>
        <v>1.471509975792916</v>
      </c>
      <c r="AC12" s="5">
        <f t="shared" si="12"/>
        <v>3.567997252</v>
      </c>
      <c r="AD12" s="5">
        <f t="shared" si="12"/>
        <v>15.186411235999998</v>
      </c>
      <c r="AE12" s="5">
        <f t="shared" si="13"/>
        <v>15.599925981208582</v>
      </c>
      <c r="AF12" s="5">
        <f t="shared" si="14"/>
        <v>76.77834271476475</v>
      </c>
      <c r="AG12" s="5">
        <f t="shared" si="15"/>
        <v>0.5255392770688986</v>
      </c>
      <c r="AH12" s="5">
        <f t="shared" si="16"/>
        <v>-76.77834271476475</v>
      </c>
      <c r="AI12" s="14">
        <f t="shared" si="17"/>
        <v>525.5392770688986</v>
      </c>
      <c r="AJ12" s="5">
        <f t="shared" si="18"/>
        <v>9.006621464589012</v>
      </c>
      <c r="AK12" s="5">
        <f t="shared" si="19"/>
        <v>76.77834271476475</v>
      </c>
      <c r="AL12" s="5">
        <f t="shared" si="20"/>
        <v>2.0599841739100455</v>
      </c>
      <c r="AM12" s="5">
        <f t="shared" si="21"/>
        <v>8.767878615128955</v>
      </c>
      <c r="AN12" s="5">
        <f t="shared" si="22"/>
        <v>4.256284454111455</v>
      </c>
      <c r="AO12" s="5">
        <f t="shared" si="23"/>
        <v>0.7777981300619699</v>
      </c>
      <c r="AP12" s="5">
        <f t="shared" si="24"/>
        <v>5.5376126800000005</v>
      </c>
      <c r="AQ12" s="5">
        <f t="shared" si="24"/>
        <v>21.595234077999997</v>
      </c>
      <c r="AR12" s="7">
        <f t="shared" si="25"/>
        <v>22.293929422094013</v>
      </c>
      <c r="AS12" s="5">
        <f t="shared" si="26"/>
        <v>75.61767640163393</v>
      </c>
      <c r="AT12" s="13">
        <f t="shared" si="27"/>
        <v>1.1032205674385729</v>
      </c>
      <c r="AU12" s="5">
        <f t="shared" si="28"/>
        <v>-75.61767640163393</v>
      </c>
      <c r="AV12" s="14">
        <f t="shared" si="29"/>
        <v>1103.220567438573</v>
      </c>
      <c r="AW12" s="5">
        <f t="shared" si="30"/>
        <v>7.431309807364671</v>
      </c>
      <c r="AX12" s="5">
        <f t="shared" si="31"/>
        <v>75.61767640163393</v>
      </c>
      <c r="AY12" s="5">
        <f t="shared" si="32"/>
        <v>1.845870893333334</v>
      </c>
      <c r="AZ12" s="5">
        <f t="shared" si="33"/>
        <v>7.198411359333331</v>
      </c>
      <c r="BA12" s="5">
        <f t="shared" si="34"/>
        <v>3.899737183858078</v>
      </c>
      <c r="BB12" s="5">
        <f t="shared" si="35"/>
        <v>1.5996698227859307</v>
      </c>
      <c r="BC12" s="1">
        <v>1</v>
      </c>
      <c r="BD12" s="1">
        <v>120</v>
      </c>
      <c r="BE12" s="5">
        <f t="shared" si="36"/>
        <v>7.799962990604291</v>
      </c>
      <c r="BF12" s="5">
        <f t="shared" si="37"/>
        <v>76.77834271476475</v>
      </c>
      <c r="BG12" s="5">
        <f t="shared" si="38"/>
        <v>7.799962990604291</v>
      </c>
      <c r="BH12" s="5">
        <f t="shared" si="39"/>
        <v>196.77834271476473</v>
      </c>
      <c r="BI12" s="5">
        <f t="shared" si="40"/>
        <v>-7.467908274346717</v>
      </c>
      <c r="BJ12" s="5">
        <f t="shared" si="41"/>
        <v>-2.2516146785674636</v>
      </c>
      <c r="BK12" s="5">
        <f t="shared" si="0"/>
        <v>9.437523702346718</v>
      </c>
      <c r="BL12" s="5">
        <f t="shared" si="1"/>
        <v>8.660437520567463</v>
      </c>
      <c r="BM12" s="5">
        <f t="shared" si="42"/>
        <v>12.808982460758108</v>
      </c>
      <c r="BN12" s="5">
        <f t="shared" si="43"/>
        <v>42.54135694618398</v>
      </c>
      <c r="BO12" s="5">
        <f t="shared" si="44"/>
        <v>60.839422654796635</v>
      </c>
      <c r="BP12" s="5">
        <f t="shared" si="45"/>
        <v>153.5566854295295</v>
      </c>
      <c r="BQ12" s="5">
        <f t="shared" si="46"/>
        <v>-54.47412045965686</v>
      </c>
      <c r="BR12" s="5">
        <f t="shared" si="47"/>
        <v>27.092536778894964</v>
      </c>
      <c r="BS12" s="5">
        <f t="shared" si="48"/>
        <v>3.567997252</v>
      </c>
      <c r="BT12" s="5">
        <f t="shared" si="48"/>
        <v>15.186411235999998</v>
      </c>
      <c r="BU12" s="5">
        <f t="shared" si="49"/>
        <v>15.599925981208582</v>
      </c>
      <c r="BV12" s="5">
        <f t="shared" si="50"/>
        <v>76.77834271476475</v>
      </c>
      <c r="BW12" s="5">
        <f t="shared" si="51"/>
        <v>1.9696154280000004</v>
      </c>
      <c r="BX12" s="5">
        <f t="shared" si="51"/>
        <v>6.408822841999999</v>
      </c>
      <c r="BY12" s="5">
        <f t="shared" si="52"/>
        <v>6.704654737893412</v>
      </c>
      <c r="BZ12" s="5">
        <f t="shared" si="53"/>
        <v>72.91630244941115</v>
      </c>
      <c r="CA12" s="5">
        <f t="shared" si="54"/>
        <v>104.59211764069664</v>
      </c>
      <c r="CB12" s="5">
        <f t="shared" si="55"/>
        <v>149.69464516417588</v>
      </c>
      <c r="CC12" s="5">
        <f t="shared" si="56"/>
        <v>-90.29943678268141</v>
      </c>
      <c r="CD12" s="5">
        <f t="shared" si="57"/>
        <v>52.778052155188995</v>
      </c>
      <c r="CE12" s="5">
        <f t="shared" si="58"/>
        <v>-144.77355724233826</v>
      </c>
      <c r="CF12" s="5">
        <f t="shared" si="58"/>
        <v>79.87058893408395</v>
      </c>
      <c r="CG12" s="5">
        <f t="shared" si="59"/>
        <v>165.3441678840775</v>
      </c>
      <c r="CH12" s="5">
        <f t="shared" si="60"/>
        <v>-28.885223365249054</v>
      </c>
      <c r="CI12" s="5">
        <f t="shared" si="61"/>
        <v>0.07746860759998782</v>
      </c>
      <c r="CJ12" s="5">
        <f t="shared" si="62"/>
        <v>71.42658031143304</v>
      </c>
      <c r="CK12" s="5">
        <f t="shared" si="63"/>
        <v>1.1000542279198269</v>
      </c>
      <c r="CL12" s="5">
        <f t="shared" si="64"/>
        <v>71.42658031143304</v>
      </c>
      <c r="CM12" s="5">
        <f t="shared" si="65"/>
        <v>7.452699707354965</v>
      </c>
      <c r="CN12" s="5">
        <f t="shared" si="66"/>
        <v>71.42658031143304</v>
      </c>
      <c r="CO12" s="5">
        <f t="shared" si="67"/>
        <v>2.3738308701135153</v>
      </c>
      <c r="CP12" s="5">
        <f t="shared" si="68"/>
        <v>7.064535365337546</v>
      </c>
      <c r="CQ12" s="5">
        <f t="shared" si="69"/>
        <v>2.97600619078634</v>
      </c>
      <c r="CR12" s="5">
        <f t="shared" si="70"/>
        <v>1.3750677848997837</v>
      </c>
    </row>
    <row r="13" spans="1:96" ht="12.75">
      <c r="A13" s="1" t="s">
        <v>52</v>
      </c>
      <c r="B13" s="1">
        <v>3</v>
      </c>
      <c r="C13">
        <v>0.01125</v>
      </c>
      <c r="D13">
        <v>0.6538</v>
      </c>
      <c r="E13">
        <v>0.4234</v>
      </c>
      <c r="F13">
        <v>0.5764</v>
      </c>
      <c r="G13">
        <v>2.3746</v>
      </c>
      <c r="H13" s="5">
        <f t="shared" si="2"/>
        <v>0.007355250000000001</v>
      </c>
      <c r="I13" s="5">
        <f t="shared" si="3"/>
        <v>0.00476325</v>
      </c>
      <c r="J13" s="5">
        <f t="shared" si="4"/>
        <v>0.0064845</v>
      </c>
      <c r="K13" s="5">
        <f t="shared" si="5"/>
        <v>0.02671425</v>
      </c>
      <c r="L13" s="2">
        <v>11</v>
      </c>
      <c r="M13" s="6">
        <f t="shared" si="71"/>
        <v>0.99995</v>
      </c>
      <c r="N13" s="2">
        <v>3</v>
      </c>
      <c r="O13" s="5">
        <f>O12+H12</f>
        <v>1.7873853100000001</v>
      </c>
      <c r="P13" s="5">
        <f>P12+I12</f>
        <v>7.595398829999999</v>
      </c>
      <c r="Q13" s="5">
        <f>Q12+J12</f>
        <v>1.9726011800000005</v>
      </c>
      <c r="R13" s="5">
        <f>R12+K12</f>
        <v>6.421123269999999</v>
      </c>
      <c r="S13">
        <v>0</v>
      </c>
      <c r="T13">
        <v>0</v>
      </c>
      <c r="U13" s="5">
        <f t="shared" si="6"/>
        <v>1.7873853100000001</v>
      </c>
      <c r="V13" s="5">
        <f t="shared" si="6"/>
        <v>7.595398829999999</v>
      </c>
      <c r="W13" s="5">
        <f t="shared" si="7"/>
        <v>7.802873165262213</v>
      </c>
      <c r="X13" s="5">
        <f t="shared" si="8"/>
        <v>76.75781721150331</v>
      </c>
      <c r="Y13" s="5">
        <f t="shared" si="9"/>
        <v>1.0506865418486118</v>
      </c>
      <c r="Z13" s="5">
        <f t="shared" si="10"/>
        <v>-76.75781721150331</v>
      </c>
      <c r="AA13" s="5">
        <f t="shared" si="11"/>
        <v>4.249446824646891</v>
      </c>
      <c r="AB13" s="5">
        <f t="shared" si="72"/>
        <v>1.4709611585880564</v>
      </c>
      <c r="AC13" s="5">
        <f t="shared" si="12"/>
        <v>3.5747706200000002</v>
      </c>
      <c r="AD13" s="5">
        <f t="shared" si="12"/>
        <v>15.190797659999998</v>
      </c>
      <c r="AE13" s="5">
        <f t="shared" si="13"/>
        <v>15.605746330524426</v>
      </c>
      <c r="AF13" s="5">
        <f t="shared" si="14"/>
        <v>76.75781721150331</v>
      </c>
      <c r="AG13" s="5">
        <f t="shared" si="15"/>
        <v>0.5253432709243059</v>
      </c>
      <c r="AH13" s="5">
        <f t="shared" si="16"/>
        <v>-76.75781721150331</v>
      </c>
      <c r="AI13" s="14">
        <f t="shared" si="17"/>
        <v>525.3432709243059</v>
      </c>
      <c r="AJ13" s="5">
        <f t="shared" si="18"/>
        <v>9.009981844833293</v>
      </c>
      <c r="AK13" s="5">
        <f t="shared" si="19"/>
        <v>76.75781721150331</v>
      </c>
      <c r="AL13" s="5">
        <f t="shared" si="20"/>
        <v>2.0638947797481646</v>
      </c>
      <c r="AM13" s="5">
        <f t="shared" si="21"/>
        <v>8.770411118206138</v>
      </c>
      <c r="AN13" s="5">
        <f t="shared" si="22"/>
        <v>4.249446824646894</v>
      </c>
      <c r="AO13" s="5">
        <f t="shared" si="23"/>
        <v>0.7775080409679727</v>
      </c>
      <c r="AP13" s="5">
        <f t="shared" si="24"/>
        <v>5.5473718000000005</v>
      </c>
      <c r="AQ13" s="5">
        <f t="shared" si="24"/>
        <v>21.611920929999997</v>
      </c>
      <c r="AR13" s="7">
        <f t="shared" si="25"/>
        <v>22.31251801505171</v>
      </c>
      <c r="AS13" s="5">
        <f t="shared" si="26"/>
        <v>75.60404508133281</v>
      </c>
      <c r="AT13" s="13">
        <f t="shared" si="27"/>
        <v>1.1023014726928861</v>
      </c>
      <c r="AU13" s="5">
        <f t="shared" si="28"/>
        <v>-75.60404508133281</v>
      </c>
      <c r="AV13" s="14">
        <f t="shared" si="29"/>
        <v>1102.3014726928861</v>
      </c>
      <c r="AW13" s="5">
        <f t="shared" si="30"/>
        <v>7.437506005017237</v>
      </c>
      <c r="AX13" s="5">
        <f t="shared" si="31"/>
        <v>75.60404508133281</v>
      </c>
      <c r="AY13" s="5">
        <f t="shared" si="32"/>
        <v>1.8491239333333322</v>
      </c>
      <c r="AZ13" s="5">
        <f t="shared" si="33"/>
        <v>7.203973643333333</v>
      </c>
      <c r="BA13" s="5">
        <f t="shared" si="34"/>
        <v>3.895884701652774</v>
      </c>
      <c r="BB13" s="5">
        <f t="shared" si="35"/>
        <v>1.598337135404685</v>
      </c>
      <c r="BC13" s="1">
        <v>1</v>
      </c>
      <c r="BD13" s="1">
        <v>120</v>
      </c>
      <c r="BE13" s="5">
        <f t="shared" si="36"/>
        <v>7.802873165262213</v>
      </c>
      <c r="BF13" s="5">
        <f t="shared" si="37"/>
        <v>76.75781721150331</v>
      </c>
      <c r="BG13" s="5">
        <f t="shared" si="38"/>
        <v>7.802873165262213</v>
      </c>
      <c r="BH13" s="5">
        <f t="shared" si="39"/>
        <v>196.75781721150332</v>
      </c>
      <c r="BI13" s="5">
        <f t="shared" si="40"/>
        <v>-7.471500993654601</v>
      </c>
      <c r="BJ13" s="5">
        <f t="shared" si="41"/>
        <v>-2.2497783301888763</v>
      </c>
      <c r="BK13" s="5">
        <f t="shared" si="0"/>
        <v>9.444102173654601</v>
      </c>
      <c r="BL13" s="5">
        <f t="shared" si="1"/>
        <v>8.670901600188875</v>
      </c>
      <c r="BM13" s="5">
        <f t="shared" si="42"/>
        <v>12.820904820900338</v>
      </c>
      <c r="BN13" s="5">
        <f t="shared" si="43"/>
        <v>42.55593449057095</v>
      </c>
      <c r="BO13" s="5">
        <f t="shared" si="44"/>
        <v>60.88482963316914</v>
      </c>
      <c r="BP13" s="5">
        <f t="shared" si="45"/>
        <v>153.51563442300662</v>
      </c>
      <c r="BQ13" s="5">
        <f t="shared" si="46"/>
        <v>-54.495337140361556</v>
      </c>
      <c r="BR13" s="5">
        <f t="shared" si="47"/>
        <v>27.15180858466635</v>
      </c>
      <c r="BS13" s="5">
        <f t="shared" si="48"/>
        <v>3.5747706200000002</v>
      </c>
      <c r="BT13" s="5">
        <f t="shared" si="48"/>
        <v>15.190797659999998</v>
      </c>
      <c r="BU13" s="5">
        <f t="shared" si="49"/>
        <v>15.605746330524426</v>
      </c>
      <c r="BV13" s="5">
        <f t="shared" si="50"/>
        <v>76.75781721150331</v>
      </c>
      <c r="BW13" s="5">
        <f t="shared" si="51"/>
        <v>1.9726011800000005</v>
      </c>
      <c r="BX13" s="5">
        <f t="shared" si="51"/>
        <v>6.421123269999999</v>
      </c>
      <c r="BY13" s="5">
        <f t="shared" si="52"/>
        <v>6.71728959208049</v>
      </c>
      <c r="BZ13" s="5">
        <f t="shared" si="53"/>
        <v>72.92278038883852</v>
      </c>
      <c r="CA13" s="5">
        <f t="shared" si="54"/>
        <v>104.82831740268001</v>
      </c>
      <c r="CB13" s="5">
        <f t="shared" si="55"/>
        <v>149.68059760034183</v>
      </c>
      <c r="CC13" s="5">
        <f t="shared" si="56"/>
        <v>-90.49038760124618</v>
      </c>
      <c r="CD13" s="5">
        <f t="shared" si="57"/>
        <v>52.91942820225154</v>
      </c>
      <c r="CE13" s="5">
        <f t="shared" si="58"/>
        <v>-144.98572474160773</v>
      </c>
      <c r="CF13" s="5">
        <f t="shared" si="58"/>
        <v>80.0712367869179</v>
      </c>
      <c r="CG13" s="5">
        <f t="shared" si="59"/>
        <v>165.6268798819682</v>
      </c>
      <c r="CH13" s="5">
        <f t="shared" si="60"/>
        <v>-28.91054432715472</v>
      </c>
      <c r="CI13" s="5">
        <f t="shared" si="61"/>
        <v>0.07740835805176664</v>
      </c>
      <c r="CJ13" s="5">
        <f t="shared" si="62"/>
        <v>71.46647881772567</v>
      </c>
      <c r="CK13" s="5">
        <f t="shared" si="63"/>
        <v>1.0991986843350863</v>
      </c>
      <c r="CL13" s="5">
        <f t="shared" si="64"/>
        <v>71.46647881772567</v>
      </c>
      <c r="CM13" s="5">
        <f>(1/(SQRT(3)))*(CG13/BM13)</f>
        <v>7.458500396088034</v>
      </c>
      <c r="CN13" s="5">
        <f t="shared" si="66"/>
        <v>71.46647881772567</v>
      </c>
      <c r="CO13" s="5">
        <f t="shared" si="67"/>
        <v>2.3707546365553327</v>
      </c>
      <c r="CP13" s="5">
        <f t="shared" si="68"/>
        <v>7.071686546482158</v>
      </c>
      <c r="CQ13" s="5">
        <f t="shared" si="69"/>
        <v>2.9828841995885336</v>
      </c>
      <c r="CR13" s="5">
        <f t="shared" si="70"/>
        <v>1.3739983554188577</v>
      </c>
    </row>
    <row r="14" spans="1:96" ht="12.75">
      <c r="A14" s="1" t="s">
        <v>58</v>
      </c>
      <c r="B14" s="1">
        <v>3</v>
      </c>
      <c r="C14">
        <v>0.06985</v>
      </c>
      <c r="D14">
        <v>0.6538</v>
      </c>
      <c r="E14">
        <v>0.4234</v>
      </c>
      <c r="F14">
        <v>0.5764</v>
      </c>
      <c r="G14">
        <v>2.3746</v>
      </c>
      <c r="H14" s="5">
        <f t="shared" si="2"/>
        <v>0.04566793</v>
      </c>
      <c r="I14" s="5">
        <f t="shared" si="3"/>
        <v>0.02957449</v>
      </c>
      <c r="J14" s="5">
        <f t="shared" si="4"/>
        <v>0.04026154</v>
      </c>
      <c r="K14" s="5">
        <f t="shared" si="5"/>
        <v>0.16586581</v>
      </c>
      <c r="L14" s="2">
        <v>12</v>
      </c>
      <c r="M14" s="6">
        <f t="shared" si="71"/>
        <v>1.0112</v>
      </c>
      <c r="N14" s="2">
        <v>3</v>
      </c>
      <c r="O14" s="5">
        <f>O13+H13</f>
        <v>1.7947405600000002</v>
      </c>
      <c r="P14" s="5">
        <f>P13+I13</f>
        <v>7.600162079999999</v>
      </c>
      <c r="Q14" s="5">
        <f>Q13+J13</f>
        <v>1.9790856800000005</v>
      </c>
      <c r="R14" s="5">
        <f>R13+K13</f>
        <v>6.447837519999999</v>
      </c>
      <c r="S14">
        <v>0</v>
      </c>
      <c r="T14">
        <v>0</v>
      </c>
      <c r="U14" s="5">
        <f t="shared" si="6"/>
        <v>1.7947405600000002</v>
      </c>
      <c r="V14" s="5">
        <f t="shared" si="6"/>
        <v>7.600162079999999</v>
      </c>
      <c r="W14" s="5">
        <f t="shared" si="7"/>
        <v>7.809196970238299</v>
      </c>
      <c r="X14" s="5">
        <f t="shared" si="8"/>
        <v>76.71329232958458</v>
      </c>
      <c r="Y14" s="5">
        <f t="shared" si="9"/>
        <v>1.0498357070179665</v>
      </c>
      <c r="Z14" s="5">
        <f t="shared" si="10"/>
        <v>-76.71329232958458</v>
      </c>
      <c r="AA14" s="5">
        <f t="shared" si="11"/>
        <v>4.234685641695197</v>
      </c>
      <c r="AB14" s="5">
        <f t="shared" si="72"/>
        <v>1.469769989825153</v>
      </c>
      <c r="AC14" s="5">
        <f t="shared" si="12"/>
        <v>3.5894811200000003</v>
      </c>
      <c r="AD14" s="5">
        <f t="shared" si="12"/>
        <v>15.200324159999997</v>
      </c>
      <c r="AE14" s="5">
        <f t="shared" si="13"/>
        <v>15.618393940476597</v>
      </c>
      <c r="AF14" s="5">
        <f t="shared" si="14"/>
        <v>76.71329232958458</v>
      </c>
      <c r="AG14" s="5">
        <f t="shared" si="15"/>
        <v>0.5249178535089832</v>
      </c>
      <c r="AH14" s="5">
        <f t="shared" si="16"/>
        <v>-76.71329232958458</v>
      </c>
      <c r="AI14" s="14">
        <f t="shared" si="17"/>
        <v>524.9178535089833</v>
      </c>
      <c r="AJ14" s="5">
        <f t="shared" si="18"/>
        <v>9.017283945843785</v>
      </c>
      <c r="AK14" s="5">
        <f t="shared" si="19"/>
        <v>76.71329232958458</v>
      </c>
      <c r="AL14" s="5">
        <f t="shared" si="20"/>
        <v>2.0723878908830793</v>
      </c>
      <c r="AM14" s="5">
        <f t="shared" si="21"/>
        <v>8.775911245545572</v>
      </c>
      <c r="AN14" s="5">
        <f t="shared" si="22"/>
        <v>4.234685641695199</v>
      </c>
      <c r="AO14" s="5">
        <f t="shared" si="23"/>
        <v>0.7768784231932951</v>
      </c>
      <c r="AP14" s="5">
        <f t="shared" si="24"/>
        <v>5.568566800000001</v>
      </c>
      <c r="AQ14" s="5">
        <f t="shared" si="24"/>
        <v>21.648161679999998</v>
      </c>
      <c r="AR14" s="7">
        <f t="shared" si="25"/>
        <v>22.3528933323962</v>
      </c>
      <c r="AS14" s="5">
        <f t="shared" si="26"/>
        <v>75.57451847207781</v>
      </c>
      <c r="AT14" s="13">
        <f t="shared" si="27"/>
        <v>1.1003104207468382</v>
      </c>
      <c r="AU14" s="5">
        <f t="shared" si="28"/>
        <v>-75.57451847207781</v>
      </c>
      <c r="AV14" s="14">
        <f t="shared" si="29"/>
        <v>1100.3104207468382</v>
      </c>
      <c r="AW14" s="5">
        <f t="shared" si="30"/>
        <v>7.450964444132066</v>
      </c>
      <c r="AX14" s="5">
        <f t="shared" si="31"/>
        <v>75.57451847207781</v>
      </c>
      <c r="AY14" s="5">
        <f t="shared" si="32"/>
        <v>1.856188933333333</v>
      </c>
      <c r="AZ14" s="5">
        <f t="shared" si="33"/>
        <v>7.216053893333331</v>
      </c>
      <c r="BA14" s="5">
        <f t="shared" si="34"/>
        <v>3.8875643334295638</v>
      </c>
      <c r="BB14" s="5">
        <f t="shared" si="35"/>
        <v>1.5954501100829153</v>
      </c>
      <c r="BC14" s="1">
        <v>1</v>
      </c>
      <c r="BD14" s="1">
        <v>120</v>
      </c>
      <c r="BE14" s="5">
        <f t="shared" si="36"/>
        <v>7.809196970238299</v>
      </c>
      <c r="BF14" s="5">
        <f t="shared" si="37"/>
        <v>76.71329232958458</v>
      </c>
      <c r="BG14" s="5">
        <f t="shared" si="38"/>
        <v>7.809196970238299</v>
      </c>
      <c r="BH14" s="5">
        <f t="shared" si="39"/>
        <v>196.7132923295846</v>
      </c>
      <c r="BI14" s="5">
        <f t="shared" si="40"/>
        <v>-7.479303714159176</v>
      </c>
      <c r="BJ14" s="5">
        <f t="shared" si="41"/>
        <v>-2.2457901218376954</v>
      </c>
      <c r="BK14" s="5">
        <f t="shared" si="0"/>
        <v>9.458389394159177</v>
      </c>
      <c r="BL14" s="5">
        <f t="shared" si="1"/>
        <v>8.693627641837695</v>
      </c>
      <c r="BM14" s="5">
        <f t="shared" si="42"/>
        <v>12.84680082769509</v>
      </c>
      <c r="BN14" s="5">
        <f t="shared" si="43"/>
        <v>42.58750101681987</v>
      </c>
      <c r="BO14" s="5">
        <f t="shared" si="44"/>
        <v>60.98355731997902</v>
      </c>
      <c r="BP14" s="5">
        <f t="shared" si="45"/>
        <v>153.42658465916915</v>
      </c>
      <c r="BQ14" s="5">
        <f t="shared" si="46"/>
        <v>-54.5413699645608</v>
      </c>
      <c r="BR14" s="5">
        <f t="shared" si="47"/>
        <v>27.28063829509992</v>
      </c>
      <c r="BS14" s="5">
        <f t="shared" si="48"/>
        <v>3.5894811200000003</v>
      </c>
      <c r="BT14" s="5">
        <f t="shared" si="48"/>
        <v>15.200324159999997</v>
      </c>
      <c r="BU14" s="5">
        <f t="shared" si="49"/>
        <v>15.618393940476597</v>
      </c>
      <c r="BV14" s="5">
        <f t="shared" si="50"/>
        <v>76.71329232958458</v>
      </c>
      <c r="BW14" s="5">
        <f t="shared" si="51"/>
        <v>1.9790856800000005</v>
      </c>
      <c r="BX14" s="5">
        <f t="shared" si="51"/>
        <v>6.447837519999999</v>
      </c>
      <c r="BY14" s="5">
        <f t="shared" si="52"/>
        <v>6.744730447771861</v>
      </c>
      <c r="BZ14" s="5">
        <f t="shared" si="53"/>
        <v>72.93676567861489</v>
      </c>
      <c r="CA14" s="5">
        <f t="shared" si="54"/>
        <v>105.34185715562803</v>
      </c>
      <c r="CB14" s="5">
        <f t="shared" si="55"/>
        <v>149.65005800819947</v>
      </c>
      <c r="CC14" s="5">
        <f t="shared" si="56"/>
        <v>-90.9053297517881</v>
      </c>
      <c r="CD14" s="5">
        <f t="shared" si="57"/>
        <v>53.22713491928163</v>
      </c>
      <c r="CE14" s="5">
        <f t="shared" si="58"/>
        <v>-145.44669971634892</v>
      </c>
      <c r="CF14" s="5">
        <f t="shared" si="58"/>
        <v>80.50777321438156</v>
      </c>
      <c r="CG14" s="5">
        <f t="shared" si="59"/>
        <v>166.24152311115316</v>
      </c>
      <c r="CH14" s="5">
        <f t="shared" si="60"/>
        <v>-28.965440101302164</v>
      </c>
      <c r="CI14" s="5">
        <f t="shared" si="61"/>
        <v>0.07727793025034668</v>
      </c>
      <c r="CJ14" s="5">
        <f t="shared" si="62"/>
        <v>71.55294111812204</v>
      </c>
      <c r="CK14" s="5">
        <f t="shared" si="63"/>
        <v>1.097346609554923</v>
      </c>
      <c r="CL14" s="5">
        <f t="shared" si="64"/>
        <v>71.55294111812204</v>
      </c>
      <c r="CM14" s="5">
        <f>(1/(SQRT(3)))*(CG14/BM14)</f>
        <v>7.47108867071444</v>
      </c>
      <c r="CN14" s="5">
        <f t="shared" si="66"/>
        <v>71.55294111812204</v>
      </c>
      <c r="CO14" s="5">
        <f t="shared" si="67"/>
        <v>2.3640636857622273</v>
      </c>
      <c r="CP14" s="5">
        <f t="shared" si="68"/>
        <v>7.08719752901935</v>
      </c>
      <c r="CQ14" s="5">
        <f t="shared" si="69"/>
        <v>2.9978877353019695</v>
      </c>
      <c r="CR14" s="5">
        <f t="shared" si="70"/>
        <v>1.3716832619436536</v>
      </c>
    </row>
    <row r="15" spans="1:96" ht="12.75">
      <c r="A15" s="1" t="s">
        <v>53</v>
      </c>
      <c r="B15" s="1">
        <v>3</v>
      </c>
      <c r="C15">
        <v>0.0259</v>
      </c>
      <c r="D15">
        <v>0.6538</v>
      </c>
      <c r="E15">
        <v>0.4234</v>
      </c>
      <c r="F15">
        <v>0.5764</v>
      </c>
      <c r="G15">
        <v>2.3746</v>
      </c>
      <c r="H15" s="5">
        <f t="shared" si="2"/>
        <v>0.01693342</v>
      </c>
      <c r="I15" s="5">
        <f t="shared" si="3"/>
        <v>0.01096606</v>
      </c>
      <c r="J15" s="5">
        <f t="shared" si="4"/>
        <v>0.014928760000000001</v>
      </c>
      <c r="K15" s="5">
        <f t="shared" si="5"/>
        <v>0.06150214</v>
      </c>
      <c r="L15" s="2">
        <v>13</v>
      </c>
      <c r="M15" s="6"/>
      <c r="N15" s="2">
        <v>3</v>
      </c>
      <c r="O15" s="5">
        <f>O4+H14</f>
        <v>1.525453416</v>
      </c>
      <c r="P15" s="5">
        <f>P4+I14</f>
        <v>7.4257720879999995</v>
      </c>
      <c r="Q15" s="5">
        <f>Q4+J14</f>
        <v>1.741678048</v>
      </c>
      <c r="R15" s="5">
        <f>R4+K14</f>
        <v>5.469787272</v>
      </c>
      <c r="S15">
        <v>0</v>
      </c>
      <c r="T15">
        <v>0</v>
      </c>
      <c r="U15" s="5">
        <f t="shared" si="6"/>
        <v>1.525453416</v>
      </c>
      <c r="V15" s="5">
        <f t="shared" si="6"/>
        <v>7.4257720879999995</v>
      </c>
      <c r="W15" s="5">
        <f t="shared" si="7"/>
        <v>7.58083763361978</v>
      </c>
      <c r="X15" s="5">
        <f t="shared" si="8"/>
        <v>78.39140207530131</v>
      </c>
      <c r="Y15" s="5">
        <f t="shared" si="9"/>
        <v>1.0814601523892602</v>
      </c>
      <c r="Z15" s="5">
        <f t="shared" si="10"/>
        <v>-78.39140207530131</v>
      </c>
      <c r="AA15" s="5">
        <f t="shared" si="11"/>
        <v>4.867911409233096</v>
      </c>
      <c r="AB15" s="5">
        <f t="shared" si="72"/>
        <v>1.514044213344964</v>
      </c>
      <c r="AC15" s="5">
        <f t="shared" si="12"/>
        <v>3.050906832</v>
      </c>
      <c r="AD15" s="5">
        <f t="shared" si="12"/>
        <v>14.851544175999999</v>
      </c>
      <c r="AE15" s="5">
        <f t="shared" si="13"/>
        <v>15.16167526723956</v>
      </c>
      <c r="AF15" s="5">
        <f t="shared" si="14"/>
        <v>78.39140207530131</v>
      </c>
      <c r="AG15" s="5">
        <f t="shared" si="15"/>
        <v>0.5407300761946301</v>
      </c>
      <c r="AH15" s="5">
        <f t="shared" si="16"/>
        <v>-78.39140207530131</v>
      </c>
      <c r="AI15" s="14">
        <f t="shared" si="17"/>
        <v>540.7300761946301</v>
      </c>
      <c r="AJ15" s="5">
        <f t="shared" si="18"/>
        <v>8.75359729690645</v>
      </c>
      <c r="AK15" s="5">
        <f t="shared" si="19"/>
        <v>78.39140207530131</v>
      </c>
      <c r="AL15" s="5">
        <f t="shared" si="20"/>
        <v>1.7614418807276675</v>
      </c>
      <c r="AM15" s="5">
        <f t="shared" si="21"/>
        <v>8.574543027895217</v>
      </c>
      <c r="AN15" s="5">
        <f t="shared" si="22"/>
        <v>4.8679114092330975</v>
      </c>
      <c r="AO15" s="5">
        <f t="shared" si="23"/>
        <v>0.8002805127680526</v>
      </c>
      <c r="AP15" s="5">
        <f t="shared" si="24"/>
        <v>4.79258488</v>
      </c>
      <c r="AQ15" s="5">
        <f t="shared" si="24"/>
        <v>20.321331448</v>
      </c>
      <c r="AR15" s="7">
        <f t="shared" si="25"/>
        <v>20.87882615597626</v>
      </c>
      <c r="AS15" s="5">
        <f t="shared" si="26"/>
        <v>76.72984215442042</v>
      </c>
      <c r="AT15" s="13">
        <f t="shared" si="27"/>
        <v>1.177993498472521</v>
      </c>
      <c r="AU15" s="5">
        <f t="shared" si="28"/>
        <v>-76.72984215442042</v>
      </c>
      <c r="AV15" s="14">
        <f t="shared" si="29"/>
        <v>1177.9934984725212</v>
      </c>
      <c r="AW15" s="5">
        <f t="shared" si="30"/>
        <v>6.959608718658753</v>
      </c>
      <c r="AX15" s="5">
        <f t="shared" si="31"/>
        <v>76.72984215442042</v>
      </c>
      <c r="AY15" s="5">
        <f t="shared" si="32"/>
        <v>1.5975282933333323</v>
      </c>
      <c r="AZ15" s="5">
        <f t="shared" si="33"/>
        <v>6.773777149333334</v>
      </c>
      <c r="BA15" s="5">
        <f t="shared" si="34"/>
        <v>4.240160989699574</v>
      </c>
      <c r="BB15" s="5">
        <f t="shared" si="35"/>
        <v>1.7080905727851556</v>
      </c>
      <c r="BC15" s="1">
        <v>1</v>
      </c>
      <c r="BD15" s="1">
        <v>120</v>
      </c>
      <c r="BE15" s="5">
        <f t="shared" si="36"/>
        <v>7.58083763361978</v>
      </c>
      <c r="BF15" s="5">
        <f t="shared" si="37"/>
        <v>78.39140207530131</v>
      </c>
      <c r="BG15" s="5">
        <f t="shared" si="38"/>
        <v>7.58083763361978</v>
      </c>
      <c r="BH15" s="5">
        <f t="shared" si="39"/>
        <v>198.3914020753013</v>
      </c>
      <c r="BI15" s="5">
        <f t="shared" si="40"/>
        <v>-7.193633978921413</v>
      </c>
      <c r="BJ15" s="5">
        <f t="shared" si="41"/>
        <v>-2.3918046334542473</v>
      </c>
      <c r="BK15" s="5">
        <f t="shared" si="0"/>
        <v>8.935312026921414</v>
      </c>
      <c r="BL15" s="5">
        <f t="shared" si="1"/>
        <v>7.861591905454247</v>
      </c>
      <c r="BM15" s="5">
        <f t="shared" si="42"/>
        <v>11.901446479581809</v>
      </c>
      <c r="BN15" s="5">
        <f t="shared" si="43"/>
        <v>41.34241870984155</v>
      </c>
      <c r="BO15" s="5">
        <f t="shared" si="44"/>
        <v>57.46909922730594</v>
      </c>
      <c r="BP15" s="5">
        <f t="shared" si="45"/>
        <v>156.78280415060263</v>
      </c>
      <c r="BQ15" s="5">
        <f t="shared" si="46"/>
        <v>-52.8150829785338</v>
      </c>
      <c r="BR15" s="5">
        <f t="shared" si="47"/>
        <v>22.655338796154094</v>
      </c>
      <c r="BS15" s="5">
        <f t="shared" si="48"/>
        <v>3.050906832</v>
      </c>
      <c r="BT15" s="5">
        <f t="shared" si="48"/>
        <v>14.851544175999999</v>
      </c>
      <c r="BU15" s="5">
        <f t="shared" si="49"/>
        <v>15.16167526723956</v>
      </c>
      <c r="BV15" s="5">
        <f t="shared" si="50"/>
        <v>78.39140207530131</v>
      </c>
      <c r="BW15" s="5">
        <f t="shared" si="51"/>
        <v>1.741678048</v>
      </c>
      <c r="BX15" s="5">
        <f t="shared" si="51"/>
        <v>5.469787272</v>
      </c>
      <c r="BY15" s="5">
        <f t="shared" si="52"/>
        <v>5.7403845884939</v>
      </c>
      <c r="BZ15" s="5">
        <f t="shared" si="53"/>
        <v>72.33759487291577</v>
      </c>
      <c r="CA15" s="5">
        <f t="shared" si="54"/>
        <v>87.0338470398111</v>
      </c>
      <c r="CB15" s="5">
        <f t="shared" si="55"/>
        <v>150.7289969482171</v>
      </c>
      <c r="CC15" s="5">
        <f t="shared" si="56"/>
        <v>-75.92108984764289</v>
      </c>
      <c r="CD15" s="5">
        <f t="shared" si="57"/>
        <v>42.5544198279729</v>
      </c>
      <c r="CE15" s="5">
        <f t="shared" si="58"/>
        <v>-128.7361728261767</v>
      </c>
      <c r="CF15" s="5">
        <f t="shared" si="58"/>
        <v>65.20975862412699</v>
      </c>
      <c r="CG15" s="5">
        <f t="shared" si="59"/>
        <v>144.30978765748407</v>
      </c>
      <c r="CH15" s="5">
        <f t="shared" si="60"/>
        <v>-26.863944901469605</v>
      </c>
      <c r="CI15" s="5">
        <f t="shared" si="61"/>
        <v>0.08247151265879218</v>
      </c>
      <c r="CJ15" s="5">
        <f t="shared" si="62"/>
        <v>68.20636361131116</v>
      </c>
      <c r="CK15" s="5">
        <f t="shared" si="63"/>
        <v>1.171095479754849</v>
      </c>
      <c r="CL15" s="5">
        <f t="shared" si="64"/>
        <v>68.20636361131116</v>
      </c>
      <c r="CM15" s="5">
        <f>(1/(SQRT(3)))*(CG15/BM15)</f>
        <v>7.000602396833512</v>
      </c>
      <c r="CN15" s="5">
        <f t="shared" si="66"/>
        <v>68.20636361131116</v>
      </c>
      <c r="CO15" s="5">
        <f t="shared" si="67"/>
        <v>2.5990766192541668</v>
      </c>
      <c r="CP15" s="5">
        <f t="shared" si="68"/>
        <v>6.500248814145304</v>
      </c>
      <c r="CQ15" s="5">
        <f t="shared" si="69"/>
        <v>2.500983913283257</v>
      </c>
      <c r="CR15" s="5">
        <f t="shared" si="70"/>
        <v>1.463869349693561</v>
      </c>
    </row>
    <row r="16" spans="1:96" ht="12.75">
      <c r="A16" s="1" t="s">
        <v>59</v>
      </c>
      <c r="B16" s="1">
        <v>3</v>
      </c>
      <c r="C16">
        <v>0.53018</v>
      </c>
      <c r="D16">
        <v>0.6538</v>
      </c>
      <c r="E16">
        <v>0.4234</v>
      </c>
      <c r="F16">
        <v>0.5764</v>
      </c>
      <c r="G16">
        <v>2.3746</v>
      </c>
      <c r="H16" s="5">
        <f t="shared" si="2"/>
        <v>0.346631684</v>
      </c>
      <c r="I16" s="5">
        <f t="shared" si="3"/>
        <v>0.22447821199999998</v>
      </c>
      <c r="J16" s="5">
        <f t="shared" si="4"/>
        <v>0.305595752</v>
      </c>
      <c r="K16" s="5">
        <f t="shared" si="5"/>
        <v>1.258965428</v>
      </c>
      <c r="L16" s="2">
        <v>14</v>
      </c>
      <c r="M16" s="6"/>
      <c r="N16" s="2">
        <v>3</v>
      </c>
      <c r="O16" s="5">
        <f>O15+H15</f>
        <v>1.542386836</v>
      </c>
      <c r="P16" s="5">
        <f>P15+I15</f>
        <v>7.436738148</v>
      </c>
      <c r="Q16" s="5">
        <f>Q15+J15</f>
        <v>1.7566068080000001</v>
      </c>
      <c r="R16" s="5">
        <f>R15+K15</f>
        <v>5.531289412</v>
      </c>
      <c r="S16">
        <v>0</v>
      </c>
      <c r="T16">
        <v>0</v>
      </c>
      <c r="U16" s="5">
        <f t="shared" si="6"/>
        <v>1.542386836</v>
      </c>
      <c r="V16" s="5">
        <f t="shared" si="6"/>
        <v>7.436738148</v>
      </c>
      <c r="W16" s="5">
        <f t="shared" si="7"/>
        <v>7.595000423553942</v>
      </c>
      <c r="X16" s="5">
        <f t="shared" si="8"/>
        <v>78.28291795764926</v>
      </c>
      <c r="Y16" s="5">
        <f t="shared" si="9"/>
        <v>1.0794434977340537</v>
      </c>
      <c r="Z16" s="5">
        <f t="shared" si="10"/>
        <v>-78.28291795764926</v>
      </c>
      <c r="AA16" s="5">
        <f t="shared" si="11"/>
        <v>4.821577813310642</v>
      </c>
      <c r="AB16" s="5">
        <f t="shared" si="72"/>
        <v>1.511220896827675</v>
      </c>
      <c r="AC16" s="5">
        <f t="shared" si="12"/>
        <v>3.084773672</v>
      </c>
      <c r="AD16" s="5">
        <f t="shared" si="12"/>
        <v>14.873476296</v>
      </c>
      <c r="AE16" s="5">
        <f t="shared" si="13"/>
        <v>15.190000847107884</v>
      </c>
      <c r="AF16" s="5">
        <f t="shared" si="14"/>
        <v>78.28291795764926</v>
      </c>
      <c r="AG16" s="5">
        <f t="shared" si="15"/>
        <v>0.5397217488670268</v>
      </c>
      <c r="AH16" s="5">
        <f t="shared" si="16"/>
        <v>-78.28291795764926</v>
      </c>
      <c r="AI16" s="14">
        <f t="shared" si="17"/>
        <v>539.7217488670268</v>
      </c>
      <c r="AJ16" s="5">
        <f t="shared" si="18"/>
        <v>8.769951078068381</v>
      </c>
      <c r="AK16" s="5">
        <f t="shared" si="19"/>
        <v>78.28291795764926</v>
      </c>
      <c r="AL16" s="5">
        <f t="shared" si="20"/>
        <v>1.78099490991827</v>
      </c>
      <c r="AM16" s="5">
        <f t="shared" si="21"/>
        <v>8.587205543281119</v>
      </c>
      <c r="AN16" s="5">
        <f t="shared" si="22"/>
        <v>4.821577813310643</v>
      </c>
      <c r="AO16" s="5">
        <f t="shared" si="23"/>
        <v>0.7987881883231998</v>
      </c>
      <c r="AP16" s="5">
        <f t="shared" si="24"/>
        <v>4.84138048</v>
      </c>
      <c r="AQ16" s="5">
        <f t="shared" si="24"/>
        <v>20.404765708</v>
      </c>
      <c r="AR16" s="7">
        <f t="shared" si="25"/>
        <v>20.971252431614516</v>
      </c>
      <c r="AS16" s="5">
        <f t="shared" si="26"/>
        <v>76.65241152045883</v>
      </c>
      <c r="AT16" s="13">
        <f t="shared" si="27"/>
        <v>1.1728017459939826</v>
      </c>
      <c r="AU16" s="5">
        <f t="shared" si="28"/>
        <v>-76.65241152045883</v>
      </c>
      <c r="AV16" s="14">
        <f t="shared" si="29"/>
        <v>1172.8017459939826</v>
      </c>
      <c r="AW16" s="5">
        <f t="shared" si="30"/>
        <v>6.990417477204839</v>
      </c>
      <c r="AX16" s="5">
        <f t="shared" si="31"/>
        <v>76.65241152045883</v>
      </c>
      <c r="AY16" s="5">
        <f t="shared" si="32"/>
        <v>1.613793493333333</v>
      </c>
      <c r="AZ16" s="5">
        <f t="shared" si="33"/>
        <v>6.801588569333334</v>
      </c>
      <c r="BA16" s="5">
        <f t="shared" si="34"/>
        <v>4.214658565318957</v>
      </c>
      <c r="BB16" s="5">
        <f t="shared" si="35"/>
        <v>1.7005625316912747</v>
      </c>
      <c r="BC16" s="1">
        <v>1</v>
      </c>
      <c r="BD16" s="1">
        <v>120</v>
      </c>
      <c r="BE16" s="5">
        <f t="shared" si="36"/>
        <v>7.595000423553942</v>
      </c>
      <c r="BF16" s="5">
        <f t="shared" si="37"/>
        <v>78.28291795764926</v>
      </c>
      <c r="BG16" s="5">
        <f t="shared" si="38"/>
        <v>7.595000423553942</v>
      </c>
      <c r="BH16" s="5">
        <f t="shared" si="39"/>
        <v>198.28291795764926</v>
      </c>
      <c r="BI16" s="5">
        <f t="shared" si="40"/>
        <v>-7.211597575460838</v>
      </c>
      <c r="BJ16" s="5">
        <f t="shared" si="41"/>
        <v>-2.382622891561296</v>
      </c>
      <c r="BK16" s="5">
        <f t="shared" si="0"/>
        <v>8.968204383460838</v>
      </c>
      <c r="BL16" s="5">
        <f t="shared" si="1"/>
        <v>7.913912303561295</v>
      </c>
      <c r="BM16" s="5">
        <f t="shared" si="42"/>
        <v>11.960714770112405</v>
      </c>
      <c r="BN16" s="5">
        <f t="shared" si="43"/>
        <v>41.426506115489225</v>
      </c>
      <c r="BO16" s="5">
        <f t="shared" si="44"/>
        <v>57.684031433784554</v>
      </c>
      <c r="BP16" s="5">
        <f t="shared" si="45"/>
        <v>156.56583591529852</v>
      </c>
      <c r="BQ16" s="5">
        <f t="shared" si="46"/>
        <v>-52.926117130052376</v>
      </c>
      <c r="BR16" s="5">
        <f t="shared" si="47"/>
        <v>22.94065404450843</v>
      </c>
      <c r="BS16" s="5">
        <f t="shared" si="48"/>
        <v>3.084773672</v>
      </c>
      <c r="BT16" s="5">
        <f t="shared" si="48"/>
        <v>14.873476296</v>
      </c>
      <c r="BU16" s="5">
        <f t="shared" si="49"/>
        <v>15.190000847107884</v>
      </c>
      <c r="BV16" s="5">
        <f t="shared" si="50"/>
        <v>78.28291795764926</v>
      </c>
      <c r="BW16" s="5">
        <f t="shared" si="51"/>
        <v>1.7566068080000001</v>
      </c>
      <c r="BX16" s="5">
        <f t="shared" si="51"/>
        <v>5.531289412</v>
      </c>
      <c r="BY16" s="5">
        <f t="shared" si="52"/>
        <v>5.8035187634068395</v>
      </c>
      <c r="BZ16" s="5">
        <f t="shared" si="53"/>
        <v>72.38138185726164</v>
      </c>
      <c r="CA16" s="5">
        <f t="shared" si="54"/>
        <v>88.15545493235639</v>
      </c>
      <c r="CB16" s="5">
        <f t="shared" si="55"/>
        <v>150.66429981491092</v>
      </c>
      <c r="CC16" s="5">
        <f t="shared" si="56"/>
        <v>-76.85076752232341</v>
      </c>
      <c r="CD16" s="5">
        <f t="shared" si="57"/>
        <v>43.18962567053019</v>
      </c>
      <c r="CE16" s="5">
        <f t="shared" si="58"/>
        <v>-129.77688465237577</v>
      </c>
      <c r="CF16" s="5">
        <f t="shared" si="58"/>
        <v>66.13027971503863</v>
      </c>
      <c r="CG16" s="5">
        <f t="shared" si="59"/>
        <v>145.6545697369818</v>
      </c>
      <c r="CH16" s="5">
        <f t="shared" si="60"/>
        <v>-27.00198176777003</v>
      </c>
      <c r="CI16" s="5">
        <f t="shared" si="61"/>
        <v>0.0821169894752404</v>
      </c>
      <c r="CJ16" s="5">
        <f t="shared" si="62"/>
        <v>68.42848788325925</v>
      </c>
      <c r="CK16" s="5">
        <f t="shared" si="63"/>
        <v>1.1660612505484136</v>
      </c>
      <c r="CL16" s="5">
        <f t="shared" si="64"/>
        <v>68.42848788325925</v>
      </c>
      <c r="CM16" s="5">
        <f>(1/(SQRT(3)))*(CG16/BM16)</f>
        <v>7.030826055352483</v>
      </c>
      <c r="CN16" s="5">
        <f t="shared" si="66"/>
        <v>68.42848788325925</v>
      </c>
      <c r="CO16" s="5">
        <f t="shared" si="67"/>
        <v>2.584969084228619</v>
      </c>
      <c r="CP16" s="5">
        <f t="shared" si="68"/>
        <v>6.538382816431415</v>
      </c>
      <c r="CQ16" s="5">
        <f t="shared" si="69"/>
        <v>2.5293853053498068</v>
      </c>
      <c r="CR16" s="5">
        <f t="shared" si="70"/>
        <v>1.4575765631855169</v>
      </c>
    </row>
    <row r="17" spans="1:96" ht="12.75">
      <c r="A17" s="1" t="s">
        <v>60</v>
      </c>
      <c r="B17" s="1">
        <v>3</v>
      </c>
      <c r="C17">
        <v>0.21308</v>
      </c>
      <c r="D17">
        <v>0.6538</v>
      </c>
      <c r="E17">
        <v>0.4234</v>
      </c>
      <c r="F17">
        <v>0.5764</v>
      </c>
      <c r="G17">
        <v>2.3746</v>
      </c>
      <c r="H17" s="5">
        <f t="shared" si="2"/>
        <v>0.139311704</v>
      </c>
      <c r="I17" s="5">
        <f t="shared" si="3"/>
        <v>0.090218072</v>
      </c>
      <c r="J17" s="5">
        <f t="shared" si="4"/>
        <v>0.122819312</v>
      </c>
      <c r="K17" s="5">
        <f t="shared" si="5"/>
        <v>0.505979768</v>
      </c>
      <c r="L17" s="2">
        <v>15</v>
      </c>
      <c r="M17" s="6"/>
      <c r="N17" s="2">
        <v>3</v>
      </c>
      <c r="O17" s="5">
        <f>O5+H16</f>
        <v>1.9716849920000001</v>
      </c>
      <c r="P17" s="5">
        <f>P5+I16</f>
        <v>7.714751056</v>
      </c>
      <c r="Q17" s="5">
        <f>Q5+J16</f>
        <v>2.1350825760000003</v>
      </c>
      <c r="R17" s="5">
        <f>R5+K16</f>
        <v>7.090499264</v>
      </c>
      <c r="S17">
        <v>0</v>
      </c>
      <c r="T17">
        <v>0</v>
      </c>
      <c r="U17" s="5">
        <f t="shared" si="6"/>
        <v>1.9716849920000001</v>
      </c>
      <c r="V17" s="5">
        <f t="shared" si="6"/>
        <v>7.714751056</v>
      </c>
      <c r="W17" s="5">
        <f t="shared" si="7"/>
        <v>7.962720989946286</v>
      </c>
      <c r="X17" s="5">
        <f t="shared" si="8"/>
        <v>75.66360600608017</v>
      </c>
      <c r="Y17" s="5">
        <f t="shared" si="9"/>
        <v>1.0295945108266302</v>
      </c>
      <c r="Z17" s="5">
        <f t="shared" si="10"/>
        <v>-75.66360600608017</v>
      </c>
      <c r="AA17" s="5">
        <f t="shared" si="11"/>
        <v>3.9127705933260963</v>
      </c>
      <c r="AB17" s="5">
        <f t="shared" si="72"/>
        <v>1.4414323151572823</v>
      </c>
      <c r="AC17" s="5">
        <f t="shared" si="12"/>
        <v>3.9433699840000003</v>
      </c>
      <c r="AD17" s="5">
        <f t="shared" si="12"/>
        <v>15.429502112</v>
      </c>
      <c r="AE17" s="5">
        <f t="shared" si="13"/>
        <v>15.925441979892572</v>
      </c>
      <c r="AF17" s="5">
        <f t="shared" si="14"/>
        <v>75.66360600608017</v>
      </c>
      <c r="AG17" s="5">
        <f t="shared" si="15"/>
        <v>0.5147972554133151</v>
      </c>
      <c r="AH17" s="5">
        <f t="shared" si="16"/>
        <v>-75.66360600608017</v>
      </c>
      <c r="AI17" s="14">
        <f t="shared" si="17"/>
        <v>514.7972554133152</v>
      </c>
      <c r="AJ17" s="5">
        <f t="shared" si="18"/>
        <v>9.194558214054744</v>
      </c>
      <c r="AK17" s="5">
        <f t="shared" si="19"/>
        <v>75.66360600608017</v>
      </c>
      <c r="AL17" s="5">
        <f t="shared" si="20"/>
        <v>2.2767057217766906</v>
      </c>
      <c r="AM17" s="5">
        <f t="shared" si="21"/>
        <v>8.9082271978251</v>
      </c>
      <c r="AN17" s="5">
        <f t="shared" si="22"/>
        <v>3.9127705933260963</v>
      </c>
      <c r="AO17" s="5">
        <f t="shared" si="23"/>
        <v>0.7618999380117064</v>
      </c>
      <c r="AP17" s="5">
        <f t="shared" si="24"/>
        <v>6.078452560000001</v>
      </c>
      <c r="AQ17" s="5">
        <f t="shared" si="24"/>
        <v>22.520001376</v>
      </c>
      <c r="AR17" s="7">
        <f t="shared" si="25"/>
        <v>23.325909360606126</v>
      </c>
      <c r="AS17" s="5">
        <f t="shared" si="26"/>
        <v>74.8950439137606</v>
      </c>
      <c r="AT17" s="13">
        <f t="shared" si="27"/>
        <v>1.0544121168975917</v>
      </c>
      <c r="AU17" s="5">
        <f t="shared" si="28"/>
        <v>-74.8950439137606</v>
      </c>
      <c r="AV17" s="14">
        <f t="shared" si="29"/>
        <v>1054.4121168975917</v>
      </c>
      <c r="AW17" s="5">
        <f t="shared" si="30"/>
        <v>7.775303120202042</v>
      </c>
      <c r="AX17" s="5">
        <f t="shared" si="31"/>
        <v>74.8950439137606</v>
      </c>
      <c r="AY17" s="5">
        <f t="shared" si="32"/>
        <v>2.026150853333333</v>
      </c>
      <c r="AZ17" s="5">
        <f t="shared" si="33"/>
        <v>7.506667125333334</v>
      </c>
      <c r="BA17" s="5">
        <f t="shared" si="34"/>
        <v>3.7048905381273567</v>
      </c>
      <c r="BB17" s="5">
        <f t="shared" si="35"/>
        <v>1.528897569501508</v>
      </c>
      <c r="BC17" s="1">
        <v>1</v>
      </c>
      <c r="BD17" s="1">
        <v>120</v>
      </c>
      <c r="BE17" s="5">
        <f t="shared" si="36"/>
        <v>7.962720989946286</v>
      </c>
      <c r="BF17" s="5">
        <f t="shared" si="37"/>
        <v>75.66360600608017</v>
      </c>
      <c r="BG17" s="5">
        <f t="shared" si="38"/>
        <v>7.962720989946286</v>
      </c>
      <c r="BH17" s="5">
        <f t="shared" si="39"/>
        <v>195.66360600608016</v>
      </c>
      <c r="BI17" s="5">
        <f t="shared" si="40"/>
        <v>-7.667012894368826</v>
      </c>
      <c r="BJ17" s="5">
        <f t="shared" si="41"/>
        <v>-2.149846236667479</v>
      </c>
      <c r="BK17" s="5">
        <f t="shared" si="0"/>
        <v>9.802095470368826</v>
      </c>
      <c r="BL17" s="5">
        <f t="shared" si="1"/>
        <v>9.240345500667479</v>
      </c>
      <c r="BM17" s="5">
        <f t="shared" si="42"/>
        <v>13.470896799468504</v>
      </c>
      <c r="BN17" s="5">
        <f t="shared" si="43"/>
        <v>43.31027068429128</v>
      </c>
      <c r="BO17" s="5">
        <f t="shared" si="44"/>
        <v>63.40492556373116</v>
      </c>
      <c r="BP17" s="5">
        <f t="shared" si="45"/>
        <v>151.32721201216035</v>
      </c>
      <c r="BQ17" s="5">
        <f t="shared" si="46"/>
        <v>-55.62984214837508</v>
      </c>
      <c r="BR17" s="5">
        <f t="shared" si="47"/>
        <v>30.422117748262703</v>
      </c>
      <c r="BS17" s="5">
        <f t="shared" si="48"/>
        <v>3.9433699840000003</v>
      </c>
      <c r="BT17" s="5">
        <f t="shared" si="48"/>
        <v>15.429502112</v>
      </c>
      <c r="BU17" s="5">
        <f t="shared" si="49"/>
        <v>15.925441979892572</v>
      </c>
      <c r="BV17" s="5">
        <f t="shared" si="50"/>
        <v>75.66360600608017</v>
      </c>
      <c r="BW17" s="5">
        <f t="shared" si="51"/>
        <v>2.1350825760000003</v>
      </c>
      <c r="BX17" s="5">
        <f t="shared" si="51"/>
        <v>7.090499264</v>
      </c>
      <c r="BY17" s="5">
        <f t="shared" si="52"/>
        <v>7.40498193239682</v>
      </c>
      <c r="BZ17" s="5">
        <f t="shared" si="53"/>
        <v>73.24196463889376</v>
      </c>
      <c r="CA17" s="5">
        <f t="shared" si="54"/>
        <v>117.92761012653833</v>
      </c>
      <c r="CB17" s="5">
        <f t="shared" si="55"/>
        <v>148.90557064497392</v>
      </c>
      <c r="CC17" s="5">
        <f t="shared" si="56"/>
        <v>-100.98345282546265</v>
      </c>
      <c r="CD17" s="5">
        <f t="shared" si="57"/>
        <v>60.90372308491809</v>
      </c>
      <c r="CE17" s="5">
        <f t="shared" si="58"/>
        <v>-156.61329497383772</v>
      </c>
      <c r="CF17" s="5">
        <f t="shared" si="58"/>
        <v>91.32584083318079</v>
      </c>
      <c r="CG17" s="5">
        <f t="shared" si="59"/>
        <v>181.29570697192412</v>
      </c>
      <c r="CH17" s="5">
        <f t="shared" si="60"/>
        <v>-30.247724986761373</v>
      </c>
      <c r="CI17" s="5">
        <f t="shared" si="61"/>
        <v>0.07430345166173537</v>
      </c>
      <c r="CJ17" s="5">
        <f t="shared" si="62"/>
        <v>73.55799567105265</v>
      </c>
      <c r="CK17" s="5">
        <f t="shared" si="63"/>
        <v>1.055109013596642</v>
      </c>
      <c r="CL17" s="5">
        <f t="shared" si="64"/>
        <v>73.55799567105265</v>
      </c>
      <c r="CM17" s="5">
        <f>(1/(SQRT(3)))*(CG17/BM17)</f>
        <v>7.77016755315754</v>
      </c>
      <c r="CN17" s="5">
        <f t="shared" si="66"/>
        <v>73.55799567105265</v>
      </c>
      <c r="CO17" s="5">
        <f t="shared" si="67"/>
        <v>2.199304489627782</v>
      </c>
      <c r="CP17" s="5">
        <f t="shared" si="68"/>
        <v>7.452419980519436</v>
      </c>
      <c r="CQ17" s="5">
        <f t="shared" si="69"/>
        <v>3.388534882580406</v>
      </c>
      <c r="CR17" s="5">
        <f t="shared" si="70"/>
        <v>1.3188862669958026</v>
      </c>
    </row>
    <row r="18" spans="1:96" ht="12.75">
      <c r="A18" s="1" t="s">
        <v>61</v>
      </c>
      <c r="B18" s="1">
        <v>3</v>
      </c>
      <c r="C18">
        <v>0.03828</v>
      </c>
      <c r="D18">
        <v>0.6538</v>
      </c>
      <c r="E18">
        <v>0.4234</v>
      </c>
      <c r="F18">
        <v>0.5764</v>
      </c>
      <c r="G18">
        <v>2.3746</v>
      </c>
      <c r="H18" s="5">
        <f t="shared" si="2"/>
        <v>0.025027464000000003</v>
      </c>
      <c r="I18" s="5">
        <f t="shared" si="3"/>
        <v>0.016207752</v>
      </c>
      <c r="J18" s="5">
        <f t="shared" si="4"/>
        <v>0.022064592</v>
      </c>
      <c r="K18" s="5">
        <f t="shared" si="5"/>
        <v>0.090899688</v>
      </c>
      <c r="L18" s="2">
        <v>16</v>
      </c>
      <c r="M18" s="6"/>
      <c r="N18" s="2">
        <v>3</v>
      </c>
      <c r="O18" s="5">
        <f>O17+H17</f>
        <v>2.110996696</v>
      </c>
      <c r="P18" s="5">
        <f>P17+I17</f>
        <v>7.804969128</v>
      </c>
      <c r="Q18" s="5">
        <f>Q17+J17</f>
        <v>2.257901888</v>
      </c>
      <c r="R18" s="5">
        <f>R17+K17</f>
        <v>7.5964790319999995</v>
      </c>
      <c r="S18">
        <v>0</v>
      </c>
      <c r="T18">
        <v>0</v>
      </c>
      <c r="U18" s="5">
        <f t="shared" si="6"/>
        <v>2.110996696</v>
      </c>
      <c r="V18" s="5">
        <f t="shared" si="6"/>
        <v>7.804969128</v>
      </c>
      <c r="W18" s="5">
        <f t="shared" si="7"/>
        <v>8.085409707587859</v>
      </c>
      <c r="X18" s="5">
        <f t="shared" si="8"/>
        <v>74.86541957537496</v>
      </c>
      <c r="Y18" s="5">
        <f t="shared" si="9"/>
        <v>1.0139713532140264</v>
      </c>
      <c r="Z18" s="5">
        <f t="shared" si="10"/>
        <v>-74.86541957537496</v>
      </c>
      <c r="AA18" s="5">
        <f t="shared" si="11"/>
        <v>3.6972910202982145</v>
      </c>
      <c r="AB18" s="5">
        <f t="shared" si="72"/>
        <v>1.4195598944996368</v>
      </c>
      <c r="AC18" s="5">
        <f t="shared" si="12"/>
        <v>4.221993392</v>
      </c>
      <c r="AD18" s="5">
        <f t="shared" si="12"/>
        <v>15.609938256</v>
      </c>
      <c r="AE18" s="5">
        <f t="shared" si="13"/>
        <v>16.170819415175718</v>
      </c>
      <c r="AF18" s="5">
        <f t="shared" si="14"/>
        <v>74.86541957537496</v>
      </c>
      <c r="AG18" s="5">
        <f t="shared" si="15"/>
        <v>0.5069856766070132</v>
      </c>
      <c r="AH18" s="5">
        <f t="shared" si="16"/>
        <v>-74.86541957537496</v>
      </c>
      <c r="AI18" s="14">
        <f t="shared" si="17"/>
        <v>506.9856766070132</v>
      </c>
      <c r="AJ18" s="5">
        <f t="shared" si="18"/>
        <v>9.336226942368528</v>
      </c>
      <c r="AK18" s="5">
        <f t="shared" si="19"/>
        <v>74.86541957537496</v>
      </c>
      <c r="AL18" s="5">
        <f t="shared" si="20"/>
        <v>2.4375690213880192</v>
      </c>
      <c r="AM18" s="5">
        <f t="shared" si="21"/>
        <v>9.012402054135038</v>
      </c>
      <c r="AN18" s="5">
        <f t="shared" si="22"/>
        <v>3.6972910202982177</v>
      </c>
      <c r="AO18" s="5">
        <f t="shared" si="23"/>
        <v>0.7503388013783795</v>
      </c>
      <c r="AP18" s="5">
        <f t="shared" si="24"/>
        <v>6.47989528</v>
      </c>
      <c r="AQ18" s="5">
        <f t="shared" si="24"/>
        <v>23.206417287999997</v>
      </c>
      <c r="AR18" s="7">
        <f t="shared" si="25"/>
        <v>24.09412472335427</v>
      </c>
      <c r="AS18" s="5">
        <f t="shared" si="26"/>
        <v>74.39874680398405</v>
      </c>
      <c r="AT18" s="13">
        <f t="shared" si="27"/>
        <v>1.0207933157927989</v>
      </c>
      <c r="AU18" s="5">
        <f t="shared" si="28"/>
        <v>-74.39874680398405</v>
      </c>
      <c r="AV18" s="14">
        <f t="shared" si="29"/>
        <v>1020.7933157927988</v>
      </c>
      <c r="AW18" s="5">
        <f t="shared" si="30"/>
        <v>8.031374907784757</v>
      </c>
      <c r="AX18" s="5">
        <f t="shared" si="31"/>
        <v>74.39874680398405</v>
      </c>
      <c r="AY18" s="5">
        <f t="shared" si="32"/>
        <v>2.1599650933333336</v>
      </c>
      <c r="AZ18" s="5">
        <f t="shared" si="33"/>
        <v>7.735472429333333</v>
      </c>
      <c r="BA18" s="5">
        <f t="shared" si="34"/>
        <v>3.5812951113000078</v>
      </c>
      <c r="BB18" s="5">
        <f t="shared" si="35"/>
        <v>1.4801503078995584</v>
      </c>
      <c r="BC18" s="1">
        <v>1</v>
      </c>
      <c r="BD18" s="1">
        <v>120</v>
      </c>
      <c r="BE18" s="5">
        <f t="shared" si="36"/>
        <v>8.085409707587859</v>
      </c>
      <c r="BF18" s="5">
        <f t="shared" si="37"/>
        <v>74.86541957537496</v>
      </c>
      <c r="BG18" s="5">
        <f t="shared" si="38"/>
        <v>8.085409707587859</v>
      </c>
      <c r="BH18" s="5">
        <f t="shared" si="39"/>
        <v>194.86541957537497</v>
      </c>
      <c r="BI18" s="5">
        <f t="shared" si="40"/>
        <v>-7.814799888601277</v>
      </c>
      <c r="BJ18" s="5">
        <f t="shared" si="41"/>
        <v>-2.074307797958987</v>
      </c>
      <c r="BK18" s="5">
        <f t="shared" si="0"/>
        <v>10.072701776601278</v>
      </c>
      <c r="BL18" s="5">
        <f t="shared" si="1"/>
        <v>9.670786829958987</v>
      </c>
      <c r="BM18" s="5">
        <f t="shared" si="42"/>
        <v>13.963647051929332</v>
      </c>
      <c r="BN18" s="5">
        <f t="shared" si="43"/>
        <v>43.833800324195536</v>
      </c>
      <c r="BO18" s="5">
        <f t="shared" si="44"/>
        <v>65.37385013955598</v>
      </c>
      <c r="BP18" s="5">
        <f t="shared" si="45"/>
        <v>149.73083915074992</v>
      </c>
      <c r="BQ18" s="5">
        <f t="shared" si="46"/>
        <v>-56.461236038510165</v>
      </c>
      <c r="BR18" s="5">
        <f t="shared" si="47"/>
        <v>32.95252808317997</v>
      </c>
      <c r="BS18" s="5">
        <f t="shared" si="48"/>
        <v>4.221993392</v>
      </c>
      <c r="BT18" s="5">
        <f t="shared" si="48"/>
        <v>15.609938256</v>
      </c>
      <c r="BU18" s="5">
        <f t="shared" si="49"/>
        <v>16.170819415175718</v>
      </c>
      <c r="BV18" s="5">
        <f t="shared" si="50"/>
        <v>74.86541957537496</v>
      </c>
      <c r="BW18" s="5">
        <f t="shared" si="51"/>
        <v>2.257901888</v>
      </c>
      <c r="BX18" s="5">
        <f t="shared" si="51"/>
        <v>7.5964790319999995</v>
      </c>
      <c r="BY18" s="5">
        <f t="shared" si="52"/>
        <v>7.9249362533366545</v>
      </c>
      <c r="BZ18" s="5">
        <f t="shared" si="53"/>
        <v>73.446468466901</v>
      </c>
      <c r="CA18" s="5">
        <f t="shared" si="54"/>
        <v>128.15271302948628</v>
      </c>
      <c r="CB18" s="5">
        <f t="shared" si="55"/>
        <v>148.31188804227594</v>
      </c>
      <c r="CC18" s="5">
        <f t="shared" si="56"/>
        <v>-109.04772180159831</v>
      </c>
      <c r="CD18" s="5">
        <f t="shared" si="57"/>
        <v>67.31799333535635</v>
      </c>
      <c r="CE18" s="5">
        <f t="shared" si="58"/>
        <v>-165.50895784010848</v>
      </c>
      <c r="CF18" s="5">
        <f t="shared" si="58"/>
        <v>100.27052141853632</v>
      </c>
      <c r="CG18" s="5">
        <f t="shared" si="59"/>
        <v>193.5132878922374</v>
      </c>
      <c r="CH18" s="5">
        <f t="shared" si="60"/>
        <v>-31.208796567652865</v>
      </c>
      <c r="CI18" s="5">
        <f t="shared" si="61"/>
        <v>0.0721585954330192</v>
      </c>
      <c r="CJ18" s="5">
        <f t="shared" si="62"/>
        <v>75.0425968918484</v>
      </c>
      <c r="CK18" s="5">
        <f t="shared" si="63"/>
        <v>1.0246520551488725</v>
      </c>
      <c r="CL18" s="5">
        <f t="shared" si="64"/>
        <v>75.0425968918484</v>
      </c>
      <c r="CM18" s="5">
        <f>(1/(SQRT(3)))*(CG18/BM18)</f>
        <v>8.001129535919915</v>
      </c>
      <c r="CN18" s="5">
        <f t="shared" si="66"/>
        <v>75.0425968918484</v>
      </c>
      <c r="CO18" s="5">
        <f t="shared" si="67"/>
        <v>2.0650983363897777</v>
      </c>
      <c r="CP18" s="5">
        <f t="shared" si="68"/>
        <v>7.73003510416416</v>
      </c>
      <c r="CQ18" s="5">
        <f t="shared" si="69"/>
        <v>3.7431801517393466</v>
      </c>
      <c r="CR18" s="5">
        <f t="shared" si="70"/>
        <v>1.2808150689360907</v>
      </c>
    </row>
    <row r="19" spans="1:96" ht="12.75">
      <c r="A19" s="1" t="s">
        <v>62</v>
      </c>
      <c r="B19" s="1">
        <v>3</v>
      </c>
      <c r="C19">
        <v>0.01148</v>
      </c>
      <c r="D19">
        <v>0.6538</v>
      </c>
      <c r="E19">
        <v>0.4234</v>
      </c>
      <c r="F19">
        <v>0.5764</v>
      </c>
      <c r="G19">
        <v>2.3746</v>
      </c>
      <c r="H19" s="5">
        <f t="shared" si="2"/>
        <v>0.007505624000000001</v>
      </c>
      <c r="I19" s="5">
        <f t="shared" si="3"/>
        <v>0.004860632</v>
      </c>
      <c r="J19" s="5">
        <f t="shared" si="4"/>
        <v>0.006617072000000001</v>
      </c>
      <c r="K19" s="5">
        <f t="shared" si="5"/>
        <v>0.027260408000000003</v>
      </c>
      <c r="L19" s="2">
        <v>17</v>
      </c>
      <c r="M19" s="6"/>
      <c r="N19" s="2">
        <v>3</v>
      </c>
      <c r="O19" s="5">
        <f>O6+H18</f>
        <v>1.6765465960000001</v>
      </c>
      <c r="P19" s="5">
        <f>P6+I18</f>
        <v>7.523619827999999</v>
      </c>
      <c r="Q19" s="5">
        <f>Q6+J18</f>
        <v>1.8748840880000002</v>
      </c>
      <c r="R19" s="5">
        <f>R6+K18</f>
        <v>6.018557332</v>
      </c>
      <c r="S19">
        <v>0</v>
      </c>
      <c r="T19">
        <v>0</v>
      </c>
      <c r="U19" s="5">
        <f t="shared" si="6"/>
        <v>1.6765465960000001</v>
      </c>
      <c r="V19" s="5">
        <f t="shared" si="6"/>
        <v>7.523619827999999</v>
      </c>
      <c r="W19" s="5">
        <f t="shared" si="7"/>
        <v>7.708155668176008</v>
      </c>
      <c r="X19" s="5">
        <f t="shared" si="8"/>
        <v>77.43758856867603</v>
      </c>
      <c r="Y19" s="5">
        <f t="shared" si="9"/>
        <v>1.0635973344882743</v>
      </c>
      <c r="Z19" s="5">
        <f t="shared" si="10"/>
        <v>-77.43758856867603</v>
      </c>
      <c r="AA19" s="5">
        <f t="shared" si="11"/>
        <v>4.4875697734559115</v>
      </c>
      <c r="AB19" s="5">
        <f t="shared" si="72"/>
        <v>1.489036268283584</v>
      </c>
      <c r="AC19" s="5">
        <f t="shared" si="12"/>
        <v>3.3530931920000002</v>
      </c>
      <c r="AD19" s="5">
        <f t="shared" si="12"/>
        <v>15.047239655999999</v>
      </c>
      <c r="AE19" s="5">
        <f t="shared" si="13"/>
        <v>15.416311336352017</v>
      </c>
      <c r="AF19" s="5">
        <f t="shared" si="14"/>
        <v>77.43758856867603</v>
      </c>
      <c r="AG19" s="5">
        <f t="shared" si="15"/>
        <v>0.5317986672441372</v>
      </c>
      <c r="AH19" s="5">
        <f t="shared" si="16"/>
        <v>-77.43758856867603</v>
      </c>
      <c r="AI19" s="14">
        <f t="shared" si="17"/>
        <v>531.7986672441372</v>
      </c>
      <c r="AJ19" s="5">
        <f t="shared" si="18"/>
        <v>8.900611499953916</v>
      </c>
      <c r="AK19" s="5">
        <f t="shared" si="19"/>
        <v>77.43758856867603</v>
      </c>
      <c r="AL19" s="5">
        <f t="shared" si="20"/>
        <v>1.9359092570191017</v>
      </c>
      <c r="AM19" s="5">
        <f t="shared" si="21"/>
        <v>8.687527865952411</v>
      </c>
      <c r="AN19" s="5">
        <f t="shared" si="22"/>
        <v>4.4875697734559115</v>
      </c>
      <c r="AO19" s="5">
        <f t="shared" si="23"/>
        <v>0.787062027521323</v>
      </c>
      <c r="AP19" s="5">
        <f t="shared" si="24"/>
        <v>5.22797728</v>
      </c>
      <c r="AQ19" s="5">
        <f t="shared" si="24"/>
        <v>21.065796988</v>
      </c>
      <c r="AR19" s="7">
        <f t="shared" si="25"/>
        <v>21.704827785076436</v>
      </c>
      <c r="AS19" s="5">
        <f t="shared" si="26"/>
        <v>76.06228152771007</v>
      </c>
      <c r="AT19" s="13">
        <f t="shared" si="27"/>
        <v>1.1331636311986264</v>
      </c>
      <c r="AU19" s="5">
        <f t="shared" si="28"/>
        <v>-76.06228152771007</v>
      </c>
      <c r="AV19" s="14">
        <f t="shared" si="29"/>
        <v>1133.1636311986265</v>
      </c>
      <c r="AW19" s="5">
        <f t="shared" si="30"/>
        <v>7.234942595025479</v>
      </c>
      <c r="AX19" s="5">
        <f t="shared" si="31"/>
        <v>76.06228152771007</v>
      </c>
      <c r="AY19" s="5">
        <f t="shared" si="32"/>
        <v>1.742659093333335</v>
      </c>
      <c r="AZ19" s="5">
        <f t="shared" si="33"/>
        <v>7.021932329333333</v>
      </c>
      <c r="BA19" s="5">
        <f t="shared" si="34"/>
        <v>4.029435450798283</v>
      </c>
      <c r="BB19" s="5">
        <f t="shared" si="35"/>
        <v>1.6430872652380082</v>
      </c>
      <c r="BC19" s="1">
        <v>1</v>
      </c>
      <c r="BD19" s="1">
        <v>120</v>
      </c>
      <c r="BE19" s="5">
        <f t="shared" si="36"/>
        <v>7.708155668176008</v>
      </c>
      <c r="BF19" s="5">
        <f t="shared" si="37"/>
        <v>77.43758856867603</v>
      </c>
      <c r="BG19" s="5">
        <f t="shared" si="38"/>
        <v>7.708155668176008</v>
      </c>
      <c r="BH19" s="5">
        <f t="shared" si="39"/>
        <v>197.43758856867603</v>
      </c>
      <c r="BI19" s="5">
        <f t="shared" si="40"/>
        <v>-7.353919197464308</v>
      </c>
      <c r="BJ19" s="5">
        <f t="shared" si="41"/>
        <v>-2.309877971235673</v>
      </c>
      <c r="BK19" s="5">
        <f t="shared" si="0"/>
        <v>9.22880328546431</v>
      </c>
      <c r="BL19" s="5">
        <f t="shared" si="1"/>
        <v>8.328435303235674</v>
      </c>
      <c r="BM19" s="5">
        <f t="shared" si="42"/>
        <v>12.431156208574452</v>
      </c>
      <c r="BN19" s="5">
        <f t="shared" si="43"/>
        <v>42.06433705831352</v>
      </c>
      <c r="BO19" s="5">
        <f t="shared" si="44"/>
        <v>59.415663804833926</v>
      </c>
      <c r="BP19" s="5">
        <f t="shared" si="45"/>
        <v>154.87517713735207</v>
      </c>
      <c r="BQ19" s="5">
        <f t="shared" si="46"/>
        <v>-53.79404682771555</v>
      </c>
      <c r="BR19" s="5">
        <f t="shared" si="47"/>
        <v>25.22739842446301</v>
      </c>
      <c r="BS19" s="5">
        <f t="shared" si="48"/>
        <v>3.3530931920000002</v>
      </c>
      <c r="BT19" s="5">
        <f t="shared" si="48"/>
        <v>15.047239655999999</v>
      </c>
      <c r="BU19" s="5">
        <f t="shared" si="49"/>
        <v>15.416311336352017</v>
      </c>
      <c r="BV19" s="5">
        <f t="shared" si="50"/>
        <v>77.43758856867603</v>
      </c>
      <c r="BW19" s="5">
        <f t="shared" si="51"/>
        <v>1.8748840880000002</v>
      </c>
      <c r="BX19" s="5">
        <f t="shared" si="51"/>
        <v>6.018557332</v>
      </c>
      <c r="BY19" s="5">
        <f t="shared" si="52"/>
        <v>6.3038260367816745</v>
      </c>
      <c r="BZ19" s="5">
        <f t="shared" si="53"/>
        <v>72.69729053560008</v>
      </c>
      <c r="CA19" s="5">
        <f t="shared" si="54"/>
        <v>97.18174479322833</v>
      </c>
      <c r="CB19" s="5">
        <f t="shared" si="55"/>
        <v>150.1348791042761</v>
      </c>
      <c r="CC19" s="5">
        <f t="shared" si="56"/>
        <v>-84.27601348671803</v>
      </c>
      <c r="CD19" s="5">
        <f t="shared" si="57"/>
        <v>48.392613814947865</v>
      </c>
      <c r="CE19" s="5">
        <f t="shared" si="58"/>
        <v>-138.0700603144336</v>
      </c>
      <c r="CF19" s="5">
        <f t="shared" si="58"/>
        <v>73.62001223941087</v>
      </c>
      <c r="CG19" s="5">
        <f t="shared" si="59"/>
        <v>156.47123619810236</v>
      </c>
      <c r="CH19" s="5">
        <f t="shared" si="60"/>
        <v>-28.06688018095151</v>
      </c>
      <c r="CI19" s="5">
        <f t="shared" si="61"/>
        <v>0.0794469099281342</v>
      </c>
      <c r="CJ19" s="5">
        <f t="shared" si="62"/>
        <v>70.13121723926503</v>
      </c>
      <c r="CK19" s="5">
        <f t="shared" si="63"/>
        <v>1.1281461209795056</v>
      </c>
      <c r="CL19" s="5">
        <f t="shared" si="64"/>
        <v>70.13121723926503</v>
      </c>
      <c r="CM19" s="5">
        <f>(1/(SQRT(3)))*(CG19/BM19)</f>
        <v>7.267120517486245</v>
      </c>
      <c r="CN19" s="5">
        <f t="shared" si="66"/>
        <v>70.13121723926503</v>
      </c>
      <c r="CO19" s="5">
        <f t="shared" si="67"/>
        <v>2.4698558277841864</v>
      </c>
      <c r="CP19" s="5">
        <f t="shared" si="68"/>
        <v>6.834533839672611</v>
      </c>
      <c r="CQ19" s="5">
        <f t="shared" si="69"/>
        <v>2.767179267222316</v>
      </c>
      <c r="CR19" s="5">
        <f t="shared" si="70"/>
        <v>1.410182651224382</v>
      </c>
    </row>
    <row r="20" spans="1:96" ht="12.75">
      <c r="A20" s="1" t="s">
        <v>63</v>
      </c>
      <c r="B20" s="1">
        <v>3</v>
      </c>
      <c r="C20">
        <v>0.01153</v>
      </c>
      <c r="D20">
        <v>0.6538</v>
      </c>
      <c r="E20">
        <v>0.4234</v>
      </c>
      <c r="F20">
        <v>0.5764</v>
      </c>
      <c r="G20">
        <v>2.3746</v>
      </c>
      <c r="H20" s="5">
        <f t="shared" si="2"/>
        <v>0.007538314000000001</v>
      </c>
      <c r="I20" s="5">
        <f t="shared" si="3"/>
        <v>0.004881802</v>
      </c>
      <c r="J20" s="5">
        <f t="shared" si="4"/>
        <v>0.0066458920000000005</v>
      </c>
      <c r="K20" s="5">
        <f t="shared" si="5"/>
        <v>0.027379138</v>
      </c>
      <c r="L20" s="2">
        <v>18</v>
      </c>
      <c r="M20" s="6"/>
      <c r="N20" s="2">
        <v>3</v>
      </c>
      <c r="O20" s="5">
        <f>O10+H19</f>
        <v>1.755623706</v>
      </c>
      <c r="P20" s="5">
        <f>P10+I19</f>
        <v>7.574830057999999</v>
      </c>
      <c r="Q20" s="5">
        <f>Q10+J19</f>
        <v>1.9445996680000004</v>
      </c>
      <c r="R20" s="5">
        <f>R10+K19</f>
        <v>6.305765202</v>
      </c>
      <c r="S20">
        <v>0</v>
      </c>
      <c r="T20">
        <v>0</v>
      </c>
      <c r="U20" s="5">
        <f t="shared" si="6"/>
        <v>1.755623706</v>
      </c>
      <c r="V20" s="5">
        <f t="shared" si="6"/>
        <v>7.574830057999999</v>
      </c>
      <c r="W20" s="5">
        <f t="shared" si="7"/>
        <v>7.775619911277135</v>
      </c>
      <c r="X20" s="5">
        <f t="shared" si="8"/>
        <v>76.95091615460403</v>
      </c>
      <c r="Y20" s="5">
        <f t="shared" si="9"/>
        <v>1.0543691584773096</v>
      </c>
      <c r="Z20" s="5">
        <f t="shared" si="10"/>
        <v>-76.95091615460403</v>
      </c>
      <c r="AA20" s="5">
        <f t="shared" si="11"/>
        <v>4.314609122736464</v>
      </c>
      <c r="AB20" s="5">
        <f t="shared" si="72"/>
        <v>1.4761168218682335</v>
      </c>
      <c r="AC20" s="5">
        <f t="shared" si="12"/>
        <v>3.511247412</v>
      </c>
      <c r="AD20" s="5">
        <f t="shared" si="12"/>
        <v>15.149660115999998</v>
      </c>
      <c r="AE20" s="5">
        <f t="shared" si="13"/>
        <v>15.55123982255427</v>
      </c>
      <c r="AF20" s="5">
        <f t="shared" si="14"/>
        <v>76.95091615460403</v>
      </c>
      <c r="AG20" s="5">
        <f t="shared" si="15"/>
        <v>0.5271845792386548</v>
      </c>
      <c r="AH20" s="5">
        <f t="shared" si="16"/>
        <v>-76.95091615460403</v>
      </c>
      <c r="AI20" s="14">
        <f t="shared" si="17"/>
        <v>527.1845792386548</v>
      </c>
      <c r="AJ20" s="5">
        <f t="shared" si="18"/>
        <v>8.978512497784136</v>
      </c>
      <c r="AK20" s="5">
        <f t="shared" si="19"/>
        <v>76.95091615460403</v>
      </c>
      <c r="AL20" s="5">
        <f t="shared" si="20"/>
        <v>2.0272196385095764</v>
      </c>
      <c r="AM20" s="5">
        <f t="shared" si="21"/>
        <v>8.746660346103937</v>
      </c>
      <c r="AN20" s="5">
        <f t="shared" si="22"/>
        <v>4.3146091227364645</v>
      </c>
      <c r="AO20" s="5">
        <f t="shared" si="23"/>
        <v>0.7802331772732091</v>
      </c>
      <c r="AP20" s="5">
        <f t="shared" si="24"/>
        <v>5.45584708</v>
      </c>
      <c r="AQ20" s="5">
        <f t="shared" si="24"/>
        <v>21.455425317999996</v>
      </c>
      <c r="AR20" s="7">
        <f t="shared" si="25"/>
        <v>22.138237123506915</v>
      </c>
      <c r="AS20" s="5">
        <f t="shared" si="26"/>
        <v>75.73278393028794</v>
      </c>
      <c r="AT20" s="13">
        <f t="shared" si="27"/>
        <v>1.1109792225218493</v>
      </c>
      <c r="AU20" s="5">
        <f t="shared" si="28"/>
        <v>-75.73278393028794</v>
      </c>
      <c r="AV20" s="14">
        <f t="shared" si="29"/>
        <v>1110.9792225218494</v>
      </c>
      <c r="AW20" s="5">
        <f t="shared" si="30"/>
        <v>7.379412374502305</v>
      </c>
      <c r="AX20" s="5">
        <f t="shared" si="31"/>
        <v>75.73278393028794</v>
      </c>
      <c r="AY20" s="5">
        <f t="shared" si="32"/>
        <v>1.8186156933333346</v>
      </c>
      <c r="AZ20" s="5">
        <f t="shared" si="33"/>
        <v>7.151808439333331</v>
      </c>
      <c r="BA20" s="5">
        <f t="shared" si="34"/>
        <v>3.932556210501409</v>
      </c>
      <c r="BB20" s="5">
        <f t="shared" si="35"/>
        <v>1.6109198726566816</v>
      </c>
      <c r="BC20" s="1">
        <v>1</v>
      </c>
      <c r="BD20" s="1">
        <v>120</v>
      </c>
      <c r="BE20" s="5">
        <f>SQRT(O20*O20+P20*P20)</f>
        <v>7.775619911277135</v>
      </c>
      <c r="BF20" s="5">
        <f t="shared" si="37"/>
        <v>76.95091615460403</v>
      </c>
      <c r="BG20" s="5">
        <f t="shared" si="38"/>
        <v>7.775619911277135</v>
      </c>
      <c r="BH20" s="5">
        <f t="shared" si="39"/>
        <v>196.95091615460404</v>
      </c>
      <c r="BI20" s="5">
        <f t="shared" si="40"/>
        <v>-7.437807112577953</v>
      </c>
      <c r="BJ20" s="5">
        <f t="shared" si="41"/>
        <v>-2.267000300117817</v>
      </c>
      <c r="BK20" s="5">
        <f t="shared" si="0"/>
        <v>9.382406780577952</v>
      </c>
      <c r="BL20" s="5">
        <f t="shared" si="1"/>
        <v>8.572765502117818</v>
      </c>
      <c r="BM20" s="5">
        <f t="shared" si="42"/>
        <v>12.709125278733248</v>
      </c>
      <c r="BN20" s="5">
        <f t="shared" si="43"/>
        <v>42.41814645535622</v>
      </c>
      <c r="BO20" s="5">
        <f t="shared" si="44"/>
        <v>60.46026500464944</v>
      </c>
      <c r="BP20" s="5">
        <f t="shared" si="45"/>
        <v>153.90183230920806</v>
      </c>
      <c r="BQ20" s="5">
        <f t="shared" si="46"/>
        <v>-54.29583581051109</v>
      </c>
      <c r="BR20" s="5">
        <f t="shared" si="47"/>
        <v>26.597102437492303</v>
      </c>
      <c r="BS20" s="5">
        <f t="shared" si="48"/>
        <v>3.511247412</v>
      </c>
      <c r="BT20" s="5">
        <f t="shared" si="48"/>
        <v>15.149660115999998</v>
      </c>
      <c r="BU20" s="5">
        <f t="shared" si="49"/>
        <v>15.55123982255427</v>
      </c>
      <c r="BV20" s="5">
        <f t="shared" si="50"/>
        <v>76.95091615460403</v>
      </c>
      <c r="BW20" s="5">
        <f t="shared" si="51"/>
        <v>1.9445996680000004</v>
      </c>
      <c r="BX20" s="5">
        <f t="shared" si="51"/>
        <v>6.305765202</v>
      </c>
      <c r="BY20" s="5">
        <f t="shared" si="52"/>
        <v>6.5987985763728085</v>
      </c>
      <c r="BZ20" s="5">
        <f t="shared" si="53"/>
        <v>72.86105323353823</v>
      </c>
      <c r="CA20" s="5">
        <f t="shared" si="54"/>
        <v>102.61949920190325</v>
      </c>
      <c r="CB20" s="5">
        <f t="shared" si="55"/>
        <v>149.81196938814224</v>
      </c>
      <c r="CC20" s="5">
        <f t="shared" si="56"/>
        <v>-88.70222902995899</v>
      </c>
      <c r="CD20" s="5">
        <f t="shared" si="57"/>
        <v>51.601125778088644</v>
      </c>
      <c r="CE20" s="5">
        <f t="shared" si="58"/>
        <v>-142.99806484047008</v>
      </c>
      <c r="CF20" s="5">
        <f t="shared" si="58"/>
        <v>78.19822821558094</v>
      </c>
      <c r="CG20" s="5">
        <f t="shared" si="59"/>
        <v>162.98285015355256</v>
      </c>
      <c r="CH20" s="5">
        <f t="shared" si="60"/>
        <v>-28.671962562392345</v>
      </c>
      <c r="CI20" s="5">
        <f t="shared" si="61"/>
        <v>0.07797829812621071</v>
      </c>
      <c r="CJ20" s="5">
        <f t="shared" si="62"/>
        <v>71.09010901774857</v>
      </c>
      <c r="CK20" s="5">
        <f t="shared" si="63"/>
        <v>1.107291833392192</v>
      </c>
      <c r="CL20" s="5">
        <f t="shared" si="64"/>
        <v>71.09010901774857</v>
      </c>
      <c r="CM20" s="5">
        <f>(1/(SQRT(3)))*(CG20/BM20)</f>
        <v>7.403986532960279</v>
      </c>
      <c r="CN20" s="5">
        <f t="shared" si="66"/>
        <v>71.09010901774857</v>
      </c>
      <c r="CO20" s="5">
        <f t="shared" si="67"/>
        <v>2.3994894070214015</v>
      </c>
      <c r="CP20" s="5">
        <f t="shared" si="68"/>
        <v>7.0043891358097214</v>
      </c>
      <c r="CQ20" s="5">
        <f t="shared" si="69"/>
        <v>2.9191165067507416</v>
      </c>
      <c r="CR20" s="5">
        <f t="shared" si="70"/>
        <v>1.3841147917402399</v>
      </c>
    </row>
    <row r="21" spans="1:96" ht="12.75">
      <c r="A21" s="1" t="s">
        <v>64</v>
      </c>
      <c r="B21" s="1">
        <v>3</v>
      </c>
      <c r="C21">
        <v>0.00514</v>
      </c>
      <c r="D21">
        <v>0.6538</v>
      </c>
      <c r="E21">
        <v>0.4234</v>
      </c>
      <c r="F21">
        <v>0.5764</v>
      </c>
      <c r="G21">
        <v>2.3746</v>
      </c>
      <c r="H21" s="5">
        <f t="shared" si="2"/>
        <v>0.003360532</v>
      </c>
      <c r="I21" s="5">
        <f t="shared" si="3"/>
        <v>0.002176276</v>
      </c>
      <c r="J21" s="5">
        <f t="shared" si="4"/>
        <v>0.002962696</v>
      </c>
      <c r="K21" s="5">
        <f t="shared" si="5"/>
        <v>0.012205444</v>
      </c>
      <c r="L21" s="2">
        <v>19</v>
      </c>
      <c r="M21" s="6"/>
      <c r="N21" s="2">
        <v>3</v>
      </c>
      <c r="O21" s="5">
        <f>O11+H20</f>
        <v>1.77911474</v>
      </c>
      <c r="P21" s="5">
        <f>P11+I20</f>
        <v>7.590042819999999</v>
      </c>
      <c r="Q21" s="5">
        <f>Q11+J20</f>
        <v>1.9653097200000005</v>
      </c>
      <c r="R21" s="5">
        <f>R11+K20</f>
        <v>6.391084579999999</v>
      </c>
      <c r="S21">
        <v>0</v>
      </c>
      <c r="T21">
        <v>0</v>
      </c>
      <c r="U21" s="5">
        <f t="shared" si="6"/>
        <v>1.77911474</v>
      </c>
      <c r="V21" s="5">
        <f t="shared" si="6"/>
        <v>7.590042819999999</v>
      </c>
      <c r="W21" s="5">
        <f t="shared" si="7"/>
        <v>7.795768035769074</v>
      </c>
      <c r="X21" s="5">
        <f t="shared" si="8"/>
        <v>76.80796921188761</v>
      </c>
      <c r="Y21" s="5">
        <f t="shared" si="9"/>
        <v>1.0516441465262112</v>
      </c>
      <c r="Z21" s="5">
        <f t="shared" si="10"/>
        <v>-76.80796921188761</v>
      </c>
      <c r="AA21" s="5">
        <f t="shared" si="11"/>
        <v>4.266190734837034</v>
      </c>
      <c r="AB21" s="5">
        <f t="shared" si="72"/>
        <v>1.4723018051366956</v>
      </c>
      <c r="AC21" s="5">
        <f t="shared" si="12"/>
        <v>3.55822948</v>
      </c>
      <c r="AD21" s="5">
        <f t="shared" si="12"/>
        <v>15.180085639999998</v>
      </c>
      <c r="AE21" s="5">
        <f t="shared" si="13"/>
        <v>15.591536071538147</v>
      </c>
      <c r="AF21" s="5">
        <f t="shared" si="14"/>
        <v>76.80796921188761</v>
      </c>
      <c r="AG21" s="5">
        <f t="shared" si="15"/>
        <v>0.5258220732631056</v>
      </c>
      <c r="AH21" s="5">
        <f t="shared" si="16"/>
        <v>-76.80796921188761</v>
      </c>
      <c r="AI21" s="14">
        <f>1000*AG21</f>
        <v>525.8220732631056</v>
      </c>
      <c r="AJ21" s="5">
        <f t="shared" si="18"/>
        <v>9.00177754798231</v>
      </c>
      <c r="AK21" s="5">
        <f t="shared" si="19"/>
        <v>76.80796921188761</v>
      </c>
      <c r="AL21" s="5">
        <f t="shared" si="20"/>
        <v>2.054344748116463</v>
      </c>
      <c r="AM21" s="5">
        <f t="shared" si="21"/>
        <v>8.764226530575574</v>
      </c>
      <c r="AN21" s="5">
        <f t="shared" si="22"/>
        <v>4.266190734837034</v>
      </c>
      <c r="AO21" s="5">
        <f t="shared" si="23"/>
        <v>0.7782166684293963</v>
      </c>
      <c r="AP21" s="5">
        <f t="shared" si="24"/>
        <v>5.5235392</v>
      </c>
      <c r="AQ21" s="5">
        <f t="shared" si="24"/>
        <v>21.57117022</v>
      </c>
      <c r="AR21" s="7">
        <f t="shared" si="25"/>
        <v>22.267125318598076</v>
      </c>
      <c r="AS21" s="5">
        <f t="shared" si="26"/>
        <v>75.63737399646656</v>
      </c>
      <c r="AT21" s="13">
        <f t="shared" si="27"/>
        <v>1.1045485717429173</v>
      </c>
      <c r="AU21" s="5">
        <f t="shared" si="28"/>
        <v>-75.63737399646656</v>
      </c>
      <c r="AV21" s="14">
        <f t="shared" si="29"/>
        <v>1104.5485717429174</v>
      </c>
      <c r="AW21" s="5">
        <f t="shared" si="30"/>
        <v>7.422375106199358</v>
      </c>
      <c r="AX21" s="5">
        <f t="shared" si="31"/>
        <v>75.63737399646656</v>
      </c>
      <c r="AY21" s="5">
        <f t="shared" si="32"/>
        <v>1.8411797333333353</v>
      </c>
      <c r="AZ21" s="5">
        <f t="shared" si="33"/>
        <v>7.190390073333332</v>
      </c>
      <c r="BA21" s="5">
        <f t="shared" si="34"/>
        <v>3.9053167613981943</v>
      </c>
      <c r="BB21" s="5">
        <f t="shared" si="35"/>
        <v>1.60159542902723</v>
      </c>
      <c r="BC21" s="1">
        <v>1</v>
      </c>
      <c r="BD21" s="1">
        <v>120</v>
      </c>
      <c r="BE21" s="5">
        <f t="shared" si="36"/>
        <v>7.795768035769074</v>
      </c>
      <c r="BF21" s="5">
        <f t="shared" si="37"/>
        <v>76.80796921188761</v>
      </c>
      <c r="BG21" s="5">
        <f t="shared" si="38"/>
        <v>7.795768035769074</v>
      </c>
      <c r="BH21" s="5">
        <f t="shared" si="39"/>
        <v>196.8079692118876</v>
      </c>
      <c r="BI21" s="5">
        <f t="shared" si="40"/>
        <v>-7.462727267931679</v>
      </c>
      <c r="BJ21" s="5">
        <f t="shared" si="41"/>
        <v>-2.2542628489126524</v>
      </c>
      <c r="BK21" s="5">
        <f t="shared" si="0"/>
        <v>9.42803698793168</v>
      </c>
      <c r="BL21" s="5">
        <f t="shared" si="1"/>
        <v>8.645347428912652</v>
      </c>
      <c r="BM21" s="5">
        <f t="shared" si="42"/>
        <v>12.79179086806904</v>
      </c>
      <c r="BN21" s="5">
        <f t="shared" si="43"/>
        <v>42.52028704274929</v>
      </c>
      <c r="BO21" s="5">
        <f t="shared" si="44"/>
        <v>60.7739992675188</v>
      </c>
      <c r="BP21" s="5">
        <f t="shared" si="45"/>
        <v>153.61593842377522</v>
      </c>
      <c r="BQ21" s="5">
        <f t="shared" si="46"/>
        <v>-54.44350075134827</v>
      </c>
      <c r="BR21" s="5">
        <f t="shared" si="47"/>
        <v>27.007114116586333</v>
      </c>
      <c r="BS21" s="5">
        <f t="shared" si="48"/>
        <v>3.55822948</v>
      </c>
      <c r="BT21" s="5">
        <f t="shared" si="48"/>
        <v>15.180085639999998</v>
      </c>
      <c r="BU21" s="5">
        <f t="shared" si="49"/>
        <v>15.591536071538147</v>
      </c>
      <c r="BV21" s="5">
        <f t="shared" si="50"/>
        <v>76.80796921188761</v>
      </c>
      <c r="BW21" s="5">
        <f t="shared" si="51"/>
        <v>1.9653097200000005</v>
      </c>
      <c r="BX21" s="5">
        <f t="shared" si="51"/>
        <v>6.391084579999999</v>
      </c>
      <c r="BY21" s="5">
        <f t="shared" si="52"/>
        <v>6.68643435653415</v>
      </c>
      <c r="BZ21" s="5">
        <f t="shared" si="53"/>
        <v>72.90691760207513</v>
      </c>
      <c r="CA21" s="5">
        <f t="shared" si="54"/>
        <v>104.25178245987416</v>
      </c>
      <c r="CB21" s="5">
        <f t="shared" si="55"/>
        <v>149.71488681396272</v>
      </c>
      <c r="CC21" s="5">
        <f t="shared" si="56"/>
        <v>-90.02418827384885</v>
      </c>
      <c r="CD21" s="5">
        <f t="shared" si="57"/>
        <v>52.57451542045388</v>
      </c>
      <c r="CE21" s="5">
        <f t="shared" si="58"/>
        <v>-144.4676890251971</v>
      </c>
      <c r="CF21" s="5">
        <f t="shared" si="58"/>
        <v>79.58162953704021</v>
      </c>
      <c r="CG21" s="5">
        <f t="shared" si="59"/>
        <v>164.93680284294274</v>
      </c>
      <c r="CH21" s="5">
        <f t="shared" si="60"/>
        <v>-28.84865879932947</v>
      </c>
      <c r="CI21" s="5">
        <f t="shared" si="61"/>
        <v>0.0775557101118889</v>
      </c>
      <c r="CJ21" s="5">
        <f t="shared" si="62"/>
        <v>71.36894584207876</v>
      </c>
      <c r="CK21" s="5">
        <f t="shared" si="63"/>
        <v>1.1012910835888223</v>
      </c>
      <c r="CL21" s="5">
        <f t="shared" si="64"/>
        <v>71.36894584207876</v>
      </c>
      <c r="CM21" s="5">
        <f>(1/(SQRT(3)))*(CG21/BM21)</f>
        <v>7.444329609730709</v>
      </c>
      <c r="CN21" s="5">
        <f t="shared" si="66"/>
        <v>71.36894584207876</v>
      </c>
      <c r="CO21" s="5">
        <f t="shared" si="67"/>
        <v>2.3782619437635732</v>
      </c>
      <c r="CP21" s="5">
        <f t="shared" si="68"/>
        <v>7.054212462434009</v>
      </c>
      <c r="CQ21" s="5">
        <f t="shared" si="69"/>
        <v>2.966120902254693</v>
      </c>
      <c r="CR21" s="5">
        <f t="shared" si="70"/>
        <v>1.376613854486028</v>
      </c>
    </row>
    <row r="22" spans="1:96" ht="12.75">
      <c r="A22" s="1" t="s">
        <v>65</v>
      </c>
      <c r="B22" s="1">
        <v>1</v>
      </c>
      <c r="C22">
        <v>0.04019</v>
      </c>
      <c r="D22">
        <v>0.6538</v>
      </c>
      <c r="E22">
        <v>0.4083</v>
      </c>
      <c r="F22">
        <v>0.5516</v>
      </c>
      <c r="G22">
        <v>2.4192</v>
      </c>
      <c r="H22" s="5">
        <f t="shared" si="2"/>
        <v>0.026276222</v>
      </c>
      <c r="I22" s="5">
        <f t="shared" si="3"/>
        <v>0.016409576999999998</v>
      </c>
      <c r="J22" s="5">
        <f t="shared" si="4"/>
        <v>0.022168803999999997</v>
      </c>
      <c r="K22" s="5">
        <f t="shared" si="5"/>
        <v>0.09722764799999999</v>
      </c>
      <c r="L22" s="2">
        <v>20</v>
      </c>
      <c r="M22" s="6"/>
      <c r="N22" s="2">
        <v>3</v>
      </c>
      <c r="O22" s="5">
        <f>O13+H21</f>
        <v>1.7907458420000002</v>
      </c>
      <c r="P22" s="5">
        <f>P13+I21</f>
        <v>7.597575105999999</v>
      </c>
      <c r="Q22" s="5">
        <f>Q13+J21</f>
        <v>1.9755638760000005</v>
      </c>
      <c r="R22" s="5">
        <f>R13+K21</f>
        <v>6.433328713999999</v>
      </c>
      <c r="S22">
        <v>0</v>
      </c>
      <c r="T22">
        <v>0</v>
      </c>
      <c r="U22" s="5">
        <f t="shared" si="6"/>
        <v>1.7907458420000002</v>
      </c>
      <c r="V22" s="5">
        <f t="shared" si="6"/>
        <v>7.597575105999999</v>
      </c>
      <c r="W22" s="5">
        <f t="shared" si="7"/>
        <v>7.805761856599982</v>
      </c>
      <c r="X22" s="5">
        <f t="shared" si="8"/>
        <v>76.73746533690203</v>
      </c>
      <c r="Y22" s="5">
        <f t="shared" si="9"/>
        <v>1.0502977125238249</v>
      </c>
      <c r="Z22" s="5">
        <f t="shared" si="10"/>
        <v>-76.73746533690203</v>
      </c>
      <c r="AA22" s="5">
        <f t="shared" si="11"/>
        <v>4.242687559455463</v>
      </c>
      <c r="AB22" s="5">
        <f t="shared" si="72"/>
        <v>1.4704167975333546</v>
      </c>
      <c r="AC22" s="5">
        <f t="shared" si="12"/>
        <v>3.5814916840000004</v>
      </c>
      <c r="AD22" s="5">
        <f t="shared" si="12"/>
        <v>15.195150211999998</v>
      </c>
      <c r="AE22" s="5">
        <f t="shared" si="13"/>
        <v>15.611523713199963</v>
      </c>
      <c r="AF22" s="5">
        <f t="shared" si="14"/>
        <v>76.73746533690203</v>
      </c>
      <c r="AG22" s="5">
        <f t="shared" si="15"/>
        <v>0.5251488562619124</v>
      </c>
      <c r="AH22" s="5">
        <f t="shared" si="16"/>
        <v>-76.73746533690203</v>
      </c>
      <c r="AI22" s="14">
        <f t="shared" si="17"/>
        <v>525.1488562619124</v>
      </c>
      <c r="AJ22" s="5">
        <f t="shared" si="18"/>
        <v>9.013317418276225</v>
      </c>
      <c r="AK22" s="5">
        <f t="shared" si="19"/>
        <v>76.73746533690203</v>
      </c>
      <c r="AL22" s="5">
        <f t="shared" si="20"/>
        <v>2.0677751878578063</v>
      </c>
      <c r="AM22" s="5">
        <f t="shared" si="21"/>
        <v>8.772924065275</v>
      </c>
      <c r="AN22" s="5">
        <f t="shared" si="22"/>
        <v>4.242687559455463</v>
      </c>
      <c r="AO22" s="5">
        <f t="shared" si="23"/>
        <v>0.7772203072676304</v>
      </c>
      <c r="AP22" s="5">
        <f t="shared" si="24"/>
        <v>5.557055560000001</v>
      </c>
      <c r="AQ22" s="5">
        <f t="shared" si="24"/>
        <v>21.628478925999996</v>
      </c>
      <c r="AR22" s="7">
        <f t="shared" si="25"/>
        <v>22.330964313019553</v>
      </c>
      <c r="AS22" s="5">
        <f t="shared" si="26"/>
        <v>75.59054145454995</v>
      </c>
      <c r="AT22" s="13">
        <f t="shared" si="27"/>
        <v>1.1013909261920425</v>
      </c>
      <c r="AU22" s="5">
        <f t="shared" si="28"/>
        <v>-75.59054145454995</v>
      </c>
      <c r="AV22" s="14">
        <f t="shared" si="29"/>
        <v>1101.3909261920426</v>
      </c>
      <c r="AW22" s="5">
        <f t="shared" si="30"/>
        <v>7.443654771006518</v>
      </c>
      <c r="AX22" s="5">
        <f t="shared" si="31"/>
        <v>75.59054145454995</v>
      </c>
      <c r="AY22" s="5">
        <f t="shared" si="32"/>
        <v>1.8523518533333343</v>
      </c>
      <c r="AZ22" s="5">
        <f t="shared" si="33"/>
        <v>7.209492975333331</v>
      </c>
      <c r="BA22" s="5">
        <f t="shared" si="34"/>
        <v>3.892075343223666</v>
      </c>
      <c r="BB22" s="5">
        <f t="shared" si="35"/>
        <v>1.5970168429784615</v>
      </c>
      <c r="BC22" s="1">
        <v>1</v>
      </c>
      <c r="BD22" s="1">
        <v>120</v>
      </c>
      <c r="BE22" s="5">
        <f t="shared" si="36"/>
        <v>7.805761856599982</v>
      </c>
      <c r="BF22" s="5">
        <f t="shared" si="37"/>
        <v>76.73746533690203</v>
      </c>
      <c r="BG22" s="5">
        <f t="shared" si="38"/>
        <v>7.805761856599982</v>
      </c>
      <c r="BH22" s="5">
        <f t="shared" si="39"/>
        <v>196.73746533690203</v>
      </c>
      <c r="BI22" s="5">
        <f t="shared" si="40"/>
        <v>-7.475065969956249</v>
      </c>
      <c r="BJ22" s="5">
        <f t="shared" si="41"/>
        <v>-2.2479561621066413</v>
      </c>
      <c r="BK22" s="5">
        <f t="shared" si="0"/>
        <v>9.45062984595625</v>
      </c>
      <c r="BL22" s="5">
        <f t="shared" si="1"/>
        <v>8.681284876106641</v>
      </c>
      <c r="BM22" s="5">
        <f t="shared" si="42"/>
        <v>12.832735935310012</v>
      </c>
      <c r="BN22" s="5">
        <f t="shared" si="43"/>
        <v>42.57037269228258</v>
      </c>
      <c r="BO22" s="5">
        <f t="shared" si="44"/>
        <v>60.92991816195119</v>
      </c>
      <c r="BP22" s="5">
        <f t="shared" si="45"/>
        <v>153.47493067380407</v>
      </c>
      <c r="BQ22" s="5">
        <f t="shared" si="46"/>
        <v>-54.516376820670615</v>
      </c>
      <c r="BR22" s="5">
        <f t="shared" si="47"/>
        <v>27.21065206070442</v>
      </c>
      <c r="BS22" s="5">
        <f t="shared" si="48"/>
        <v>3.5814916840000004</v>
      </c>
      <c r="BT22" s="5">
        <f t="shared" si="48"/>
        <v>15.195150211999998</v>
      </c>
      <c r="BU22" s="5">
        <f t="shared" si="49"/>
        <v>15.611523713199963</v>
      </c>
      <c r="BV22" s="5">
        <f t="shared" si="50"/>
        <v>76.73746533690203</v>
      </c>
      <c r="BW22" s="5">
        <f t="shared" si="51"/>
        <v>1.9755638760000005</v>
      </c>
      <c r="BX22" s="5">
        <f t="shared" si="51"/>
        <v>6.433328713999999</v>
      </c>
      <c r="BY22" s="5">
        <f t="shared" si="52"/>
        <v>6.729826964382742</v>
      </c>
      <c r="BZ22" s="5">
        <f t="shared" si="53"/>
        <v>72.92918426260502</v>
      </c>
      <c r="CA22" s="5">
        <f t="shared" si="54"/>
        <v>105.06285324019369</v>
      </c>
      <c r="CB22" s="5">
        <f t="shared" si="55"/>
        <v>149.66664959950705</v>
      </c>
      <c r="CC22" s="5">
        <f t="shared" si="56"/>
        <v>-90.67993057929795</v>
      </c>
      <c r="CD22" s="5">
        <f t="shared" si="57"/>
        <v>53.05990313885035</v>
      </c>
      <c r="CE22" s="5">
        <f t="shared" si="58"/>
        <v>-145.19630739996856</v>
      </c>
      <c r="CF22" s="5">
        <f t="shared" si="58"/>
        <v>80.27055519955476</v>
      </c>
      <c r="CG22" s="5">
        <f t="shared" si="59"/>
        <v>165.90759390284381</v>
      </c>
      <c r="CH22" s="5">
        <f t="shared" si="60"/>
        <v>-28.93564199572924</v>
      </c>
      <c r="CI22" s="5">
        <f t="shared" si="61"/>
        <v>0.077348695339557</v>
      </c>
      <c r="CJ22" s="5">
        <f t="shared" si="62"/>
        <v>71.50601468801182</v>
      </c>
      <c r="CK22" s="5">
        <f t="shared" si="63"/>
        <v>1.0983514738217093</v>
      </c>
      <c r="CL22" s="5">
        <f t="shared" si="64"/>
        <v>71.50601468801182</v>
      </c>
      <c r="CM22" s="5">
        <f>(1/(SQRT(3)))*(CG22/BM22)</f>
        <v>7.464253490703188</v>
      </c>
      <c r="CN22" s="5">
        <f t="shared" si="66"/>
        <v>71.50601468801182</v>
      </c>
      <c r="CO22" s="5">
        <f t="shared" si="67"/>
        <v>2.3676992997943027</v>
      </c>
      <c r="CP22" s="5">
        <f t="shared" si="68"/>
        <v>7.078776744553277</v>
      </c>
      <c r="CQ22" s="5">
        <f t="shared" si="69"/>
        <v>2.9897279376516503</v>
      </c>
      <c r="CR22" s="5">
        <f t="shared" si="70"/>
        <v>1.3729393422771365</v>
      </c>
    </row>
    <row r="23" spans="1:96" ht="12.75">
      <c r="A23" s="1" t="s">
        <v>66</v>
      </c>
      <c r="B23" s="1">
        <v>1</v>
      </c>
      <c r="C23">
        <v>0.07108</v>
      </c>
      <c r="D23">
        <v>0.6538</v>
      </c>
      <c r="E23">
        <v>0.4083</v>
      </c>
      <c r="F23">
        <v>0.5516</v>
      </c>
      <c r="G23">
        <v>2.4192</v>
      </c>
      <c r="H23" s="5">
        <f t="shared" si="2"/>
        <v>0.04647210400000001</v>
      </c>
      <c r="I23" s="5">
        <f t="shared" si="3"/>
        <v>0.029021964</v>
      </c>
      <c r="J23" s="5">
        <f t="shared" si="4"/>
        <v>0.039207728000000004</v>
      </c>
      <c r="K23" s="5">
        <f t="shared" si="5"/>
        <v>0.171956736</v>
      </c>
      <c r="L23" s="2">
        <v>21</v>
      </c>
      <c r="M23" s="6"/>
      <c r="N23" s="11">
        <v>1</v>
      </c>
      <c r="O23" s="5">
        <f>O15+H22</f>
        <v>1.5517296379999999</v>
      </c>
      <c r="P23" s="5">
        <f>P15+I22</f>
        <v>7.442181665</v>
      </c>
      <c r="Q23" s="5">
        <f>Q15+J22</f>
        <v>1.7638468520000001</v>
      </c>
      <c r="R23" s="5">
        <f>R15+K22</f>
        <v>5.567014919999999</v>
      </c>
      <c r="S23">
        <v>0</v>
      </c>
      <c r="T23">
        <v>0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>
        <f t="shared" si="24"/>
        <v>4.867306128</v>
      </c>
      <c r="AQ23" s="5">
        <f t="shared" si="24"/>
        <v>20.451378249999998</v>
      </c>
      <c r="AR23" s="7">
        <f t="shared" si="25"/>
        <v>21.022595968819818</v>
      </c>
      <c r="AS23" s="5">
        <f t="shared" si="26"/>
        <v>76.61298954561416</v>
      </c>
      <c r="AT23" s="13">
        <f t="shared" si="27"/>
        <v>1.1699374094406283</v>
      </c>
      <c r="AU23" s="5">
        <f t="shared" si="28"/>
        <v>-76.61298954561416</v>
      </c>
      <c r="AV23" s="14">
        <f t="shared" si="29"/>
        <v>1169.9374094406282</v>
      </c>
      <c r="AW23" s="5">
        <f t="shared" si="30"/>
        <v>7.007531989606606</v>
      </c>
      <c r="AX23" s="5">
        <f t="shared" si="31"/>
        <v>76.61298954561416</v>
      </c>
      <c r="AY23" s="5">
        <f t="shared" si="32"/>
        <v>1.6224353759999977</v>
      </c>
      <c r="AZ23" s="5">
        <f t="shared" si="33"/>
        <v>6.817126083333332</v>
      </c>
      <c r="BA23" s="5">
        <f t="shared" si="34"/>
        <v>4.201785898024786</v>
      </c>
      <c r="BB23" s="5">
        <f t="shared" si="35"/>
        <v>1.6964092436889109</v>
      </c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1:96" ht="12.75">
      <c r="A24" s="1" t="s">
        <v>67</v>
      </c>
      <c r="B24" s="1">
        <v>1</v>
      </c>
      <c r="C24">
        <v>0.18469</v>
      </c>
      <c r="D24">
        <v>0.6538</v>
      </c>
      <c r="E24">
        <v>0.4083</v>
      </c>
      <c r="F24">
        <v>0.5516</v>
      </c>
      <c r="G24">
        <v>2.4192</v>
      </c>
      <c r="H24" s="5">
        <f t="shared" si="2"/>
        <v>0.12075032200000001</v>
      </c>
      <c r="I24" s="5">
        <f t="shared" si="3"/>
        <v>0.075408927</v>
      </c>
      <c r="J24" s="5">
        <f t="shared" si="4"/>
        <v>0.10187500399999999</v>
      </c>
      <c r="K24" s="5">
        <f t="shared" si="5"/>
        <v>0.446802048</v>
      </c>
      <c r="L24" s="2">
        <v>22</v>
      </c>
      <c r="M24" s="6"/>
      <c r="N24" s="11">
        <v>1</v>
      </c>
      <c r="O24" s="5">
        <f>O16+H23</f>
        <v>1.58885894</v>
      </c>
      <c r="P24" s="5">
        <f>P16+I23</f>
        <v>7.465760112</v>
      </c>
      <c r="Q24" s="5">
        <f>Q16+J23</f>
        <v>1.7958145360000002</v>
      </c>
      <c r="R24" s="5">
        <f>R16+K23</f>
        <v>5.703246148</v>
      </c>
      <c r="S24">
        <v>0</v>
      </c>
      <c r="T24">
        <v>0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>
        <f t="shared" si="24"/>
        <v>4.973532416</v>
      </c>
      <c r="AQ24" s="5">
        <f t="shared" si="24"/>
        <v>20.634766372</v>
      </c>
      <c r="AR24" s="7">
        <f t="shared" si="25"/>
        <v>21.22568274331888</v>
      </c>
      <c r="AS24" s="5">
        <f t="shared" si="26"/>
        <v>76.4486506550417</v>
      </c>
      <c r="AT24" s="13">
        <f t="shared" si="27"/>
        <v>1.1587434790628706</v>
      </c>
      <c r="AU24" s="5">
        <f t="shared" si="28"/>
        <v>-76.4486506550417</v>
      </c>
      <c r="AV24" s="14">
        <f t="shared" si="29"/>
        <v>1158.7434790628706</v>
      </c>
      <c r="AW24" s="5">
        <f t="shared" si="30"/>
        <v>7.075227581106294</v>
      </c>
      <c r="AX24" s="5">
        <f t="shared" si="31"/>
        <v>76.4486506550417</v>
      </c>
      <c r="AY24" s="5">
        <f t="shared" si="32"/>
        <v>1.6578441386666685</v>
      </c>
      <c r="AZ24" s="5">
        <f t="shared" si="33"/>
        <v>6.878255457333334</v>
      </c>
      <c r="BA24" s="5">
        <f t="shared" si="34"/>
        <v>4.148915628983804</v>
      </c>
      <c r="BB24" s="5">
        <f t="shared" si="35"/>
        <v>1.6801780446411623</v>
      </c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1:96" ht="12.75">
      <c r="A25" s="1" t="s">
        <v>56</v>
      </c>
      <c r="B25" s="1">
        <v>1</v>
      </c>
      <c r="C25">
        <v>0.14827</v>
      </c>
      <c r="D25">
        <v>0.6538</v>
      </c>
      <c r="E25">
        <v>0.4083</v>
      </c>
      <c r="F25">
        <v>0.5516</v>
      </c>
      <c r="G25">
        <v>2.4192</v>
      </c>
      <c r="H25" s="5">
        <f t="shared" si="2"/>
        <v>0.09693892600000001</v>
      </c>
      <c r="I25" s="5">
        <f t="shared" si="3"/>
        <v>0.060538641000000004</v>
      </c>
      <c r="J25" s="5">
        <f t="shared" si="4"/>
        <v>0.081785732</v>
      </c>
      <c r="K25" s="5">
        <f t="shared" si="5"/>
        <v>0.35869478400000004</v>
      </c>
      <c r="L25" s="2">
        <v>23</v>
      </c>
      <c r="M25" s="6"/>
      <c r="N25" s="11">
        <v>1</v>
      </c>
      <c r="O25" s="5">
        <f>O5+H24</f>
        <v>1.74580363</v>
      </c>
      <c r="P25" s="5">
        <f>P5+I24</f>
        <v>7.5656817709999995</v>
      </c>
      <c r="Q25" s="5">
        <f>Q5+J24</f>
        <v>1.9313618280000002</v>
      </c>
      <c r="R25" s="5">
        <f>R5+K24</f>
        <v>6.2783358840000005</v>
      </c>
      <c r="S25">
        <v>0</v>
      </c>
      <c r="T25">
        <v>0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>
        <f t="shared" si="24"/>
        <v>5.422969088</v>
      </c>
      <c r="AQ25" s="5">
        <f t="shared" si="24"/>
        <v>21.409699426</v>
      </c>
      <c r="AR25" s="7">
        <f t="shared" si="25"/>
        <v>22.08582856134377</v>
      </c>
      <c r="AS25" s="5">
        <f t="shared" si="26"/>
        <v>75.78621225902</v>
      </c>
      <c r="AT25" s="13">
        <f t="shared" si="27"/>
        <v>1.113615520430428</v>
      </c>
      <c r="AU25" s="5">
        <f t="shared" si="28"/>
        <v>-75.78621225902</v>
      </c>
      <c r="AV25" s="14">
        <f t="shared" si="29"/>
        <v>1113.6155204304282</v>
      </c>
      <c r="AW25" s="5">
        <f t="shared" si="30"/>
        <v>7.361942853781257</v>
      </c>
      <c r="AX25" s="5">
        <f t="shared" si="31"/>
        <v>75.78621225902</v>
      </c>
      <c r="AY25" s="5">
        <f t="shared" si="32"/>
        <v>1.8076563626666675</v>
      </c>
      <c r="AZ25" s="5">
        <f t="shared" si="33"/>
        <v>7.136566475333333</v>
      </c>
      <c r="BA25" s="5">
        <f t="shared" si="34"/>
        <v>3.9479663406851397</v>
      </c>
      <c r="BB25" s="5">
        <f t="shared" si="35"/>
        <v>1.6147425046241206</v>
      </c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1:96" ht="12.75">
      <c r="A26" s="1" t="s">
        <v>57</v>
      </c>
      <c r="B26" s="1">
        <v>1</v>
      </c>
      <c r="C26">
        <v>0.27836</v>
      </c>
      <c r="D26">
        <v>0.6538</v>
      </c>
      <c r="E26">
        <v>0.4083</v>
      </c>
      <c r="F26">
        <v>0.5516</v>
      </c>
      <c r="G26">
        <v>2.4192</v>
      </c>
      <c r="H26" s="5">
        <f t="shared" si="2"/>
        <v>0.181991768</v>
      </c>
      <c r="I26" s="5">
        <f t="shared" si="3"/>
        <v>0.113654388</v>
      </c>
      <c r="J26" s="5">
        <f t="shared" si="4"/>
        <v>0.15354337599999998</v>
      </c>
      <c r="K26" s="5">
        <f t="shared" si="5"/>
        <v>0.673408512</v>
      </c>
      <c r="L26" s="2">
        <v>24</v>
      </c>
      <c r="M26" s="6"/>
      <c r="N26" s="11">
        <v>1</v>
      </c>
      <c r="O26" s="5">
        <f>O25+H25</f>
        <v>1.842742556</v>
      </c>
      <c r="P26" s="5">
        <f>P25+I25</f>
        <v>7.6262204119999994</v>
      </c>
      <c r="Q26" s="5">
        <f>Q25+J25</f>
        <v>2.01314756</v>
      </c>
      <c r="R26" s="5">
        <f>R25+K25</f>
        <v>6.637030668</v>
      </c>
      <c r="S26">
        <v>0</v>
      </c>
      <c r="T26">
        <v>0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>
        <f t="shared" si="24"/>
        <v>5.6986326720000005</v>
      </c>
      <c r="AQ26" s="5">
        <f t="shared" si="24"/>
        <v>21.889471492</v>
      </c>
      <c r="AR26" s="7">
        <f t="shared" si="25"/>
        <v>22.619093185392437</v>
      </c>
      <c r="AS26" s="5">
        <f t="shared" si="26"/>
        <v>75.4077155719853</v>
      </c>
      <c r="AT26" s="13">
        <f t="shared" si="27"/>
        <v>1.0873610743759503</v>
      </c>
      <c r="AU26" s="5">
        <f t="shared" si="28"/>
        <v>-75.4077155719853</v>
      </c>
      <c r="AV26" s="14">
        <f t="shared" si="29"/>
        <v>1087.3610743759502</v>
      </c>
      <c r="AW26" s="5">
        <f t="shared" si="30"/>
        <v>7.539697728464145</v>
      </c>
      <c r="AX26" s="5">
        <f t="shared" si="31"/>
        <v>75.4077155719853</v>
      </c>
      <c r="AY26" s="5">
        <f t="shared" si="32"/>
        <v>1.8995442240000002</v>
      </c>
      <c r="AZ26" s="5">
        <f t="shared" si="33"/>
        <v>7.296490497333333</v>
      </c>
      <c r="BA26" s="5">
        <f t="shared" si="34"/>
        <v>3.841179586737188</v>
      </c>
      <c r="BB26" s="5">
        <f t="shared" si="35"/>
        <v>1.5766735578451279</v>
      </c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1:96" ht="12.75">
      <c r="A27" s="1" t="s">
        <v>68</v>
      </c>
      <c r="B27" s="1">
        <v>1</v>
      </c>
      <c r="C27">
        <v>0.19185</v>
      </c>
      <c r="D27">
        <v>0.6538</v>
      </c>
      <c r="E27">
        <v>0.4083</v>
      </c>
      <c r="F27">
        <v>0.5516</v>
      </c>
      <c r="G27">
        <v>2.4192</v>
      </c>
      <c r="H27" s="5">
        <f t="shared" si="2"/>
        <v>0.12543153</v>
      </c>
      <c r="I27" s="5">
        <f t="shared" si="3"/>
        <v>0.07833235499999999</v>
      </c>
      <c r="J27" s="5">
        <f t="shared" si="4"/>
        <v>0.10582446</v>
      </c>
      <c r="K27" s="5">
        <f t="shared" si="5"/>
        <v>0.46412352</v>
      </c>
      <c r="L27" s="2">
        <v>25</v>
      </c>
      <c r="M27" s="6"/>
      <c r="N27" s="11">
        <v>1</v>
      </c>
      <c r="O27" s="5">
        <f>O25+H26</f>
        <v>1.927795398</v>
      </c>
      <c r="P27" s="5">
        <f>P25+I26</f>
        <v>7.679336158999999</v>
      </c>
      <c r="Q27" s="5">
        <f>Q25+J26</f>
        <v>2.084905204</v>
      </c>
      <c r="R27" s="5">
        <f>R25+K26</f>
        <v>6.9517443960000005</v>
      </c>
      <c r="S27">
        <v>0</v>
      </c>
      <c r="T27">
        <v>0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>
        <f>O27+O27+Q27+(3*S27)</f>
        <v>5.9404959999999996</v>
      </c>
      <c r="AQ27" s="5">
        <f t="shared" si="24"/>
        <v>22.310416714</v>
      </c>
      <c r="AR27" s="7">
        <f t="shared" si="25"/>
        <v>23.087749710145996</v>
      </c>
      <c r="AS27" s="5">
        <f t="shared" si="26"/>
        <v>75.09003996673344</v>
      </c>
      <c r="AT27" s="13">
        <f t="shared" si="27"/>
        <v>1.0652888123033333</v>
      </c>
      <c r="AU27" s="5">
        <f t="shared" si="28"/>
        <v>-75.09003996673344</v>
      </c>
      <c r="AV27" s="14">
        <f t="shared" si="29"/>
        <v>1065.2888123033333</v>
      </c>
      <c r="AW27" s="5">
        <f t="shared" si="30"/>
        <v>7.695916570048666</v>
      </c>
      <c r="AX27" s="5">
        <f t="shared" si="31"/>
        <v>75.09003996673344</v>
      </c>
      <c r="AY27" s="5">
        <f t="shared" si="32"/>
        <v>1.9801653333333336</v>
      </c>
      <c r="AZ27" s="5">
        <f t="shared" si="33"/>
        <v>7.436805571333333</v>
      </c>
      <c r="BA27" s="5">
        <f t="shared" si="34"/>
        <v>3.7556488067663034</v>
      </c>
      <c r="BB27" s="5">
        <f t="shared" si="35"/>
        <v>1.5446687778398331</v>
      </c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1:96" ht="12.75">
      <c r="A28" s="1" t="s">
        <v>69</v>
      </c>
      <c r="B28" s="1">
        <v>1</v>
      </c>
      <c r="C28">
        <v>0.21027</v>
      </c>
      <c r="D28">
        <v>0.6538</v>
      </c>
      <c r="E28">
        <v>0.4083</v>
      </c>
      <c r="F28">
        <v>0.5516</v>
      </c>
      <c r="G28">
        <v>2.4192</v>
      </c>
      <c r="H28" s="5">
        <f t="shared" si="2"/>
        <v>0.137474526</v>
      </c>
      <c r="I28" s="5">
        <f t="shared" si="3"/>
        <v>0.08585324100000001</v>
      </c>
      <c r="J28" s="5">
        <f t="shared" si="4"/>
        <v>0.115984932</v>
      </c>
      <c r="K28" s="5">
        <f t="shared" si="5"/>
        <v>0.5086851840000001</v>
      </c>
      <c r="L28" s="2">
        <v>26</v>
      </c>
      <c r="M28" s="6"/>
      <c r="N28" s="11">
        <v>1</v>
      </c>
      <c r="O28" s="5">
        <f>O6+H29</f>
        <v>1.693087736</v>
      </c>
      <c r="P28" s="5">
        <f>P6+I29</f>
        <v>7.5333717899999995</v>
      </c>
      <c r="Q28" s="5">
        <f>Q6+J29</f>
        <v>1.8878902240000002</v>
      </c>
      <c r="R28" s="5">
        <f>R6+K29</f>
        <v>6.08147038</v>
      </c>
      <c r="S28">
        <v>0</v>
      </c>
      <c r="T28">
        <v>0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>
        <f t="shared" si="24"/>
        <v>5.274065696</v>
      </c>
      <c r="AQ28" s="5">
        <f t="shared" si="24"/>
        <v>21.14821396</v>
      </c>
      <c r="AR28" s="7">
        <f t="shared" si="25"/>
        <v>21.795933626795225</v>
      </c>
      <c r="AS28" s="5">
        <f t="shared" si="26"/>
        <v>75.99687865023543</v>
      </c>
      <c r="AT28" s="13">
        <f t="shared" si="27"/>
        <v>1.1284270675719803</v>
      </c>
      <c r="AU28" s="5">
        <f t="shared" si="28"/>
        <v>-75.99687865023543</v>
      </c>
      <c r="AV28" s="14">
        <f t="shared" si="29"/>
        <v>1128.4270675719804</v>
      </c>
      <c r="AW28" s="5">
        <f t="shared" si="30"/>
        <v>7.265311208931742</v>
      </c>
      <c r="AX28" s="5">
        <f t="shared" si="31"/>
        <v>75.99687865023543</v>
      </c>
      <c r="AY28" s="5">
        <f t="shared" si="32"/>
        <v>1.7580218986666654</v>
      </c>
      <c r="AZ28" s="5">
        <f t="shared" si="33"/>
        <v>7.049404653333334</v>
      </c>
      <c r="BA28" s="5">
        <f t="shared" si="34"/>
        <v>4.009850308849853</v>
      </c>
      <c r="BB28" s="5">
        <f t="shared" si="35"/>
        <v>1.6362192479793713</v>
      </c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1:96" ht="12.75">
      <c r="A29" s="1" t="s">
        <v>70</v>
      </c>
      <c r="B29" s="1">
        <v>1</v>
      </c>
      <c r="C29">
        <v>0.06358</v>
      </c>
      <c r="D29">
        <v>0.6538</v>
      </c>
      <c r="E29">
        <v>0.4083</v>
      </c>
      <c r="F29">
        <v>0.5516</v>
      </c>
      <c r="G29">
        <v>2.4192</v>
      </c>
      <c r="H29" s="5">
        <f t="shared" si="2"/>
        <v>0.041568604</v>
      </c>
      <c r="I29" s="5">
        <f t="shared" si="3"/>
        <v>0.025959714</v>
      </c>
      <c r="J29" s="5">
        <f t="shared" si="4"/>
        <v>0.035070727999999995</v>
      </c>
      <c r="K29" s="5">
        <f t="shared" si="5"/>
        <v>0.153812736</v>
      </c>
      <c r="L29" s="2">
        <v>27</v>
      </c>
      <c r="M29" s="6"/>
      <c r="N29" s="11">
        <v>1</v>
      </c>
      <c r="O29" s="5">
        <f>O7+H30</f>
        <v>1.701730972</v>
      </c>
      <c r="P29" s="5">
        <f>P7+I30</f>
        <v>7.539299073</v>
      </c>
      <c r="Q29" s="5">
        <f>Q7+J30</f>
        <v>1.8960521120000002</v>
      </c>
      <c r="R29" s="5">
        <f>R7+K30</f>
        <v>6.111888082</v>
      </c>
      <c r="S29">
        <v>0</v>
      </c>
      <c r="T29">
        <v>0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>
        <f t="shared" si="24"/>
        <v>5.2995140560000005</v>
      </c>
      <c r="AQ29" s="5">
        <f t="shared" si="24"/>
        <v>21.190486227999997</v>
      </c>
      <c r="AR29" s="7">
        <f t="shared" si="25"/>
        <v>21.843112319648938</v>
      </c>
      <c r="AS29" s="5">
        <f t="shared" si="26"/>
        <v>75.95894061163786</v>
      </c>
      <c r="AT29" s="13">
        <f t="shared" si="27"/>
        <v>1.1259897906285796</v>
      </c>
      <c r="AU29" s="5">
        <f>0-AS29</f>
        <v>-75.95894061163786</v>
      </c>
      <c r="AV29" s="14">
        <f t="shared" si="29"/>
        <v>1125.9897906285796</v>
      </c>
      <c r="AW29" s="5">
        <f t="shared" si="30"/>
        <v>7.281037439882979</v>
      </c>
      <c r="AX29" s="5">
        <f t="shared" si="31"/>
        <v>75.95894061163786</v>
      </c>
      <c r="AY29" s="5">
        <f t="shared" si="32"/>
        <v>1.7665046853333344</v>
      </c>
      <c r="AZ29" s="5">
        <f t="shared" si="33"/>
        <v>7.063495409333333</v>
      </c>
      <c r="BA29" s="5">
        <f t="shared" si="34"/>
        <v>3.9985715678984866</v>
      </c>
      <c r="BB29" s="5">
        <f t="shared" si="35"/>
        <v>1.6326851964114404</v>
      </c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1:96" ht="12.75">
      <c r="A30" s="1" t="s">
        <v>71</v>
      </c>
      <c r="B30" s="1">
        <v>1</v>
      </c>
      <c r="C30">
        <v>0.04173</v>
      </c>
      <c r="D30">
        <v>0.6538</v>
      </c>
      <c r="E30">
        <v>0.4083</v>
      </c>
      <c r="F30">
        <v>0.5516</v>
      </c>
      <c r="G30">
        <v>2.4192</v>
      </c>
      <c r="H30" s="5">
        <f t="shared" si="2"/>
        <v>0.027283074000000004</v>
      </c>
      <c r="I30" s="5">
        <f t="shared" si="3"/>
        <v>0.017038359</v>
      </c>
      <c r="J30" s="5">
        <f t="shared" si="4"/>
        <v>0.023018268</v>
      </c>
      <c r="K30" s="5">
        <f t="shared" si="5"/>
        <v>0.10095321600000001</v>
      </c>
      <c r="L30" s="2">
        <v>28</v>
      </c>
      <c r="M30" s="6"/>
      <c r="N30" s="11">
        <v>1</v>
      </c>
      <c r="O30" s="5">
        <f>O8+H31</f>
        <v>1.71383281</v>
      </c>
      <c r="P30" s="5">
        <f>P8+I31</f>
        <v>7.547245531</v>
      </c>
      <c r="Q30" s="5">
        <f>Q8+J31</f>
        <v>1.9069008280000002</v>
      </c>
      <c r="R30" s="5">
        <f>R8+K31</f>
        <v>6.155519024</v>
      </c>
      <c r="S30">
        <v>0</v>
      </c>
      <c r="T30">
        <v>0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>
        <f t="shared" si="24"/>
        <v>5.334566448</v>
      </c>
      <c r="AQ30" s="5">
        <f t="shared" si="24"/>
        <v>21.250010086</v>
      </c>
      <c r="AR30" s="7">
        <f t="shared" si="25"/>
        <v>21.909370776981</v>
      </c>
      <c r="AS30" s="5">
        <f t="shared" si="26"/>
        <v>75.90777933748053</v>
      </c>
      <c r="AT30" s="13">
        <f t="shared" si="27"/>
        <v>1.1225845651997834</v>
      </c>
      <c r="AU30" s="5">
        <f t="shared" si="28"/>
        <v>-75.90777933748053</v>
      </c>
      <c r="AV30" s="14">
        <f t="shared" si="29"/>
        <v>1122.5845651997834</v>
      </c>
      <c r="AW30" s="5">
        <f t="shared" si="30"/>
        <v>7.303123592327</v>
      </c>
      <c r="AX30" s="5">
        <f t="shared" si="31"/>
        <v>75.90777933748053</v>
      </c>
      <c r="AY30" s="5">
        <f t="shared" si="32"/>
        <v>1.7781888160000006</v>
      </c>
      <c r="AZ30" s="5">
        <f t="shared" si="33"/>
        <v>7.083336695333333</v>
      </c>
      <c r="BA30" s="5">
        <f t="shared" si="34"/>
        <v>3.9834558802743762</v>
      </c>
      <c r="BB30" s="5">
        <f t="shared" si="35"/>
        <v>1.627747619539686</v>
      </c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1:96" ht="12.75">
      <c r="A31" s="1" t="s">
        <v>72</v>
      </c>
      <c r="B31" s="1">
        <v>1</v>
      </c>
      <c r="C31">
        <v>0.03449</v>
      </c>
      <c r="D31">
        <v>0.6538</v>
      </c>
      <c r="E31">
        <v>0.4083</v>
      </c>
      <c r="F31">
        <v>0.5516</v>
      </c>
      <c r="G31">
        <v>2.4192</v>
      </c>
      <c r="H31" s="5">
        <f t="shared" si="2"/>
        <v>0.022549562000000002</v>
      </c>
      <c r="I31" s="5">
        <f t="shared" si="3"/>
        <v>0.014082266999999999</v>
      </c>
      <c r="J31" s="5">
        <f t="shared" si="4"/>
        <v>0.019024684</v>
      </c>
      <c r="K31" s="5">
        <f t="shared" si="5"/>
        <v>0.083438208</v>
      </c>
      <c r="L31" s="2">
        <v>29</v>
      </c>
      <c r="M31" s="6"/>
      <c r="N31" s="11">
        <v>1</v>
      </c>
      <c r="O31" s="5">
        <f>O30+H32</f>
        <v>1.7197693139999999</v>
      </c>
      <c r="P31" s="5">
        <f>P30+I32</f>
        <v>7.550952895</v>
      </c>
      <c r="Q31" s="5">
        <f>Q30+J32</f>
        <v>1.9119093560000002</v>
      </c>
      <c r="R31" s="5">
        <f>R30+K32</f>
        <v>6.17748536</v>
      </c>
      <c r="S31">
        <v>0</v>
      </c>
      <c r="T31">
        <v>0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>
        <f t="shared" si="24"/>
        <v>5.351447984</v>
      </c>
      <c r="AQ31" s="5">
        <f t="shared" si="24"/>
        <v>21.279391150000002</v>
      </c>
      <c r="AR31" s="7">
        <f t="shared" si="25"/>
        <v>21.941979929809346</v>
      </c>
      <c r="AS31" s="5">
        <f t="shared" si="26"/>
        <v>75.88370451596778</v>
      </c>
      <c r="AT31" s="13">
        <f t="shared" si="27"/>
        <v>1.1209162320882573</v>
      </c>
      <c r="AU31" s="5">
        <f t="shared" si="28"/>
        <v>-75.88370451596778</v>
      </c>
      <c r="AV31" s="14">
        <f t="shared" si="29"/>
        <v>1120.9162320882574</v>
      </c>
      <c r="AW31" s="5">
        <f t="shared" si="30"/>
        <v>7.313993309936449</v>
      </c>
      <c r="AX31" s="5">
        <f t="shared" si="31"/>
        <v>75.88370451596778</v>
      </c>
      <c r="AY31" s="5">
        <f t="shared" si="32"/>
        <v>1.7838159946666667</v>
      </c>
      <c r="AZ31" s="5">
        <f t="shared" si="33"/>
        <v>7.093130383333335</v>
      </c>
      <c r="BA31" s="5">
        <f t="shared" si="34"/>
        <v>3.976380077620503</v>
      </c>
      <c r="BB31" s="5">
        <f t="shared" si="35"/>
        <v>1.625328536527973</v>
      </c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1:96" ht="12.75">
      <c r="A32" s="1" t="s">
        <v>55</v>
      </c>
      <c r="B32" s="1">
        <v>1</v>
      </c>
      <c r="C32">
        <v>0.00908</v>
      </c>
      <c r="D32">
        <v>0.6538</v>
      </c>
      <c r="E32">
        <v>0.4083</v>
      </c>
      <c r="F32">
        <v>0.5516</v>
      </c>
      <c r="G32">
        <v>2.4192</v>
      </c>
      <c r="H32" s="5">
        <f t="shared" si="2"/>
        <v>0.005936504</v>
      </c>
      <c r="I32" s="5">
        <f t="shared" si="3"/>
        <v>0.003707364</v>
      </c>
      <c r="J32" s="5">
        <f t="shared" si="4"/>
        <v>0.005008528</v>
      </c>
      <c r="K32" s="5">
        <f t="shared" si="5"/>
        <v>0.021966336</v>
      </c>
      <c r="L32" s="2">
        <v>30</v>
      </c>
      <c r="M32" s="6"/>
      <c r="N32" s="11">
        <v>1</v>
      </c>
      <c r="O32" s="5">
        <f>O30+H33</f>
        <v>1.724077856</v>
      </c>
      <c r="P32" s="5">
        <f>P30+I33</f>
        <v>7.553643591999999</v>
      </c>
      <c r="Q32" s="5">
        <f>Q30+J33</f>
        <v>1.9155444000000001</v>
      </c>
      <c r="R32" s="5">
        <f>R30+K33</f>
        <v>6.193427888</v>
      </c>
      <c r="S32">
        <v>0</v>
      </c>
      <c r="T32">
        <v>0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>
        <f t="shared" si="24"/>
        <v>5.363700112</v>
      </c>
      <c r="AQ32" s="5">
        <f t="shared" si="24"/>
        <v>21.300715072</v>
      </c>
      <c r="AR32" s="7">
        <f t="shared" si="25"/>
        <v>21.96564912471281</v>
      </c>
      <c r="AS32" s="5">
        <f t="shared" si="26"/>
        <v>75.86627647793136</v>
      </c>
      <c r="AT32" s="13">
        <f t="shared" si="27"/>
        <v>1.1197083832048884</v>
      </c>
      <c r="AU32" s="5">
        <f t="shared" si="28"/>
        <v>-75.86627647793136</v>
      </c>
      <c r="AV32" s="14">
        <f t="shared" si="29"/>
        <v>1119.7083832048884</v>
      </c>
      <c r="AW32" s="5">
        <f>AR32/3</f>
        <v>7.3218830415709375</v>
      </c>
      <c r="AX32" s="5">
        <f t="shared" si="31"/>
        <v>75.86627647793136</v>
      </c>
      <c r="AY32" s="5">
        <f t="shared" si="32"/>
        <v>1.7879000373333342</v>
      </c>
      <c r="AZ32" s="5">
        <f t="shared" si="33"/>
        <v>7.100238357333334</v>
      </c>
      <c r="BA32" s="5">
        <f t="shared" si="34"/>
        <v>3.9712725594678044</v>
      </c>
      <c r="BB32" s="5">
        <f t="shared" si="35"/>
        <v>1.6235771556470882</v>
      </c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1:96" ht="12.75">
      <c r="A33" s="1" t="s">
        <v>54</v>
      </c>
      <c r="B33" s="1">
        <v>1</v>
      </c>
      <c r="C33">
        <v>0.01567</v>
      </c>
      <c r="D33">
        <v>0.6538</v>
      </c>
      <c r="E33">
        <v>0.4083</v>
      </c>
      <c r="F33">
        <v>0.5516</v>
      </c>
      <c r="G33">
        <v>2.4192</v>
      </c>
      <c r="H33" s="5">
        <f t="shared" si="2"/>
        <v>0.010245046</v>
      </c>
      <c r="I33" s="5">
        <f t="shared" si="3"/>
        <v>0.006398061</v>
      </c>
      <c r="J33" s="5">
        <f t="shared" si="4"/>
        <v>0.008643572</v>
      </c>
      <c r="K33" s="5">
        <f t="shared" si="5"/>
        <v>0.037908864</v>
      </c>
      <c r="L33" s="2">
        <v>31</v>
      </c>
      <c r="M33" s="6"/>
      <c r="N33" s="11">
        <v>1</v>
      </c>
      <c r="O33" s="5">
        <f>O9+H34</f>
        <v>1.787248012</v>
      </c>
      <c r="P33" s="5">
        <f>P9+I34</f>
        <v>7.5942532179999995</v>
      </c>
      <c r="Q33" s="5">
        <f>Q9+J34</f>
        <v>1.9707446320000002</v>
      </c>
      <c r="R33" s="5">
        <f>R9+K34</f>
        <v>6.4237457120000006</v>
      </c>
      <c r="S33">
        <v>0</v>
      </c>
      <c r="T33">
        <v>0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>
        <f t="shared" si="24"/>
        <v>5.545240656000001</v>
      </c>
      <c r="AQ33" s="5">
        <f t="shared" si="24"/>
        <v>21.612252148</v>
      </c>
      <c r="AR33" s="7">
        <f t="shared" si="25"/>
        <v>22.31230908807257</v>
      </c>
      <c r="AS33" s="5">
        <f t="shared" si="26"/>
        <v>75.60955727272172</v>
      </c>
      <c r="AT33" s="13">
        <f t="shared" si="27"/>
        <v>1.1023117943729903</v>
      </c>
      <c r="AU33" s="5">
        <f t="shared" si="28"/>
        <v>-75.60955727272172</v>
      </c>
      <c r="AV33" s="14">
        <f t="shared" si="29"/>
        <v>1102.3117943729903</v>
      </c>
      <c r="AW33" s="5">
        <f t="shared" si="30"/>
        <v>7.437436362690857</v>
      </c>
      <c r="AX33" s="5">
        <f t="shared" si="31"/>
        <v>75.60955727272172</v>
      </c>
      <c r="AY33" s="5">
        <f t="shared" si="32"/>
        <v>1.8484135519999996</v>
      </c>
      <c r="AZ33" s="5">
        <f t="shared" si="33"/>
        <v>7.204084049333333</v>
      </c>
      <c r="BA33" s="5">
        <f>AZ33/AY33</f>
        <v>3.8974416961715366</v>
      </c>
      <c r="BB33" s="5">
        <f t="shared" si="35"/>
        <v>1.598352101840836</v>
      </c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1:96" ht="12.75">
      <c r="A34" s="1" t="s">
        <v>73</v>
      </c>
      <c r="B34" s="1">
        <v>1</v>
      </c>
      <c r="C34">
        <v>0.06998</v>
      </c>
      <c r="D34">
        <v>0.6538</v>
      </c>
      <c r="E34">
        <v>0.4083</v>
      </c>
      <c r="F34">
        <v>0.5516</v>
      </c>
      <c r="G34">
        <v>2.4192</v>
      </c>
      <c r="H34" s="5">
        <f t="shared" si="2"/>
        <v>0.045752924</v>
      </c>
      <c r="I34" s="5">
        <f t="shared" si="3"/>
        <v>0.028572834</v>
      </c>
      <c r="J34" s="5">
        <f t="shared" si="4"/>
        <v>0.038600968</v>
      </c>
      <c r="K34" s="5">
        <f t="shared" si="5"/>
        <v>0.169295616</v>
      </c>
      <c r="L34" s="2">
        <v>32</v>
      </c>
      <c r="M34" s="6"/>
      <c r="N34" s="11">
        <v>1</v>
      </c>
      <c r="O34" s="5">
        <f>O33+H35</f>
        <v>1.837479466</v>
      </c>
      <c r="P34" s="5">
        <f>P33+I35</f>
        <v>7.6256229069999995</v>
      </c>
      <c r="Q34" s="5">
        <f>Q33+J35</f>
        <v>2.01312406</v>
      </c>
      <c r="R34" s="5">
        <f>R33+K35</f>
        <v>6.609612848</v>
      </c>
      <c r="S34">
        <v>0</v>
      </c>
      <c r="T34">
        <v>0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>
        <f t="shared" si="24"/>
        <v>5.688082992</v>
      </c>
      <c r="AQ34" s="5">
        <f t="shared" si="24"/>
        <v>21.860858662</v>
      </c>
      <c r="AR34" s="7">
        <f t="shared" si="25"/>
        <v>22.588745639451076</v>
      </c>
      <c r="AS34" s="5">
        <f t="shared" si="26"/>
        <v>75.41532674877269</v>
      </c>
      <c r="AT34" s="13">
        <f t="shared" si="27"/>
        <v>1.0888219230962015</v>
      </c>
      <c r="AU34" s="5">
        <f t="shared" si="28"/>
        <v>-75.41532674877269</v>
      </c>
      <c r="AV34" s="14">
        <f t="shared" si="29"/>
        <v>1088.8219230962015</v>
      </c>
      <c r="AW34" s="5">
        <f t="shared" si="30"/>
        <v>7.529581879817026</v>
      </c>
      <c r="AX34" s="5">
        <f>AS34</f>
        <v>75.41532674877269</v>
      </c>
      <c r="AY34" s="5">
        <f>AW34*COS(AX34*PI()/180)</f>
        <v>1.896027664</v>
      </c>
      <c r="AZ34" s="5">
        <f t="shared" si="33"/>
        <v>7.286952887333333</v>
      </c>
      <c r="BA34" s="5">
        <f t="shared" si="34"/>
        <v>3.8432735058096354</v>
      </c>
      <c r="BB34" s="5">
        <f t="shared" si="35"/>
        <v>1.5787917884894922</v>
      </c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1:96" ht="12.75">
      <c r="A35" s="1" t="s">
        <v>74</v>
      </c>
      <c r="B35" s="1">
        <v>1</v>
      </c>
      <c r="C35">
        <v>0.07683</v>
      </c>
      <c r="D35">
        <v>0.6538</v>
      </c>
      <c r="E35">
        <v>0.4083</v>
      </c>
      <c r="F35">
        <v>0.5516</v>
      </c>
      <c r="G35">
        <v>2.4192</v>
      </c>
      <c r="H35" s="5">
        <f t="shared" si="2"/>
        <v>0.050231454</v>
      </c>
      <c r="I35" s="5">
        <f t="shared" si="3"/>
        <v>0.031369689</v>
      </c>
      <c r="J35" s="5">
        <f t="shared" si="4"/>
        <v>0.042379428</v>
      </c>
      <c r="K35" s="5">
        <f t="shared" si="5"/>
        <v>0.185867136</v>
      </c>
      <c r="L35" s="2">
        <v>33</v>
      </c>
      <c r="M35" s="6"/>
      <c r="N35" s="11">
        <v>1</v>
      </c>
      <c r="O35" s="5">
        <f>O33+H36</f>
        <v>1.8835266000000002</v>
      </c>
      <c r="P35" s="5">
        <f>P33+I36</f>
        <v>7.654379476</v>
      </c>
      <c r="Q35" s="5">
        <f>Q33+J36</f>
        <v>2.0519732480000004</v>
      </c>
      <c r="R35" s="5">
        <f>R33+K36</f>
        <v>6.779997104</v>
      </c>
      <c r="S35">
        <v>0</v>
      </c>
      <c r="T35">
        <v>0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>
        <f t="shared" si="24"/>
        <v>5.819026448000001</v>
      </c>
      <c r="AQ35" s="5">
        <f t="shared" si="24"/>
        <v>22.088756056</v>
      </c>
      <c r="AR35" s="7">
        <f t="shared" si="25"/>
        <v>22.84237756679458</v>
      </c>
      <c r="AS35" s="5">
        <f t="shared" si="26"/>
        <v>75.24140760697608</v>
      </c>
      <c r="AT35" s="13">
        <f t="shared" si="27"/>
        <v>1.0767321131768437</v>
      </c>
      <c r="AU35" s="5">
        <f t="shared" si="28"/>
        <v>-75.24140760697608</v>
      </c>
      <c r="AV35" s="14">
        <f t="shared" si="29"/>
        <v>1076.7321131768438</v>
      </c>
      <c r="AW35" s="5">
        <f t="shared" si="30"/>
        <v>7.614125855598193</v>
      </c>
      <c r="AX35" s="5">
        <f t="shared" si="31"/>
        <v>75.24140760697608</v>
      </c>
      <c r="AY35" s="5">
        <f t="shared" si="32"/>
        <v>1.9396754826666667</v>
      </c>
      <c r="AZ35" s="5">
        <f>AW35*SIN(AX35*PI()/180)</f>
        <v>7.362918685333334</v>
      </c>
      <c r="BA35" s="5">
        <f t="shared" si="34"/>
        <v>3.7959538856524544</v>
      </c>
      <c r="BB35" s="5">
        <f t="shared" si="35"/>
        <v>1.5612615641064234</v>
      </c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1:96" ht="12.75">
      <c r="A36" s="1" t="s">
        <v>75</v>
      </c>
      <c r="B36" s="1">
        <v>1</v>
      </c>
      <c r="C36">
        <v>0.14726</v>
      </c>
      <c r="D36">
        <v>0.6538</v>
      </c>
      <c r="E36">
        <v>0.4083</v>
      </c>
      <c r="F36">
        <v>0.5516</v>
      </c>
      <c r="G36">
        <v>2.4192</v>
      </c>
      <c r="H36" s="5">
        <f t="shared" si="2"/>
        <v>0.09627858800000001</v>
      </c>
      <c r="I36" s="5">
        <f t="shared" si="3"/>
        <v>0.060126258</v>
      </c>
      <c r="J36" s="5">
        <f t="shared" si="4"/>
        <v>0.081228616</v>
      </c>
      <c r="K36" s="5">
        <f t="shared" si="5"/>
        <v>0.356251392</v>
      </c>
      <c r="L36" s="2">
        <v>34</v>
      </c>
      <c r="M36" s="6"/>
      <c r="N36" s="11">
        <v>1</v>
      </c>
      <c r="O36" s="5">
        <f>O12+H37</f>
        <v>1.882722426</v>
      </c>
      <c r="P36" s="5">
        <f>P12+I37</f>
        <v>7.654858917999999</v>
      </c>
      <c r="Q36" s="5">
        <f>Q12+J37</f>
        <v>2.0529070280000004</v>
      </c>
      <c r="R36" s="5">
        <f>R12+K37</f>
        <v>6.774122041999999</v>
      </c>
      <c r="S36">
        <v>0</v>
      </c>
      <c r="T36">
        <v>0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>
        <f t="shared" si="24"/>
        <v>5.81835188</v>
      </c>
      <c r="AQ36" s="5">
        <f t="shared" si="24"/>
        <v>22.083839877999996</v>
      </c>
      <c r="AR36" s="7">
        <f t="shared" si="25"/>
        <v>22.83745174831558</v>
      </c>
      <c r="AS36" s="5">
        <f t="shared" si="26"/>
        <v>75.23990212294237</v>
      </c>
      <c r="AT36" s="13">
        <f t="shared" si="27"/>
        <v>1.0769643539276275</v>
      </c>
      <c r="AU36" s="5">
        <f t="shared" si="28"/>
        <v>-75.23990212294237</v>
      </c>
      <c r="AV36" s="14">
        <f t="shared" si="29"/>
        <v>1076.9643539276274</v>
      </c>
      <c r="AW36" s="5">
        <f t="shared" si="30"/>
        <v>7.612483916105194</v>
      </c>
      <c r="AX36" s="5">
        <f t="shared" si="31"/>
        <v>75.23990212294237</v>
      </c>
      <c r="AY36" s="5">
        <f t="shared" si="32"/>
        <v>1.939450626666666</v>
      </c>
      <c r="AZ36" s="5">
        <f t="shared" si="33"/>
        <v>7.361279959333332</v>
      </c>
      <c r="BA36" s="5">
        <f t="shared" si="34"/>
        <v>3.7955490375051024</v>
      </c>
      <c r="BB36" s="5">
        <f t="shared" si="35"/>
        <v>1.5615983131950597</v>
      </c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1:96" ht="12.75">
      <c r="A37" s="1" t="s">
        <v>76</v>
      </c>
      <c r="B37" s="1">
        <v>1</v>
      </c>
      <c r="C37">
        <v>0.151</v>
      </c>
      <c r="D37">
        <v>0.6538</v>
      </c>
      <c r="E37">
        <v>0.4083</v>
      </c>
      <c r="F37">
        <v>0.5516</v>
      </c>
      <c r="G37">
        <v>2.4192</v>
      </c>
      <c r="H37" s="5">
        <f t="shared" si="2"/>
        <v>0.0987238</v>
      </c>
      <c r="I37" s="5">
        <f t="shared" si="3"/>
        <v>0.061653299999999994</v>
      </c>
      <c r="J37" s="5">
        <f t="shared" si="4"/>
        <v>0.0832916</v>
      </c>
      <c r="K37" s="5">
        <f t="shared" si="5"/>
        <v>0.3652992</v>
      </c>
      <c r="L37" s="2">
        <v>35</v>
      </c>
      <c r="M37" s="6"/>
      <c r="N37" s="11">
        <v>1</v>
      </c>
      <c r="O37" s="5">
        <f>O17+H27</f>
        <v>2.0971165220000003</v>
      </c>
      <c r="P37" s="5">
        <f>P17+I27</f>
        <v>7.793083411</v>
      </c>
      <c r="Q37" s="5">
        <f>Q17+J27</f>
        <v>2.2409070360000003</v>
      </c>
      <c r="R37" s="5">
        <f>R17+K27</f>
        <v>7.554622784</v>
      </c>
      <c r="S37">
        <v>0</v>
      </c>
      <c r="T37">
        <v>0</v>
      </c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>
        <f t="shared" si="24"/>
        <v>6.435140080000001</v>
      </c>
      <c r="AQ37" s="5">
        <f t="shared" si="24"/>
        <v>23.140789606</v>
      </c>
      <c r="AR37" s="7">
        <f t="shared" si="25"/>
        <v>24.018891969413993</v>
      </c>
      <c r="AS37" s="5">
        <f t="shared" si="26"/>
        <v>74.45947146191112</v>
      </c>
      <c r="AT37" s="13">
        <f t="shared" si="27"/>
        <v>1.0239906777880445</v>
      </c>
      <c r="AU37" s="5">
        <f t="shared" si="28"/>
        <v>-74.45947146191112</v>
      </c>
      <c r="AV37" s="14">
        <f t="shared" si="29"/>
        <v>1023.9906777880445</v>
      </c>
      <c r="AW37" s="5">
        <f t="shared" si="30"/>
        <v>8.006297323137998</v>
      </c>
      <c r="AX37" s="5">
        <f t="shared" si="31"/>
        <v>74.45947146191112</v>
      </c>
      <c r="AY37" s="5">
        <f t="shared" si="32"/>
        <v>2.1450466933333328</v>
      </c>
      <c r="AZ37" s="5">
        <f t="shared" si="33"/>
        <v>7.713596535333334</v>
      </c>
      <c r="BA37" s="5">
        <f t="shared" si="34"/>
        <v>3.596004021407411</v>
      </c>
      <c r="BB37" s="5">
        <f t="shared" si="35"/>
        <v>1.4847864827926645</v>
      </c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1:96" ht="12.75">
      <c r="A38" s="1"/>
      <c r="B38" s="1"/>
      <c r="H38" s="5"/>
      <c r="I38" s="5"/>
      <c r="J38" s="5"/>
      <c r="K38" s="5"/>
      <c r="L38" s="2">
        <v>36</v>
      </c>
      <c r="M38" s="6"/>
      <c r="N38" s="11">
        <v>1</v>
      </c>
      <c r="O38" s="5">
        <f>O17+H28</f>
        <v>2.1091595180000002</v>
      </c>
      <c r="P38" s="5">
        <f>P17+I28</f>
        <v>7.800604297</v>
      </c>
      <c r="Q38" s="5">
        <f>Q17+J28</f>
        <v>2.251067508</v>
      </c>
      <c r="R38" s="5">
        <f>R17+K28</f>
        <v>7.599184448</v>
      </c>
      <c r="S38">
        <v>0</v>
      </c>
      <c r="T38">
        <v>0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>
        <f t="shared" si="24"/>
        <v>6.469386544000001</v>
      </c>
      <c r="AQ38" s="5">
        <f t="shared" si="24"/>
        <v>23.200393041999998</v>
      </c>
      <c r="AR38" s="7">
        <f t="shared" si="25"/>
        <v>24.085497702122954</v>
      </c>
      <c r="AS38" s="5">
        <f t="shared" si="26"/>
        <v>74.41897034140072</v>
      </c>
      <c r="AT38" s="13">
        <f t="shared" si="27"/>
        <v>1.0211589468342264</v>
      </c>
      <c r="AU38" s="5">
        <f t="shared" si="28"/>
        <v>-74.41897034140072</v>
      </c>
      <c r="AV38" s="14">
        <f t="shared" si="29"/>
        <v>1021.1589468342264</v>
      </c>
      <c r="AW38" s="5">
        <f t="shared" si="30"/>
        <v>8.028499234040984</v>
      </c>
      <c r="AX38" s="5">
        <f t="shared" si="31"/>
        <v>74.41897034140072</v>
      </c>
      <c r="AY38" s="5">
        <f t="shared" si="32"/>
        <v>2.1564621813333336</v>
      </c>
      <c r="AZ38" s="5">
        <f t="shared" si="33"/>
        <v>7.7334643473333315</v>
      </c>
      <c r="BA38" s="5">
        <f t="shared" si="34"/>
        <v>3.586181299294456</v>
      </c>
      <c r="BB38" s="5">
        <f t="shared" si="35"/>
        <v>1.4806804729096281</v>
      </c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1:95" ht="12.75">
      <c r="A39" s="1"/>
      <c r="B39" s="1"/>
      <c r="H39" s="5"/>
      <c r="I39" s="5"/>
      <c r="J39" s="5"/>
      <c r="K39" s="5"/>
      <c r="L39" s="2"/>
      <c r="M39" s="6"/>
      <c r="N39" s="6"/>
      <c r="O39" s="5"/>
      <c r="P39" s="5"/>
      <c r="Q39" s="5"/>
      <c r="R39" s="5"/>
      <c r="U39" s="5"/>
      <c r="V39" s="5"/>
      <c r="W39" s="5"/>
      <c r="X39" s="5"/>
      <c r="Y39" s="5"/>
      <c r="Z39" s="5"/>
      <c r="AA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P39" s="5"/>
      <c r="AQ39" s="5"/>
      <c r="AR39" s="7"/>
      <c r="AS39" s="5"/>
      <c r="AT39" s="13"/>
      <c r="AU39" s="5"/>
      <c r="AV39" s="5"/>
      <c r="AW39" s="5"/>
      <c r="AX39" s="5"/>
      <c r="AY39" s="5"/>
      <c r="AZ39" s="5"/>
      <c r="BA39" s="5"/>
      <c r="BC39" s="1"/>
      <c r="BD39" s="1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</row>
    <row r="40" spans="1:95" ht="12.75">
      <c r="A40" s="1"/>
      <c r="B40" s="1"/>
      <c r="H40" s="5"/>
      <c r="I40" s="5"/>
      <c r="J40" s="5"/>
      <c r="K40" s="5"/>
      <c r="L40" s="2"/>
      <c r="M40" s="6"/>
      <c r="N40" s="6"/>
      <c r="O40" s="5"/>
      <c r="P40" s="5"/>
      <c r="Q40" s="5"/>
      <c r="R40" s="5"/>
      <c r="U40" s="5"/>
      <c r="V40" s="5"/>
      <c r="W40" s="5"/>
      <c r="X40" s="5"/>
      <c r="Y40" s="5"/>
      <c r="Z40" s="5"/>
      <c r="AA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P40" s="5"/>
      <c r="AQ40" s="5"/>
      <c r="AR40" s="7"/>
      <c r="AS40" s="5"/>
      <c r="AT40" s="13"/>
      <c r="AU40" s="5"/>
      <c r="AV40" s="5"/>
      <c r="AW40" s="5"/>
      <c r="AX40" s="5"/>
      <c r="AY40" s="5"/>
      <c r="AZ40" s="5"/>
      <c r="BA40" s="5"/>
      <c r="BC40" s="1"/>
      <c r="BD40" s="1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</row>
    <row r="41" spans="1:95" ht="12.75">
      <c r="A41" s="1"/>
      <c r="B41" s="1"/>
      <c r="H41" s="5"/>
      <c r="I41" s="5"/>
      <c r="J41" s="5"/>
      <c r="K41" s="5"/>
      <c r="L41" s="2"/>
      <c r="M41" s="6"/>
      <c r="N41" s="6"/>
      <c r="O41" s="5"/>
      <c r="P41" s="5"/>
      <c r="Q41" s="5"/>
      <c r="R41" s="5"/>
      <c r="U41" s="5"/>
      <c r="V41" s="5"/>
      <c r="W41" s="5"/>
      <c r="X41" s="5"/>
      <c r="Y41" s="5"/>
      <c r="Z41" s="5"/>
      <c r="AA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P41" s="5"/>
      <c r="AQ41" s="5"/>
      <c r="AR41" s="7"/>
      <c r="AS41" s="5"/>
      <c r="AT41" s="13"/>
      <c r="AU41" s="5"/>
      <c r="AV41" s="5"/>
      <c r="AW41" s="5"/>
      <c r="AX41" s="5"/>
      <c r="AY41" s="5"/>
      <c r="AZ41" s="5"/>
      <c r="BA41" s="5"/>
      <c r="BC41" s="1"/>
      <c r="BD41" s="1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</row>
    <row r="42" spans="1:95" ht="12.75">
      <c r="A42" s="1"/>
      <c r="B42" s="1"/>
      <c r="H42" s="5"/>
      <c r="I42" s="5"/>
      <c r="J42" s="5"/>
      <c r="K42" s="5"/>
      <c r="L42" s="2"/>
      <c r="M42" s="6"/>
      <c r="N42" s="6"/>
      <c r="O42" s="5"/>
      <c r="P42" s="5"/>
      <c r="Q42" s="5"/>
      <c r="R42" s="5"/>
      <c r="U42" s="5"/>
      <c r="V42" s="5"/>
      <c r="W42" s="5"/>
      <c r="X42" s="5"/>
      <c r="Y42" s="5"/>
      <c r="Z42" s="5"/>
      <c r="AA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P42" s="5"/>
      <c r="AQ42" s="5"/>
      <c r="AR42" s="7"/>
      <c r="AS42" s="5"/>
      <c r="AT42" s="13"/>
      <c r="AU42" s="5"/>
      <c r="AV42" s="5"/>
      <c r="AW42" s="5"/>
      <c r="AX42" s="5"/>
      <c r="AY42" s="5"/>
      <c r="AZ42" s="5"/>
      <c r="BA42" s="5"/>
      <c r="BC42" s="1"/>
      <c r="BD42" s="1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</row>
    <row r="43" spans="1:95" ht="12.75">
      <c r="A43" s="1"/>
      <c r="B43" s="1"/>
      <c r="H43" s="5"/>
      <c r="I43" s="5"/>
      <c r="J43" s="5"/>
      <c r="K43" s="5"/>
      <c r="L43" s="2"/>
      <c r="M43" s="6"/>
      <c r="N43" s="6"/>
      <c r="O43" s="5"/>
      <c r="P43" s="5"/>
      <c r="Q43" s="5"/>
      <c r="R43" s="5"/>
      <c r="U43" s="5"/>
      <c r="V43" s="5"/>
      <c r="W43" s="5"/>
      <c r="X43" s="5"/>
      <c r="Y43" s="5"/>
      <c r="Z43" s="5"/>
      <c r="AA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P43" s="5"/>
      <c r="AQ43" s="5"/>
      <c r="AR43" s="7"/>
      <c r="AS43" s="5"/>
      <c r="AT43" s="13"/>
      <c r="AU43" s="5"/>
      <c r="AV43" s="5"/>
      <c r="AW43" s="5"/>
      <c r="AX43" s="5"/>
      <c r="AY43" s="5"/>
      <c r="AZ43" s="5"/>
      <c r="BA43" s="5"/>
      <c r="BC43" s="1"/>
      <c r="BD43" s="1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</row>
    <row r="44" spans="1:95" ht="12.75">
      <c r="A44" s="1"/>
      <c r="B44" s="1"/>
      <c r="H44" s="5"/>
      <c r="I44" s="5"/>
      <c r="J44" s="5"/>
      <c r="K44" s="5"/>
      <c r="L44" s="2"/>
      <c r="M44" s="6"/>
      <c r="N44" s="6"/>
      <c r="O44" s="5"/>
      <c r="P44" s="5"/>
      <c r="Q44" s="5"/>
      <c r="R44" s="5"/>
      <c r="U44" s="5"/>
      <c r="V44" s="5"/>
      <c r="W44" s="5"/>
      <c r="X44" s="5"/>
      <c r="Y44" s="5"/>
      <c r="Z44" s="5"/>
      <c r="AA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P44" s="5"/>
      <c r="AQ44" s="5"/>
      <c r="AR44" s="7"/>
      <c r="AS44" s="5"/>
      <c r="AT44" s="13"/>
      <c r="AU44" s="5"/>
      <c r="AV44" s="5"/>
      <c r="AW44" s="5"/>
      <c r="AX44" s="5"/>
      <c r="AY44" s="5"/>
      <c r="AZ44" s="5"/>
      <c r="BA44" s="5"/>
      <c r="BC44" s="1"/>
      <c r="BD44" s="1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</row>
    <row r="45" spans="1:95" ht="12.75">
      <c r="A45" s="1"/>
      <c r="B45" s="1"/>
      <c r="H45" s="5"/>
      <c r="I45" s="5"/>
      <c r="J45" s="5"/>
      <c r="K45" s="5"/>
      <c r="L45" s="2"/>
      <c r="M45" s="6"/>
      <c r="N45" s="6"/>
      <c r="O45" s="5"/>
      <c r="P45" s="5"/>
      <c r="Q45" s="5"/>
      <c r="R45" s="5"/>
      <c r="U45" s="5"/>
      <c r="V45" s="5"/>
      <c r="W45" s="5"/>
      <c r="X45" s="5"/>
      <c r="Y45" s="5"/>
      <c r="Z45" s="5"/>
      <c r="AA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P45" s="5"/>
      <c r="AQ45" s="5"/>
      <c r="AR45" s="7"/>
      <c r="AS45" s="5"/>
      <c r="AT45" s="13"/>
      <c r="AU45" s="5"/>
      <c r="AV45" s="5"/>
      <c r="AW45" s="5"/>
      <c r="AX45" s="5"/>
      <c r="AY45" s="5"/>
      <c r="AZ45" s="5"/>
      <c r="BA45" s="5"/>
      <c r="BC45" s="1"/>
      <c r="BD45" s="1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</row>
    <row r="46" spans="1:95" ht="12.75">
      <c r="A46" s="1"/>
      <c r="B46" s="1"/>
      <c r="H46" s="5"/>
      <c r="I46" s="5"/>
      <c r="J46" s="5"/>
      <c r="K46" s="5"/>
      <c r="L46" s="2"/>
      <c r="M46" s="6"/>
      <c r="N46" s="6"/>
      <c r="O46" s="5"/>
      <c r="P46" s="5"/>
      <c r="Q46" s="5"/>
      <c r="R46" s="5"/>
      <c r="U46" s="5"/>
      <c r="V46" s="5"/>
      <c r="W46" s="5"/>
      <c r="X46" s="5"/>
      <c r="Y46" s="5"/>
      <c r="Z46" s="5"/>
      <c r="AA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P46" s="5"/>
      <c r="AQ46" s="5"/>
      <c r="AR46" s="7"/>
      <c r="AS46" s="5"/>
      <c r="AT46" s="13"/>
      <c r="AU46" s="5"/>
      <c r="AV46" s="5"/>
      <c r="AW46" s="5"/>
      <c r="AX46" s="5"/>
      <c r="AY46" s="5"/>
      <c r="AZ46" s="5"/>
      <c r="BA46" s="5"/>
      <c r="BC46" s="1"/>
      <c r="BD46" s="1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</row>
    <row r="47" spans="1:95" ht="12.75">
      <c r="A47" s="1"/>
      <c r="B47" s="1"/>
      <c r="H47" s="5"/>
      <c r="I47" s="5"/>
      <c r="J47" s="5"/>
      <c r="K47" s="5"/>
      <c r="L47" s="2"/>
      <c r="M47" s="6"/>
      <c r="N47" s="6"/>
      <c r="O47" s="5"/>
      <c r="P47" s="5"/>
      <c r="Q47" s="5"/>
      <c r="R47" s="5"/>
      <c r="U47" s="5"/>
      <c r="V47" s="5"/>
      <c r="W47" s="5"/>
      <c r="X47" s="5"/>
      <c r="Y47" s="5"/>
      <c r="Z47" s="5"/>
      <c r="AA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P47" s="5"/>
      <c r="AQ47" s="5"/>
      <c r="AR47" s="7"/>
      <c r="AS47" s="5"/>
      <c r="AT47" s="13"/>
      <c r="AU47" s="5"/>
      <c r="AV47" s="5"/>
      <c r="AW47" s="5"/>
      <c r="AX47" s="5"/>
      <c r="AY47" s="5"/>
      <c r="AZ47" s="5"/>
      <c r="BA47" s="5"/>
      <c r="BC47" s="1"/>
      <c r="BD47" s="1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</row>
    <row r="48" spans="1:95" ht="12.75">
      <c r="A48" s="1"/>
      <c r="B48" s="1"/>
      <c r="H48" s="5"/>
      <c r="I48" s="5"/>
      <c r="J48" s="5"/>
      <c r="K48" s="5"/>
      <c r="L48" s="2"/>
      <c r="M48" s="6"/>
      <c r="N48" s="6"/>
      <c r="O48" s="5"/>
      <c r="P48" s="5"/>
      <c r="Q48" s="5"/>
      <c r="R48" s="5"/>
      <c r="U48" s="5"/>
      <c r="V48" s="5"/>
      <c r="W48" s="5"/>
      <c r="X48" s="5"/>
      <c r="Y48" s="5"/>
      <c r="Z48" s="5"/>
      <c r="AA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P48" s="5"/>
      <c r="AQ48" s="5"/>
      <c r="AR48" s="7"/>
      <c r="AS48" s="5"/>
      <c r="AT48" s="13"/>
      <c r="AU48" s="5"/>
      <c r="AV48" s="5"/>
      <c r="AW48" s="5"/>
      <c r="AX48" s="5"/>
      <c r="AY48" s="5"/>
      <c r="AZ48" s="5"/>
      <c r="BA48" s="5"/>
      <c r="BC48" s="1"/>
      <c r="BD48" s="1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</row>
    <row r="49" spans="1:95" ht="12.75">
      <c r="A49" s="1"/>
      <c r="B49" s="1"/>
      <c r="H49" s="5"/>
      <c r="I49" s="5"/>
      <c r="J49" s="5"/>
      <c r="K49" s="5"/>
      <c r="L49" s="2"/>
      <c r="M49" s="6"/>
      <c r="N49" s="6"/>
      <c r="O49" s="5"/>
      <c r="P49" s="5"/>
      <c r="Q49" s="5"/>
      <c r="R49" s="5"/>
      <c r="U49" s="5"/>
      <c r="V49" s="5"/>
      <c r="W49" s="5"/>
      <c r="X49" s="5"/>
      <c r="Y49" s="5"/>
      <c r="Z49" s="5"/>
      <c r="AA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P49" s="5"/>
      <c r="AQ49" s="5"/>
      <c r="AR49" s="7"/>
      <c r="AS49" s="5"/>
      <c r="AT49" s="13"/>
      <c r="AU49" s="5"/>
      <c r="AV49" s="5"/>
      <c r="AW49" s="5"/>
      <c r="AX49" s="5"/>
      <c r="AY49" s="5"/>
      <c r="AZ49" s="5"/>
      <c r="BA49" s="5"/>
      <c r="BC49" s="1"/>
      <c r="BD49" s="1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</row>
    <row r="50" spans="1:95" ht="12.75">
      <c r="A50" s="1"/>
      <c r="B50" s="1"/>
      <c r="H50" s="5"/>
      <c r="I50" s="5"/>
      <c r="J50" s="5"/>
      <c r="K50" s="5"/>
      <c r="L50" s="2"/>
      <c r="M50" s="6"/>
      <c r="N50" s="6"/>
      <c r="O50" s="5"/>
      <c r="P50" s="5"/>
      <c r="Q50" s="5"/>
      <c r="R50" s="5"/>
      <c r="U50" s="5"/>
      <c r="V50" s="5"/>
      <c r="W50" s="5"/>
      <c r="X50" s="5"/>
      <c r="Y50" s="5"/>
      <c r="Z50" s="5"/>
      <c r="AA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P50" s="5"/>
      <c r="AQ50" s="5"/>
      <c r="AR50" s="7"/>
      <c r="AS50" s="5"/>
      <c r="AT50" s="13"/>
      <c r="AU50" s="5"/>
      <c r="AV50" s="5"/>
      <c r="AW50" s="5"/>
      <c r="AX50" s="5"/>
      <c r="AY50" s="5"/>
      <c r="AZ50" s="5"/>
      <c r="BA50" s="5"/>
      <c r="BC50" s="1"/>
      <c r="BD50" s="1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</row>
    <row r="51" spans="1:95" ht="12.75">
      <c r="A51" s="1"/>
      <c r="B51" s="1"/>
      <c r="H51" s="5"/>
      <c r="I51" s="5"/>
      <c r="J51" s="5"/>
      <c r="K51" s="5"/>
      <c r="L51" s="2"/>
      <c r="M51" s="6"/>
      <c r="N51" s="6"/>
      <c r="O51" s="5"/>
      <c r="P51" s="5"/>
      <c r="Q51" s="5"/>
      <c r="R51" s="5"/>
      <c r="U51" s="5"/>
      <c r="V51" s="5"/>
      <c r="W51" s="5"/>
      <c r="X51" s="5"/>
      <c r="Y51" s="5"/>
      <c r="Z51" s="5"/>
      <c r="AA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P51" s="5"/>
      <c r="AQ51" s="5"/>
      <c r="AR51" s="7"/>
      <c r="AS51" s="5"/>
      <c r="AT51" s="13"/>
      <c r="AU51" s="5"/>
      <c r="AV51" s="5"/>
      <c r="AW51" s="5"/>
      <c r="AX51" s="5"/>
      <c r="AY51" s="5"/>
      <c r="AZ51" s="5"/>
      <c r="BA51" s="5"/>
      <c r="BC51" s="1"/>
      <c r="BD51" s="1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</row>
    <row r="52" spans="1:95" ht="12.75">
      <c r="A52" s="1"/>
      <c r="B52" s="1"/>
      <c r="H52" s="5"/>
      <c r="I52" s="5"/>
      <c r="J52" s="5"/>
      <c r="K52" s="5"/>
      <c r="L52" s="2"/>
      <c r="M52" s="6"/>
      <c r="N52" s="6"/>
      <c r="O52" s="5"/>
      <c r="P52" s="5"/>
      <c r="Q52" s="5"/>
      <c r="R52" s="5"/>
      <c r="U52" s="5"/>
      <c r="V52" s="5"/>
      <c r="W52" s="5"/>
      <c r="X52" s="5"/>
      <c r="Y52" s="5"/>
      <c r="Z52" s="5"/>
      <c r="AA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P52" s="5"/>
      <c r="AQ52" s="5"/>
      <c r="AR52" s="7"/>
      <c r="AS52" s="5"/>
      <c r="AT52" s="13"/>
      <c r="AU52" s="5"/>
      <c r="AV52" s="5"/>
      <c r="AW52" s="5"/>
      <c r="AX52" s="5"/>
      <c r="AY52" s="5"/>
      <c r="AZ52" s="5"/>
      <c r="BA52" s="5"/>
      <c r="BC52" s="1"/>
      <c r="BD52" s="1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</row>
    <row r="53" spans="1:95" ht="12.75">
      <c r="A53" s="1"/>
      <c r="B53" s="1"/>
      <c r="H53" s="5"/>
      <c r="I53" s="5"/>
      <c r="J53" s="5"/>
      <c r="K53" s="5"/>
      <c r="L53" s="2"/>
      <c r="M53" s="6"/>
      <c r="N53" s="6"/>
      <c r="O53" s="5"/>
      <c r="P53" s="5"/>
      <c r="Q53" s="5"/>
      <c r="R53" s="5"/>
      <c r="U53" s="5"/>
      <c r="V53" s="5"/>
      <c r="W53" s="5"/>
      <c r="X53" s="5"/>
      <c r="Y53" s="5"/>
      <c r="Z53" s="5"/>
      <c r="AA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P53" s="5"/>
      <c r="AQ53" s="5"/>
      <c r="AR53" s="7"/>
      <c r="AS53" s="5"/>
      <c r="AT53" s="13"/>
      <c r="AU53" s="5"/>
      <c r="AV53" s="5"/>
      <c r="AW53" s="5"/>
      <c r="AX53" s="5"/>
      <c r="AY53" s="5"/>
      <c r="AZ53" s="5"/>
      <c r="BA53" s="5"/>
      <c r="BC53" s="1"/>
      <c r="BD53" s="1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</row>
    <row r="54" spans="1:95" ht="12.75">
      <c r="A54" s="1"/>
      <c r="B54" s="1"/>
      <c r="H54" s="5"/>
      <c r="I54" s="5"/>
      <c r="J54" s="5"/>
      <c r="K54" s="5"/>
      <c r="L54" s="2"/>
      <c r="M54" s="6"/>
      <c r="N54" s="6"/>
      <c r="O54" s="5"/>
      <c r="P54" s="5"/>
      <c r="Q54" s="5"/>
      <c r="R54" s="5"/>
      <c r="U54" s="5"/>
      <c r="V54" s="5"/>
      <c r="W54" s="5"/>
      <c r="X54" s="5"/>
      <c r="Y54" s="5"/>
      <c r="Z54" s="5"/>
      <c r="AA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P54" s="5"/>
      <c r="AQ54" s="5"/>
      <c r="AR54" s="7"/>
      <c r="AS54" s="5"/>
      <c r="AT54" s="13"/>
      <c r="AU54" s="5"/>
      <c r="AV54" s="5"/>
      <c r="AW54" s="5"/>
      <c r="AX54" s="5"/>
      <c r="AY54" s="5"/>
      <c r="AZ54" s="5"/>
      <c r="BA54" s="5"/>
      <c r="BC54" s="1"/>
      <c r="BD54" s="1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</row>
    <row r="55" spans="1:95" ht="12.75">
      <c r="A55" s="1"/>
      <c r="B55" s="1"/>
      <c r="H55" s="5"/>
      <c r="I55" s="5"/>
      <c r="J55" s="5"/>
      <c r="K55" s="5"/>
      <c r="L55" s="2"/>
      <c r="M55" s="6"/>
      <c r="N55" s="6"/>
      <c r="O55" s="5"/>
      <c r="P55" s="5"/>
      <c r="Q55" s="5"/>
      <c r="R55" s="5"/>
      <c r="U55" s="5"/>
      <c r="V55" s="5"/>
      <c r="W55" s="5"/>
      <c r="X55" s="5"/>
      <c r="Y55" s="5"/>
      <c r="Z55" s="5"/>
      <c r="AA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P55" s="5"/>
      <c r="AQ55" s="5"/>
      <c r="AR55" s="7"/>
      <c r="AS55" s="5"/>
      <c r="AT55" s="13"/>
      <c r="AU55" s="5"/>
      <c r="AV55" s="5"/>
      <c r="AW55" s="5"/>
      <c r="AX55" s="5"/>
      <c r="AY55" s="5"/>
      <c r="AZ55" s="5"/>
      <c r="BA55" s="5"/>
      <c r="BC55" s="1"/>
      <c r="BD55" s="1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</row>
    <row r="56" spans="1:95" ht="12.75">
      <c r="A56" s="1"/>
      <c r="B56" s="1"/>
      <c r="H56" s="5"/>
      <c r="I56" s="5"/>
      <c r="J56" s="5"/>
      <c r="K56" s="5"/>
      <c r="L56" s="2"/>
      <c r="M56" s="6"/>
      <c r="N56" s="6"/>
      <c r="O56" s="5"/>
      <c r="P56" s="5"/>
      <c r="Q56" s="5"/>
      <c r="R56" s="5"/>
      <c r="U56" s="5"/>
      <c r="V56" s="5"/>
      <c r="W56" s="5"/>
      <c r="X56" s="5"/>
      <c r="Y56" s="5"/>
      <c r="Z56" s="5"/>
      <c r="AA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P56" s="5"/>
      <c r="AQ56" s="5"/>
      <c r="AR56" s="7"/>
      <c r="AS56" s="5"/>
      <c r="AT56" s="13"/>
      <c r="AU56" s="5"/>
      <c r="AV56" s="5"/>
      <c r="AW56" s="5"/>
      <c r="AX56" s="5"/>
      <c r="AY56" s="5"/>
      <c r="AZ56" s="5"/>
      <c r="BA56" s="5"/>
      <c r="BC56" s="1"/>
      <c r="BD56" s="1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</row>
    <row r="57" spans="1:95" ht="12.75">
      <c r="A57" s="1"/>
      <c r="B57" s="1"/>
      <c r="H57" s="5"/>
      <c r="I57" s="5"/>
      <c r="J57" s="5"/>
      <c r="K57" s="5"/>
      <c r="L57" s="2"/>
      <c r="M57" s="6"/>
      <c r="N57" s="6"/>
      <c r="O57" s="5"/>
      <c r="P57" s="5"/>
      <c r="Q57" s="5"/>
      <c r="R57" s="5"/>
      <c r="U57" s="5"/>
      <c r="V57" s="5"/>
      <c r="W57" s="5"/>
      <c r="X57" s="5"/>
      <c r="Y57" s="5"/>
      <c r="Z57" s="5"/>
      <c r="AA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P57" s="5"/>
      <c r="AQ57" s="5"/>
      <c r="AR57" s="7"/>
      <c r="AS57" s="5"/>
      <c r="AT57" s="13"/>
      <c r="AU57" s="5"/>
      <c r="AV57" s="5"/>
      <c r="AW57" s="5"/>
      <c r="AX57" s="5"/>
      <c r="AY57" s="5"/>
      <c r="AZ57" s="5"/>
      <c r="BA57" s="5"/>
      <c r="BC57" s="1"/>
      <c r="BD57" s="1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</row>
    <row r="58" spans="1:95" ht="12.75">
      <c r="A58" s="1"/>
      <c r="B58" s="1"/>
      <c r="H58" s="5"/>
      <c r="I58" s="5"/>
      <c r="J58" s="5"/>
      <c r="K58" s="5"/>
      <c r="L58" s="2"/>
      <c r="M58" s="6"/>
      <c r="N58" s="6"/>
      <c r="O58" s="5"/>
      <c r="P58" s="5"/>
      <c r="Q58" s="5"/>
      <c r="R58" s="5"/>
      <c r="U58" s="5"/>
      <c r="V58" s="5"/>
      <c r="W58" s="5"/>
      <c r="X58" s="5"/>
      <c r="Y58" s="5"/>
      <c r="Z58" s="5"/>
      <c r="AA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P58" s="5"/>
      <c r="AQ58" s="5"/>
      <c r="AR58" s="7"/>
      <c r="AS58" s="5"/>
      <c r="AT58" s="13"/>
      <c r="AU58" s="5"/>
      <c r="AV58" s="5"/>
      <c r="AW58" s="5"/>
      <c r="AX58" s="5"/>
      <c r="AY58" s="5"/>
      <c r="AZ58" s="5"/>
      <c r="BA58" s="5"/>
      <c r="BC58" s="1"/>
      <c r="BD58" s="1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</row>
    <row r="59" spans="1:95" ht="12.75">
      <c r="A59" s="1"/>
      <c r="B59" s="1"/>
      <c r="H59" s="5"/>
      <c r="I59" s="5"/>
      <c r="J59" s="5"/>
      <c r="K59" s="5"/>
      <c r="L59" s="2"/>
      <c r="M59" s="6"/>
      <c r="N59" s="6"/>
      <c r="O59" s="5"/>
      <c r="P59" s="5"/>
      <c r="Q59" s="5"/>
      <c r="R59" s="5"/>
      <c r="U59" s="5"/>
      <c r="V59" s="5"/>
      <c r="W59" s="5"/>
      <c r="X59" s="5"/>
      <c r="Y59" s="5"/>
      <c r="Z59" s="5"/>
      <c r="AA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P59" s="5"/>
      <c r="AQ59" s="5"/>
      <c r="AR59" s="7"/>
      <c r="AS59" s="5"/>
      <c r="AT59" s="13"/>
      <c r="AU59" s="5"/>
      <c r="AV59" s="5"/>
      <c r="AW59" s="5"/>
      <c r="AX59" s="5"/>
      <c r="AY59" s="5"/>
      <c r="AZ59" s="5"/>
      <c r="BA59" s="5"/>
      <c r="BC59" s="1"/>
      <c r="BD59" s="1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</row>
    <row r="60" spans="1:95" ht="12.75">
      <c r="A60" s="1"/>
      <c r="B60" s="1"/>
      <c r="H60" s="5"/>
      <c r="I60" s="5"/>
      <c r="J60" s="5"/>
      <c r="K60" s="5"/>
      <c r="L60" s="2"/>
      <c r="M60" s="6"/>
      <c r="N60" s="6"/>
      <c r="O60" s="5"/>
      <c r="P60" s="5"/>
      <c r="Q60" s="5"/>
      <c r="R60" s="5"/>
      <c r="U60" s="5"/>
      <c r="V60" s="5"/>
      <c r="W60" s="5"/>
      <c r="X60" s="5"/>
      <c r="Y60" s="5"/>
      <c r="Z60" s="5"/>
      <c r="AA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P60" s="5"/>
      <c r="AQ60" s="5"/>
      <c r="AR60" s="7"/>
      <c r="AS60" s="5"/>
      <c r="AT60" s="13"/>
      <c r="AU60" s="5"/>
      <c r="AV60" s="5"/>
      <c r="AW60" s="5"/>
      <c r="AX60" s="5"/>
      <c r="AY60" s="5"/>
      <c r="AZ60" s="5"/>
      <c r="BA60" s="5"/>
      <c r="BC60" s="1"/>
      <c r="BD60" s="1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</row>
    <row r="61" spans="1:95" ht="12.75">
      <c r="A61" s="1"/>
      <c r="B61" s="1"/>
      <c r="H61" s="5"/>
      <c r="I61" s="5"/>
      <c r="J61" s="5"/>
      <c r="K61" s="5"/>
      <c r="L61" s="2"/>
      <c r="M61" s="6"/>
      <c r="N61" s="6"/>
      <c r="O61" s="5"/>
      <c r="P61" s="5"/>
      <c r="Q61" s="5"/>
      <c r="R61" s="5"/>
      <c r="U61" s="5"/>
      <c r="V61" s="5"/>
      <c r="W61" s="5"/>
      <c r="X61" s="5"/>
      <c r="Y61" s="5"/>
      <c r="Z61" s="5"/>
      <c r="AA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P61" s="5"/>
      <c r="AQ61" s="5"/>
      <c r="AR61" s="7"/>
      <c r="AS61" s="5"/>
      <c r="AT61" s="13"/>
      <c r="AU61" s="5"/>
      <c r="AV61" s="5"/>
      <c r="AW61" s="5"/>
      <c r="AX61" s="5"/>
      <c r="AY61" s="5"/>
      <c r="AZ61" s="5"/>
      <c r="BA61" s="5"/>
      <c r="BC61" s="1"/>
      <c r="BD61" s="1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</row>
    <row r="62" spans="1:95" ht="12.75">
      <c r="A62" s="1"/>
      <c r="B62" s="1"/>
      <c r="H62" s="5"/>
      <c r="I62" s="5"/>
      <c r="J62" s="5"/>
      <c r="K62" s="5"/>
      <c r="L62" s="2"/>
      <c r="M62" s="6"/>
      <c r="N62" s="6"/>
      <c r="O62" s="5"/>
      <c r="P62" s="5"/>
      <c r="Q62" s="5"/>
      <c r="R62" s="5"/>
      <c r="U62" s="5"/>
      <c r="V62" s="5"/>
      <c r="W62" s="5"/>
      <c r="X62" s="5"/>
      <c r="Y62" s="5"/>
      <c r="Z62" s="5"/>
      <c r="AA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P62" s="5"/>
      <c r="AQ62" s="5"/>
      <c r="AR62" s="7"/>
      <c r="AS62" s="5"/>
      <c r="AT62" s="13"/>
      <c r="AU62" s="5"/>
      <c r="AV62" s="5"/>
      <c r="AW62" s="5"/>
      <c r="AX62" s="5"/>
      <c r="AY62" s="5"/>
      <c r="AZ62" s="5"/>
      <c r="BA62" s="5"/>
      <c r="BC62" s="1"/>
      <c r="BD62" s="1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</row>
    <row r="63" spans="1:95" ht="12.75">
      <c r="A63" s="1"/>
      <c r="B63" s="1"/>
      <c r="H63" s="5"/>
      <c r="I63" s="5"/>
      <c r="J63" s="5"/>
      <c r="K63" s="5"/>
      <c r="L63" s="2"/>
      <c r="M63" s="6"/>
      <c r="N63" s="6"/>
      <c r="O63" s="5"/>
      <c r="P63" s="5"/>
      <c r="Q63" s="5"/>
      <c r="R63" s="5"/>
      <c r="U63" s="5"/>
      <c r="V63" s="5"/>
      <c r="W63" s="5"/>
      <c r="X63" s="5"/>
      <c r="Y63" s="5"/>
      <c r="Z63" s="5"/>
      <c r="AA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P63" s="5"/>
      <c r="AQ63" s="5"/>
      <c r="AR63" s="7"/>
      <c r="AS63" s="5"/>
      <c r="AT63" s="13"/>
      <c r="AU63" s="5"/>
      <c r="AV63" s="5"/>
      <c r="AW63" s="5"/>
      <c r="AX63" s="5"/>
      <c r="AY63" s="5"/>
      <c r="AZ63" s="5"/>
      <c r="BA63" s="5"/>
      <c r="BC63" s="1"/>
      <c r="BD63" s="1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</row>
    <row r="64" spans="1:95" ht="12.75">
      <c r="A64" s="1"/>
      <c r="B64" s="1"/>
      <c r="H64" s="5"/>
      <c r="I64" s="5"/>
      <c r="J64" s="5"/>
      <c r="K64" s="5"/>
      <c r="L64" s="2"/>
      <c r="M64" s="6"/>
      <c r="N64" s="6"/>
      <c r="O64" s="5"/>
      <c r="P64" s="5"/>
      <c r="Q64" s="5"/>
      <c r="R64" s="5"/>
      <c r="U64" s="5"/>
      <c r="V64" s="5"/>
      <c r="W64" s="5"/>
      <c r="X64" s="5"/>
      <c r="Y64" s="5"/>
      <c r="Z64" s="5"/>
      <c r="AA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P64" s="5"/>
      <c r="AQ64" s="5"/>
      <c r="AR64" s="7"/>
      <c r="AS64" s="5"/>
      <c r="AT64" s="13"/>
      <c r="AU64" s="5"/>
      <c r="AV64" s="5"/>
      <c r="AW64" s="5"/>
      <c r="AX64" s="5"/>
      <c r="AY64" s="5"/>
      <c r="AZ64" s="5"/>
      <c r="BA64" s="5"/>
      <c r="BC64" s="1"/>
      <c r="BD64" s="1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</row>
    <row r="65" spans="1:95" ht="12.75">
      <c r="A65" s="1"/>
      <c r="B65" s="1"/>
      <c r="H65" s="5"/>
      <c r="I65" s="5"/>
      <c r="J65" s="5"/>
      <c r="K65" s="5"/>
      <c r="L65" s="2"/>
      <c r="M65" s="6"/>
      <c r="N65" s="6"/>
      <c r="O65" s="5"/>
      <c r="P65" s="5"/>
      <c r="Q65" s="5"/>
      <c r="R65" s="5"/>
      <c r="U65" s="5"/>
      <c r="V65" s="5"/>
      <c r="W65" s="5"/>
      <c r="X65" s="5"/>
      <c r="Y65" s="5"/>
      <c r="Z65" s="5"/>
      <c r="AA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P65" s="5"/>
      <c r="AQ65" s="5"/>
      <c r="AR65" s="7"/>
      <c r="AS65" s="5"/>
      <c r="AT65" s="13"/>
      <c r="AU65" s="5"/>
      <c r="AV65" s="5"/>
      <c r="AW65" s="5"/>
      <c r="AX65" s="5"/>
      <c r="AY65" s="5"/>
      <c r="AZ65" s="5"/>
      <c r="BA65" s="5"/>
      <c r="BC65" s="1"/>
      <c r="BD65" s="1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</row>
    <row r="66" spans="1:95" ht="12.75">
      <c r="A66" s="1"/>
      <c r="B66" s="1"/>
      <c r="H66" s="5"/>
      <c r="I66" s="5"/>
      <c r="J66" s="5"/>
      <c r="K66" s="5"/>
      <c r="L66" s="2"/>
      <c r="M66" s="6"/>
      <c r="N66" s="6"/>
      <c r="O66" s="5"/>
      <c r="P66" s="5"/>
      <c r="Q66" s="5"/>
      <c r="R66" s="5"/>
      <c r="U66" s="5"/>
      <c r="V66" s="5"/>
      <c r="W66" s="5"/>
      <c r="X66" s="5"/>
      <c r="Y66" s="5"/>
      <c r="Z66" s="5"/>
      <c r="AA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P66" s="5"/>
      <c r="AQ66" s="5"/>
      <c r="AR66" s="7"/>
      <c r="AS66" s="5"/>
      <c r="AT66" s="13"/>
      <c r="AU66" s="5"/>
      <c r="AV66" s="5"/>
      <c r="AW66" s="5"/>
      <c r="AX66" s="5"/>
      <c r="AY66" s="5"/>
      <c r="AZ66" s="5"/>
      <c r="BA66" s="5"/>
      <c r="BC66" s="1"/>
      <c r="BD66" s="1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</row>
    <row r="67" spans="1:95" ht="12.75">
      <c r="A67" s="1"/>
      <c r="B67" s="1"/>
      <c r="H67" s="5"/>
      <c r="I67" s="5"/>
      <c r="J67" s="5"/>
      <c r="K67" s="5"/>
      <c r="L67" s="2"/>
      <c r="M67" s="6"/>
      <c r="N67" s="6"/>
      <c r="O67" s="5"/>
      <c r="P67" s="5"/>
      <c r="Q67" s="5"/>
      <c r="R67" s="5"/>
      <c r="U67" s="5"/>
      <c r="V67" s="5"/>
      <c r="W67" s="5"/>
      <c r="X67" s="5"/>
      <c r="Y67" s="5"/>
      <c r="Z67" s="5"/>
      <c r="AA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P67" s="5"/>
      <c r="AQ67" s="5"/>
      <c r="AR67" s="7"/>
      <c r="AS67" s="5"/>
      <c r="AT67" s="13"/>
      <c r="AU67" s="5"/>
      <c r="AV67" s="5"/>
      <c r="AW67" s="5"/>
      <c r="AX67" s="5"/>
      <c r="AY67" s="5"/>
      <c r="AZ67" s="5"/>
      <c r="BA67" s="5"/>
      <c r="BC67" s="1"/>
      <c r="BD67" s="1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</row>
    <row r="68" spans="1:95" ht="12.75">
      <c r="A68" s="1"/>
      <c r="B68" s="1"/>
      <c r="H68" s="5"/>
      <c r="I68" s="5"/>
      <c r="J68" s="5"/>
      <c r="K68" s="5"/>
      <c r="L68" s="2"/>
      <c r="M68" s="6"/>
      <c r="N68" s="6"/>
      <c r="O68" s="5"/>
      <c r="P68" s="5"/>
      <c r="Q68" s="5"/>
      <c r="R68" s="5"/>
      <c r="U68" s="5"/>
      <c r="V68" s="5"/>
      <c r="W68" s="5"/>
      <c r="X68" s="5"/>
      <c r="Y68" s="5"/>
      <c r="Z68" s="5"/>
      <c r="AA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P68" s="5"/>
      <c r="AQ68" s="5"/>
      <c r="AR68" s="7"/>
      <c r="AS68" s="5"/>
      <c r="AT68" s="13"/>
      <c r="AU68" s="5"/>
      <c r="AV68" s="5"/>
      <c r="AW68" s="5"/>
      <c r="AX68" s="5"/>
      <c r="AY68" s="5"/>
      <c r="AZ68" s="5"/>
      <c r="BA68" s="5"/>
      <c r="BC68" s="1"/>
      <c r="BD68" s="1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</row>
    <row r="69" spans="1:95" ht="12.75">
      <c r="A69" s="1"/>
      <c r="B69" s="1"/>
      <c r="H69" s="5"/>
      <c r="I69" s="5"/>
      <c r="J69" s="5"/>
      <c r="K69" s="5"/>
      <c r="L69" s="2"/>
      <c r="M69" s="6"/>
      <c r="N69" s="6"/>
      <c r="O69" s="5"/>
      <c r="P69" s="5"/>
      <c r="Q69" s="5"/>
      <c r="R69" s="5"/>
      <c r="U69" s="5"/>
      <c r="V69" s="5"/>
      <c r="W69" s="5"/>
      <c r="X69" s="5"/>
      <c r="Y69" s="5"/>
      <c r="Z69" s="5"/>
      <c r="AA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P69" s="5"/>
      <c r="AQ69" s="5"/>
      <c r="AR69" s="7"/>
      <c r="AS69" s="5"/>
      <c r="AT69" s="13"/>
      <c r="AU69" s="5"/>
      <c r="AV69" s="5"/>
      <c r="AW69" s="5"/>
      <c r="AX69" s="5"/>
      <c r="AY69" s="5"/>
      <c r="AZ69" s="5"/>
      <c r="BA69" s="5"/>
      <c r="BC69" s="1"/>
      <c r="BD69" s="1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</row>
    <row r="70" spans="1:95" ht="12.75">
      <c r="A70" s="1"/>
      <c r="B70" s="1"/>
      <c r="H70" s="5"/>
      <c r="I70" s="5"/>
      <c r="J70" s="5"/>
      <c r="K70" s="5"/>
      <c r="L70" s="2"/>
      <c r="M70" s="6"/>
      <c r="N70" s="6"/>
      <c r="O70" s="5"/>
      <c r="P70" s="5"/>
      <c r="Q70" s="5"/>
      <c r="R70" s="5"/>
      <c r="U70" s="5"/>
      <c r="V70" s="5"/>
      <c r="W70" s="5"/>
      <c r="X70" s="5"/>
      <c r="Y70" s="5"/>
      <c r="Z70" s="5"/>
      <c r="AA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P70" s="5"/>
      <c r="AQ70" s="5"/>
      <c r="AR70" s="7"/>
      <c r="AS70" s="5"/>
      <c r="AT70" s="13"/>
      <c r="AU70" s="5"/>
      <c r="AV70" s="5"/>
      <c r="AW70" s="5"/>
      <c r="AX70" s="5"/>
      <c r="AY70" s="5"/>
      <c r="AZ70" s="5"/>
      <c r="BA70" s="5"/>
      <c r="BC70" s="1"/>
      <c r="BD70" s="1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</row>
    <row r="71" spans="1:95" ht="12.75">
      <c r="A71" s="1"/>
      <c r="B71" s="1"/>
      <c r="H71" s="5"/>
      <c r="I71" s="5"/>
      <c r="J71" s="5"/>
      <c r="K71" s="5"/>
      <c r="L71" s="2"/>
      <c r="M71" s="6"/>
      <c r="N71" s="6"/>
      <c r="O71" s="5"/>
      <c r="P71" s="5"/>
      <c r="Q71" s="5"/>
      <c r="R71" s="5"/>
      <c r="U71" s="5"/>
      <c r="V71" s="5"/>
      <c r="W71" s="5"/>
      <c r="X71" s="5"/>
      <c r="Y71" s="5"/>
      <c r="Z71" s="5"/>
      <c r="AA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P71" s="5"/>
      <c r="AQ71" s="5"/>
      <c r="AR71" s="7"/>
      <c r="AS71" s="5"/>
      <c r="AT71" s="13"/>
      <c r="AU71" s="5"/>
      <c r="AV71" s="5"/>
      <c r="AW71" s="5"/>
      <c r="AX71" s="5"/>
      <c r="AY71" s="5"/>
      <c r="AZ71" s="5"/>
      <c r="BA71" s="5"/>
      <c r="BC71" s="1"/>
      <c r="BD71" s="1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</row>
    <row r="72" spans="1:95" ht="12.75">
      <c r="A72" s="1"/>
      <c r="B72" s="1"/>
      <c r="H72" s="5"/>
      <c r="I72" s="5"/>
      <c r="J72" s="5"/>
      <c r="K72" s="5"/>
      <c r="L72" s="2"/>
      <c r="M72" s="6"/>
      <c r="N72" s="6"/>
      <c r="O72" s="5"/>
      <c r="P72" s="5"/>
      <c r="Q72" s="5"/>
      <c r="R72" s="5"/>
      <c r="U72" s="5"/>
      <c r="V72" s="5"/>
      <c r="W72" s="5"/>
      <c r="X72" s="5"/>
      <c r="Y72" s="5"/>
      <c r="Z72" s="5"/>
      <c r="AA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P72" s="5"/>
      <c r="AQ72" s="5"/>
      <c r="AR72" s="7"/>
      <c r="AS72" s="5"/>
      <c r="AT72" s="13"/>
      <c r="AU72" s="5"/>
      <c r="AV72" s="5"/>
      <c r="AW72" s="5"/>
      <c r="AX72" s="5"/>
      <c r="AY72" s="5"/>
      <c r="AZ72" s="5"/>
      <c r="BA72" s="5"/>
      <c r="BC72" s="1"/>
      <c r="BD72" s="1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</row>
  </sheetData>
  <mergeCells count="1">
    <mergeCell ref="AT1:AU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72"/>
  <sheetViews>
    <sheetView tabSelected="1" workbookViewId="0" topLeftCell="A1">
      <selection activeCell="CQ3" sqref="CQ3:CQ22"/>
    </sheetView>
  </sheetViews>
  <sheetFormatPr defaultColWidth="11.421875" defaultRowHeight="12.75"/>
  <cols>
    <col min="2" max="2" width="4.57421875" style="0" customWidth="1"/>
    <col min="3" max="3" width="9.421875" style="0" customWidth="1"/>
    <col min="4" max="4" width="4.140625" style="0" customWidth="1"/>
    <col min="5" max="5" width="3.7109375" style="0" customWidth="1"/>
    <col min="6" max="6" width="4.421875" style="0" customWidth="1"/>
    <col min="7" max="7" width="3.57421875" style="0" customWidth="1"/>
    <col min="13" max="13" width="10.00390625" style="0" customWidth="1"/>
    <col min="14" max="14" width="5.8515625" style="0" customWidth="1"/>
    <col min="28" max="28" width="16.421875" style="0" customWidth="1"/>
    <col min="35" max="35" width="11.421875" style="10" customWidth="1"/>
    <col min="41" max="41" width="21.28125" style="0" customWidth="1"/>
    <col min="46" max="46" width="11.421875" style="4" customWidth="1"/>
    <col min="53" max="53" width="21.8515625" style="0" bestFit="1" customWidth="1"/>
    <col min="89" max="89" width="12.57421875" style="0" customWidth="1"/>
    <col min="96" max="96" width="27.140625" style="0" customWidth="1"/>
  </cols>
  <sheetData>
    <row r="1" spans="1:96" ht="12.75">
      <c r="A1" s="1" t="s">
        <v>0</v>
      </c>
      <c r="B1" s="1" t="s">
        <v>1</v>
      </c>
      <c r="C1" t="s">
        <v>2</v>
      </c>
      <c r="D1" t="s">
        <v>3</v>
      </c>
      <c r="F1" t="s">
        <v>4</v>
      </c>
      <c r="H1" t="s">
        <v>5</v>
      </c>
      <c r="J1" t="s">
        <v>6</v>
      </c>
      <c r="L1" s="2" t="s">
        <v>7</v>
      </c>
      <c r="M1" s="2" t="s">
        <v>2</v>
      </c>
      <c r="N1" s="2" t="s">
        <v>1</v>
      </c>
      <c r="O1" t="s">
        <v>8</v>
      </c>
      <c r="Q1" t="s">
        <v>9</v>
      </c>
      <c r="S1" t="s">
        <v>10</v>
      </c>
      <c r="U1" t="s">
        <v>11</v>
      </c>
      <c r="W1" t="s">
        <v>11</v>
      </c>
      <c r="Y1" s="3" t="s">
        <v>12</v>
      </c>
      <c r="Z1" s="3"/>
      <c r="AA1" s="3" t="s">
        <v>13</v>
      </c>
      <c r="AB1" s="3" t="s">
        <v>14</v>
      </c>
      <c r="AC1" t="s">
        <v>15</v>
      </c>
      <c r="AE1" t="s">
        <v>15</v>
      </c>
      <c r="AG1" s="3" t="s">
        <v>16</v>
      </c>
      <c r="AH1" s="3"/>
      <c r="AI1" s="8"/>
      <c r="AJ1" t="s">
        <v>17</v>
      </c>
      <c r="AL1" t="s">
        <v>17</v>
      </c>
      <c r="AN1" s="3" t="s">
        <v>13</v>
      </c>
      <c r="AO1" s="3" t="s">
        <v>18</v>
      </c>
      <c r="AP1" s="4" t="s">
        <v>19</v>
      </c>
      <c r="AQ1" s="4"/>
      <c r="AR1" s="4" t="s">
        <v>19</v>
      </c>
      <c r="AS1" s="4"/>
      <c r="AT1" s="12" t="s">
        <v>20</v>
      </c>
      <c r="AU1" s="12"/>
      <c r="AV1" s="4" t="s">
        <v>21</v>
      </c>
      <c r="AW1" s="4"/>
      <c r="AX1" s="4" t="s">
        <v>21</v>
      </c>
      <c r="AY1" s="4"/>
      <c r="AZ1" t="s">
        <v>13</v>
      </c>
      <c r="BA1" s="3" t="s">
        <v>22</v>
      </c>
      <c r="BB1" t="s">
        <v>23</v>
      </c>
      <c r="BD1" t="s">
        <v>24</v>
      </c>
      <c r="BF1" t="s">
        <v>25</v>
      </c>
      <c r="BH1" t="s">
        <v>25</v>
      </c>
      <c r="BJ1" t="s">
        <v>26</v>
      </c>
      <c r="BL1" t="s">
        <v>26</v>
      </c>
      <c r="BN1" t="s">
        <v>27</v>
      </c>
      <c r="BP1" t="s">
        <v>27</v>
      </c>
      <c r="BR1" t="s">
        <v>28</v>
      </c>
      <c r="BT1" t="s">
        <v>28</v>
      </c>
      <c r="BV1" t="s">
        <v>29</v>
      </c>
      <c r="BX1" t="s">
        <v>29</v>
      </c>
      <c r="BZ1" t="s">
        <v>30</v>
      </c>
      <c r="CB1" t="s">
        <v>30</v>
      </c>
      <c r="CD1" t="s">
        <v>31</v>
      </c>
      <c r="CF1" t="s">
        <v>31</v>
      </c>
      <c r="CH1" t="s">
        <v>32</v>
      </c>
      <c r="CJ1" s="12" t="s">
        <v>33</v>
      </c>
      <c r="CK1" s="12"/>
      <c r="CL1" s="3"/>
      <c r="CM1" t="s">
        <v>34</v>
      </c>
      <c r="CO1" t="s">
        <v>34</v>
      </c>
      <c r="CQ1" t="s">
        <v>13</v>
      </c>
      <c r="CR1" s="3" t="s">
        <v>35</v>
      </c>
    </row>
    <row r="2" spans="1:96" ht="12.75">
      <c r="A2" s="1"/>
      <c r="B2" s="1"/>
      <c r="C2" t="s">
        <v>36</v>
      </c>
      <c r="D2" t="s">
        <v>37</v>
      </c>
      <c r="E2" t="s">
        <v>38</v>
      </c>
      <c r="F2" t="s">
        <v>37</v>
      </c>
      <c r="G2" t="s">
        <v>38</v>
      </c>
      <c r="H2" t="s">
        <v>37</v>
      </c>
      <c r="I2" t="s">
        <v>38</v>
      </c>
      <c r="J2" t="s">
        <v>37</v>
      </c>
      <c r="K2" t="s">
        <v>38</v>
      </c>
      <c r="L2" s="3" t="s">
        <v>39</v>
      </c>
      <c r="M2" s="2" t="s">
        <v>36</v>
      </c>
      <c r="N2" s="2"/>
      <c r="O2" t="s">
        <v>37</v>
      </c>
      <c r="P2" t="s">
        <v>38</v>
      </c>
      <c r="Q2" t="s">
        <v>37</v>
      </c>
      <c r="R2" t="s">
        <v>38</v>
      </c>
      <c r="S2" t="s">
        <v>37</v>
      </c>
      <c r="T2" t="s">
        <v>38</v>
      </c>
      <c r="U2" t="s">
        <v>37</v>
      </c>
      <c r="V2" t="s">
        <v>38</v>
      </c>
      <c r="W2" t="s">
        <v>40</v>
      </c>
      <c r="X2" t="s">
        <v>41</v>
      </c>
      <c r="Y2" s="3" t="s">
        <v>40</v>
      </c>
      <c r="Z2" s="3" t="s">
        <v>41</v>
      </c>
      <c r="AA2" s="3"/>
      <c r="AB2" s="3" t="s">
        <v>40</v>
      </c>
      <c r="AC2" t="s">
        <v>37</v>
      </c>
      <c r="AD2" t="s">
        <v>38</v>
      </c>
      <c r="AE2" t="s">
        <v>40</v>
      </c>
      <c r="AF2" t="s">
        <v>41</v>
      </c>
      <c r="AG2" s="3" t="s">
        <v>40</v>
      </c>
      <c r="AH2" s="3" t="s">
        <v>41</v>
      </c>
      <c r="AI2" s="8"/>
      <c r="AJ2" t="s">
        <v>40</v>
      </c>
      <c r="AK2" t="s">
        <v>41</v>
      </c>
      <c r="AL2" t="s">
        <v>37</v>
      </c>
      <c r="AM2" t="s">
        <v>38</v>
      </c>
      <c r="AN2" s="3"/>
      <c r="AO2" s="3" t="s">
        <v>40</v>
      </c>
      <c r="AP2" t="s">
        <v>37</v>
      </c>
      <c r="AQ2" t="s">
        <v>38</v>
      </c>
      <c r="AR2" t="s">
        <v>40</v>
      </c>
      <c r="AS2" t="s">
        <v>41</v>
      </c>
      <c r="AT2" s="3" t="s">
        <v>40</v>
      </c>
      <c r="AU2" s="3" t="s">
        <v>41</v>
      </c>
      <c r="AV2" t="s">
        <v>40</v>
      </c>
      <c r="AW2" t="s">
        <v>41</v>
      </c>
      <c r="AX2" t="s">
        <v>37</v>
      </c>
      <c r="AY2" t="s">
        <v>38</v>
      </c>
      <c r="BA2" s="3" t="s">
        <v>40</v>
      </c>
      <c r="BB2" t="s">
        <v>40</v>
      </c>
      <c r="BC2" t="s">
        <v>41</v>
      </c>
      <c r="BD2" t="s">
        <v>40</v>
      </c>
      <c r="BE2" t="s">
        <v>41</v>
      </c>
      <c r="BF2" t="s">
        <v>40</v>
      </c>
      <c r="BG2" t="s">
        <v>41</v>
      </c>
      <c r="BH2" t="s">
        <v>37</v>
      </c>
      <c r="BI2" t="s">
        <v>38</v>
      </c>
      <c r="BJ2" t="s">
        <v>37</v>
      </c>
      <c r="BK2" t="s">
        <v>38</v>
      </c>
      <c r="BL2" t="s">
        <v>40</v>
      </c>
      <c r="BM2" t="s">
        <v>41</v>
      </c>
      <c r="BN2" t="s">
        <v>40</v>
      </c>
      <c r="BO2" t="s">
        <v>41</v>
      </c>
      <c r="BP2" t="s">
        <v>37</v>
      </c>
      <c r="BQ2" t="s">
        <v>38</v>
      </c>
      <c r="BR2" t="s">
        <v>37</v>
      </c>
      <c r="BS2" t="s">
        <v>38</v>
      </c>
      <c r="BT2" t="s">
        <v>40</v>
      </c>
      <c r="BU2" t="s">
        <v>41</v>
      </c>
      <c r="BV2" t="s">
        <v>37</v>
      </c>
      <c r="BW2" t="s">
        <v>38</v>
      </c>
      <c r="BX2" t="s">
        <v>40</v>
      </c>
      <c r="BY2" t="s">
        <v>41</v>
      </c>
      <c r="BZ2" t="s">
        <v>40</v>
      </c>
      <c r="CA2" t="s">
        <v>41</v>
      </c>
      <c r="CB2" t="s">
        <v>37</v>
      </c>
      <c r="CC2" t="s">
        <v>38</v>
      </c>
      <c r="CD2" t="s">
        <v>37</v>
      </c>
      <c r="CE2" t="s">
        <v>38</v>
      </c>
      <c r="CF2" t="s">
        <v>40</v>
      </c>
      <c r="CG2" t="s">
        <v>41</v>
      </c>
      <c r="CH2" t="s">
        <v>40</v>
      </c>
      <c r="CI2" t="s">
        <v>41</v>
      </c>
      <c r="CJ2" s="3" t="s">
        <v>40</v>
      </c>
      <c r="CK2" s="3" t="s">
        <v>41</v>
      </c>
      <c r="CL2" s="3"/>
      <c r="CM2" t="s">
        <v>40</v>
      </c>
      <c r="CN2" t="s">
        <v>41</v>
      </c>
      <c r="CO2" t="s">
        <v>37</v>
      </c>
      <c r="CP2" t="s">
        <v>38</v>
      </c>
      <c r="CR2" s="3" t="s">
        <v>40</v>
      </c>
    </row>
    <row r="3" spans="1:96" ht="12.75">
      <c r="A3" s="1" t="s">
        <v>42</v>
      </c>
      <c r="B3" s="1">
        <v>3</v>
      </c>
      <c r="C3">
        <v>0.52947</v>
      </c>
      <c r="D3">
        <v>0.6538</v>
      </c>
      <c r="E3">
        <v>0.4234</v>
      </c>
      <c r="F3">
        <v>0.5764</v>
      </c>
      <c r="G3">
        <v>2.3746</v>
      </c>
      <c r="H3" s="5">
        <f>C3*D3</f>
        <v>0.346167486</v>
      </c>
      <c r="I3" s="5">
        <f>C3*E3</f>
        <v>0.224177598</v>
      </c>
      <c r="J3" s="5">
        <f>C3*F3</f>
        <v>0.305186508</v>
      </c>
      <c r="K3" s="5">
        <f>C3*G3</f>
        <v>1.257279462</v>
      </c>
      <c r="L3" s="2">
        <v>1</v>
      </c>
      <c r="M3" s="2">
        <v>0</v>
      </c>
      <c r="N3" s="2">
        <v>3</v>
      </c>
      <c r="O3" s="5">
        <f>0.767+0.180918+0.1857</f>
        <v>1.133618</v>
      </c>
      <c r="P3" s="5">
        <f>1.216+1.99962+3.9564</f>
        <v>7.17202</v>
      </c>
      <c r="Q3">
        <f>1.2201+0.14283+0.0333</f>
        <v>1.39623</v>
      </c>
      <c r="R3" s="5">
        <f>1.11867+1.675872+1.2521</f>
        <v>4.046642</v>
      </c>
      <c r="S3">
        <v>20</v>
      </c>
      <c r="T3">
        <v>0</v>
      </c>
      <c r="U3" s="5">
        <f>O3+S3</f>
        <v>21.133618</v>
      </c>
      <c r="V3" s="5">
        <f>P3+T3</f>
        <v>7.17202</v>
      </c>
      <c r="W3" s="5">
        <f>SQRT(U3*U3+V3*V3)</f>
        <v>22.317429974132864</v>
      </c>
      <c r="X3" s="5">
        <f>DEGREES(ATAN(V3/U3))</f>
        <v>18.745437779552642</v>
      </c>
      <c r="Y3" s="5">
        <f>14.2/((SQRT(3))*W3)</f>
        <v>0.3673529538121125</v>
      </c>
      <c r="Z3" s="5">
        <f>0-X3</f>
        <v>-18.745437779552642</v>
      </c>
      <c r="AA3" s="5">
        <f>V3/U3</f>
        <v>0.3393654602822858</v>
      </c>
      <c r="AB3" s="5">
        <f>1.48*Y3</f>
        <v>0.5436823716419266</v>
      </c>
      <c r="AC3" s="5">
        <f>O3+O3+S3</f>
        <v>22.267236</v>
      </c>
      <c r="AD3" s="5">
        <f>P3+P3+T3</f>
        <v>14.34404</v>
      </c>
      <c r="AE3" s="5">
        <f>SQRT(AC3*AC3+AD3*AD3)</f>
        <v>26.487379685452016</v>
      </c>
      <c r="AF3" s="5">
        <f>DEGREES(ATAN(AD3/AC3))</f>
        <v>32.788700694599555</v>
      </c>
      <c r="AG3" s="5">
        <f>14.2/(SQRT(3)*AE3)</f>
        <v>0.3095200023502354</v>
      </c>
      <c r="AH3" s="5">
        <f>0-AF3</f>
        <v>-32.788700694599555</v>
      </c>
      <c r="AI3" s="14">
        <f>1000*AG3</f>
        <v>309.5200023502354</v>
      </c>
      <c r="AJ3" s="5">
        <f>AE3/SQRT(3)</f>
        <v>15.292495791523548</v>
      </c>
      <c r="AK3" s="5">
        <f>AF3</f>
        <v>32.788700694599555</v>
      </c>
      <c r="AL3" s="5">
        <f>AJ3*COS(AK3*PI()/180)</f>
        <v>12.855994698708928</v>
      </c>
      <c r="AM3" s="5">
        <f>AJ3*SIN(AK3*PI()/180)</f>
        <v>8.28153535526676</v>
      </c>
      <c r="AN3" s="5">
        <f>AM3/AL3</f>
        <v>0.6441769423021338</v>
      </c>
      <c r="AO3" s="5">
        <f>1.48*AG3</f>
        <v>0.45808960347834843</v>
      </c>
      <c r="AP3" s="5">
        <f>O3+O3+Q3+(3*S3)</f>
        <v>63.663466</v>
      </c>
      <c r="AQ3" s="5">
        <f>P3+P3+R3+(3*T3)</f>
        <v>18.390681999999998</v>
      </c>
      <c r="AR3" s="7">
        <f>SQRT(AP3*AP3+AQ3*AQ3)</f>
        <v>66.26653821921197</v>
      </c>
      <c r="AS3" s="5">
        <f>DEGREES(ATAN(AQ3/AP3))</f>
        <v>16.11259924065563</v>
      </c>
      <c r="AT3" s="13">
        <f>((SQRT(3))*14.2)/AR3</f>
        <v>0.3711544639032834</v>
      </c>
      <c r="AU3" s="5">
        <f>0-AS3</f>
        <v>-16.11259924065563</v>
      </c>
      <c r="AV3" s="5">
        <f>AR3/3</f>
        <v>22.088846073070656</v>
      </c>
      <c r="AW3" s="5">
        <f>AS3</f>
        <v>16.11259924065563</v>
      </c>
      <c r="AX3" s="5">
        <f>AV3*COS(AW3*PI()/180)</f>
        <v>21.221155333333336</v>
      </c>
      <c r="AY3" s="5">
        <f>AV3*SIN(AW3*PI()/180)</f>
        <v>6.130227333333333</v>
      </c>
      <c r="AZ3" s="5">
        <f>AY3/AX3</f>
        <v>0.28887340189740845</v>
      </c>
      <c r="BA3" s="5">
        <f>1.45*AT3</f>
        <v>0.5381739726597609</v>
      </c>
      <c r="BB3" s="1">
        <v>1</v>
      </c>
      <c r="BC3" s="1">
        <v>120</v>
      </c>
      <c r="BD3" s="5">
        <f>SQRT(O3*O3+P3*P3)</f>
        <v>7.261057818963019</v>
      </c>
      <c r="BE3" s="5">
        <f>DEGREES(ATAN(P3/O3))</f>
        <v>81.01806866693288</v>
      </c>
      <c r="BF3" s="5">
        <f>BB3*BD3</f>
        <v>7.261057818963019</v>
      </c>
      <c r="BG3" s="5">
        <f>BC3+BE3</f>
        <v>201.0180686669329</v>
      </c>
      <c r="BH3" s="5">
        <f>BF3*COS(BG3*PI()/180)</f>
        <v>-6.7779605164500705</v>
      </c>
      <c r="BI3" s="5">
        <f>BF3*SIN(BG3*PI()/180)</f>
        <v>-2.6042680138126917</v>
      </c>
      <c r="BJ3" s="5">
        <f>Q3+(3*S3)-BH3</f>
        <v>68.17419051645007</v>
      </c>
      <c r="BK3" s="5">
        <f>R3+(3*T3)-BI3</f>
        <v>6.650910013812692</v>
      </c>
      <c r="BL3" s="5">
        <f>SQRT(BJ3*BJ3+BK3*BK3)</f>
        <v>68.49784563462609</v>
      </c>
      <c r="BM3" s="5">
        <f>DEGREES(ATAN(BK3/BJ3))</f>
        <v>5.572005890469248</v>
      </c>
      <c r="BN3" s="5">
        <f>BD3*BD3</f>
        <v>52.722960650324</v>
      </c>
      <c r="BO3" s="5">
        <f>BE3+BE3</f>
        <v>162.03613733386575</v>
      </c>
      <c r="BP3" s="5">
        <f>BN3*COS(BO3*PI()/180)</f>
        <v>-50.15278111047599</v>
      </c>
      <c r="BQ3" s="5">
        <f>BN3*SIN(BO3*PI()/180)</f>
        <v>16.260661936720023</v>
      </c>
      <c r="BR3" s="5">
        <f>O3+O3</f>
        <v>2.267236</v>
      </c>
      <c r="BS3" s="5">
        <f>P3+P3</f>
        <v>14.34404</v>
      </c>
      <c r="BT3" s="5">
        <f>SQRT(BR3*BR3+BS3*BS3)</f>
        <v>14.522115637926039</v>
      </c>
      <c r="BU3" s="5">
        <f>DEGREES(ATAN(BS3/BR3))</f>
        <v>81.01806866693288</v>
      </c>
      <c r="BV3" s="5">
        <f>Q3+(3*S3)</f>
        <v>61.39623</v>
      </c>
      <c r="BW3" s="5">
        <f>R3+(3*T3)</f>
        <v>4.046642</v>
      </c>
      <c r="BX3" s="5">
        <f>SQRT(BV3*BV3+BW3*BW3)</f>
        <v>61.52944311213181</v>
      </c>
      <c r="BY3" s="5">
        <f>DEGREES(ATAN(BW3/BV3))</f>
        <v>3.77092601268817</v>
      </c>
      <c r="BZ3" s="5">
        <f>BT3*BX3</f>
        <v>893.5376880115699</v>
      </c>
      <c r="CA3" s="5">
        <f>BU3+BY3</f>
        <v>84.78899467962104</v>
      </c>
      <c r="CB3" s="5">
        <f>BZ3*COS(CA3*PI()/180)</f>
        <v>81.15454820660008</v>
      </c>
      <c r="CC3" s="5">
        <f>BZ3*SIN(CA3*PI()/180)</f>
        <v>889.844671390712</v>
      </c>
      <c r="CD3" s="5">
        <f>BP3+CB3</f>
        <v>31.00176709612409</v>
      </c>
      <c r="CE3" s="5">
        <f>BQ3+CC3</f>
        <v>906.105333327432</v>
      </c>
      <c r="CF3" s="5">
        <f>SQRT(CD3*CD3+CE3*CE3)</f>
        <v>906.6355302145946</v>
      </c>
      <c r="CG3" s="5">
        <f>DEGREES(ATAN(CE3/CD3))</f>
        <v>88.04042894212378</v>
      </c>
      <c r="CH3" s="5">
        <f>BL3/CF3</f>
        <v>0.07555168902151133</v>
      </c>
      <c r="CI3" s="5">
        <f>BM3-CG3</f>
        <v>-82.46842305165454</v>
      </c>
      <c r="CJ3" s="5">
        <f>14.2*CH3</f>
        <v>1.0728339841054608</v>
      </c>
      <c r="CK3" s="5">
        <f>0+CI3</f>
        <v>-82.46842305165454</v>
      </c>
      <c r="CL3" s="14">
        <f>1000*CJ3</f>
        <v>1072.8339841054608</v>
      </c>
      <c r="CM3" s="5">
        <f>(CF3/(SQRT(3)*BL3))</f>
        <v>7.641791688141356</v>
      </c>
      <c r="CN3" s="5">
        <f>CI3</f>
        <v>-82.46842305165454</v>
      </c>
      <c r="CO3" s="5">
        <f>CM3*COS(CN3*PI()/180)</f>
        <v>1.0016293459939107</v>
      </c>
      <c r="CP3" s="5">
        <f>CM3*SIN(CN3*PI()/180)</f>
        <v>-7.575864231768553</v>
      </c>
      <c r="CQ3" s="5">
        <f>-CP3/CO3</f>
        <v>7.563540607180462</v>
      </c>
      <c r="CR3" s="5">
        <f>1.25*CJ3</f>
        <v>1.3410424801318261</v>
      </c>
    </row>
    <row r="4" spans="1:96" ht="12.75">
      <c r="A4" s="1" t="s">
        <v>43</v>
      </c>
      <c r="B4" s="1">
        <v>3</v>
      </c>
      <c r="C4">
        <v>0.22219</v>
      </c>
      <c r="D4">
        <v>0.6538</v>
      </c>
      <c r="E4">
        <v>0.4234</v>
      </c>
      <c r="F4">
        <v>0.5764</v>
      </c>
      <c r="G4">
        <v>2.3746</v>
      </c>
      <c r="H4" s="5">
        <f aca="true" t="shared" si="0" ref="H4:H37">C4*D4</f>
        <v>0.14526782200000002</v>
      </c>
      <c r="I4" s="5">
        <f aca="true" t="shared" si="1" ref="I4:I37">C4*E4</f>
        <v>0.094075246</v>
      </c>
      <c r="J4" s="5">
        <f aca="true" t="shared" si="2" ref="J4:J37">C4*F4</f>
        <v>0.12807031600000002</v>
      </c>
      <c r="K4" s="5">
        <f aca="true" t="shared" si="3" ref="K4:K37">C4*G4</f>
        <v>0.527612374</v>
      </c>
      <c r="L4" s="2">
        <v>2</v>
      </c>
      <c r="M4" s="6">
        <f>M3+C3</f>
        <v>0.52947</v>
      </c>
      <c r="N4" s="2">
        <v>3</v>
      </c>
      <c r="O4" s="5">
        <f>O3+H3</f>
        <v>1.479785486</v>
      </c>
      <c r="P4" s="5">
        <f>P3+I3</f>
        <v>7.396197598</v>
      </c>
      <c r="Q4" s="5">
        <f>Q3+J3</f>
        <v>1.701416508</v>
      </c>
      <c r="R4" s="5">
        <f>R3+K3</f>
        <v>5.303921462</v>
      </c>
      <c r="S4">
        <v>20</v>
      </c>
      <c r="T4">
        <v>0</v>
      </c>
      <c r="U4" s="5">
        <f aca="true" t="shared" si="4" ref="U4:V38">O4+S4</f>
        <v>21.479785486</v>
      </c>
      <c r="V4" s="5">
        <f t="shared" si="4"/>
        <v>7.396197598</v>
      </c>
      <c r="W4" s="5">
        <f aca="true" t="shared" si="5" ref="W4:W22">SQRT(U4*U4+V4*V4)</f>
        <v>22.717502579140103</v>
      </c>
      <c r="X4" s="5">
        <f aca="true" t="shared" si="6" ref="X4:X38">DEGREES(ATAN(V4/U4))</f>
        <v>19.00027263607364</v>
      </c>
      <c r="Y4" s="5">
        <f aca="true" t="shared" si="7" ref="Y4:Y38">14.2/((SQRT(3))*W4)</f>
        <v>0.36088358717831426</v>
      </c>
      <c r="Z4" s="5">
        <f aca="true" t="shared" si="8" ref="Z4:Z38">0-X4</f>
        <v>-19.00027263607364</v>
      </c>
      <c r="AA4" s="5">
        <f aca="true" t="shared" si="9" ref="AA4:AA38">V4/U4</f>
        <v>0.3443329358582589</v>
      </c>
      <c r="AB4" s="5">
        <f>1.4*Y4</f>
        <v>0.5052370220496399</v>
      </c>
      <c r="AC4" s="5">
        <f aca="true" t="shared" si="10" ref="AC4:AD38">O4+O4+S4</f>
        <v>22.959570972</v>
      </c>
      <c r="AD4" s="5">
        <f t="shared" si="10"/>
        <v>14.792395196</v>
      </c>
      <c r="AE4" s="5">
        <f aca="true" t="shared" si="11" ref="AE4:AE38">SQRT(AC4*AC4+AD4*AD4)</f>
        <v>27.312210728041567</v>
      </c>
      <c r="AF4" s="5">
        <f aca="true" t="shared" si="12" ref="AF4:AF38">DEGREES(ATAN(AD4/AC4))</f>
        <v>32.79287854399523</v>
      </c>
      <c r="AG4" s="5">
        <f aca="true" t="shared" si="13" ref="AG4:AG38">14.2/(SQRT(3)*AE4)</f>
        <v>0.3001724724566283</v>
      </c>
      <c r="AH4" s="5">
        <f aca="true" t="shared" si="14" ref="AH4:AH38">0-AF4</f>
        <v>-32.79287854399523</v>
      </c>
      <c r="AI4" s="14">
        <f aca="true" t="shared" si="15" ref="AI4:AI22">1000*AG4</f>
        <v>300.1724724566283</v>
      </c>
      <c r="AJ4" s="5">
        <f aca="true" t="shared" si="16" ref="AJ4:AJ38">AE4/SQRT(3)</f>
        <v>15.768712215998585</v>
      </c>
      <c r="AK4" s="5">
        <f aca="true" t="shared" si="17" ref="AK4:AK38">AF4</f>
        <v>32.79287854399523</v>
      </c>
      <c r="AL4" s="5">
        <f aca="true" t="shared" si="18" ref="AL4:AL38">AJ4*COS(AK4*PI()/180)</f>
        <v>13.25571448116252</v>
      </c>
      <c r="AM4" s="5">
        <f aca="true" t="shared" si="19" ref="AM4:AM38">AJ4*SIN(AK4*PI()/180)</f>
        <v>8.540393348369928</v>
      </c>
      <c r="AN4" s="5">
        <f aca="true" t="shared" si="20" ref="AN4:AN38">AM4/AL4</f>
        <v>0.6442801223960083</v>
      </c>
      <c r="AO4" s="5">
        <f aca="true" t="shared" si="21" ref="AO4:AO38">1.48*AG4</f>
        <v>0.4442552592358099</v>
      </c>
      <c r="AP4" s="5">
        <f aca="true" t="shared" si="22" ref="AP4:AQ38">O4+O4+Q4+(3*S4)</f>
        <v>64.66098748</v>
      </c>
      <c r="AQ4" s="5">
        <f t="shared" si="22"/>
        <v>20.096316658</v>
      </c>
      <c r="AR4" s="7">
        <f aca="true" t="shared" si="23" ref="AR4:AR38">SQRT(AP4*AP4+AQ4*AQ4)</f>
        <v>67.71192838124848</v>
      </c>
      <c r="AS4" s="5">
        <f aca="true" t="shared" si="24" ref="AS4:AS38">DEGREES(ATAN(AQ4/AP4))</f>
        <v>17.264987485596976</v>
      </c>
      <c r="AT4" s="13">
        <f aca="true" t="shared" si="25" ref="AT4:AT38">((SQRT(3))*14.2)/AR4</f>
        <v>0.36323173856453334</v>
      </c>
      <c r="AU4" s="5">
        <f aca="true" t="shared" si="26" ref="AU4:AU38">0-AS4</f>
        <v>-17.264987485596976</v>
      </c>
      <c r="AV4" s="5">
        <f aca="true" t="shared" si="27" ref="AV4:AV38">AR4/3</f>
        <v>22.570642793749496</v>
      </c>
      <c r="AW4" s="5">
        <f aca="true" t="shared" si="28" ref="AW4:AW38">AS4</f>
        <v>17.264987485596976</v>
      </c>
      <c r="AX4" s="5">
        <f aca="true" t="shared" si="29" ref="AX4:AX38">AV4*COS(AW4*PI()/180)</f>
        <v>21.553662493333334</v>
      </c>
      <c r="AY4" s="5">
        <f aca="true" t="shared" si="30" ref="AY4:AY38">AV4*SIN(AW4*PI()/180)</f>
        <v>6.698772219333332</v>
      </c>
      <c r="AZ4" s="5">
        <f aca="true" t="shared" si="31" ref="AZ4:AZ38">AY4/AX4</f>
        <v>0.3107950781638758</v>
      </c>
      <c r="BA4" s="5">
        <f aca="true" t="shared" si="32" ref="BA4:BA38">1.45*AT4</f>
        <v>0.5266860209185733</v>
      </c>
      <c r="BB4" s="1">
        <v>1</v>
      </c>
      <c r="BC4" s="1">
        <v>120</v>
      </c>
      <c r="BD4" s="5">
        <f aca="true" t="shared" si="33" ref="BD4:BD38">SQRT(O4*O4+P4*P4)</f>
        <v>7.542778267537581</v>
      </c>
      <c r="BE4" s="5">
        <f aca="true" t="shared" si="34" ref="BE4:BE38">DEGREES(ATAN(P4/O4))</f>
        <v>78.68600084093991</v>
      </c>
      <c r="BF4" s="5">
        <f aca="true" t="shared" si="35" ref="BF4:BF38">BB4*BD4</f>
        <v>7.542778267537581</v>
      </c>
      <c r="BG4" s="5">
        <f aca="true" t="shared" si="36" ref="BG4:BG38">BC4+BE4</f>
        <v>198.68600084093993</v>
      </c>
      <c r="BH4" s="5">
        <f aca="true" t="shared" si="37" ref="BH4:BH22">BF4*COS(BG4*PI()/180)</f>
        <v>-7.145187754277444</v>
      </c>
      <c r="BI4" s="5">
        <f aca="true" t="shared" si="38" ref="BI4:BI38">BF4*SIN(BG4*PI()/180)</f>
        <v>-2.416566975972503</v>
      </c>
      <c r="BJ4" s="5">
        <f>Q4+(3*S4)-BH4</f>
        <v>68.84660426227745</v>
      </c>
      <c r="BK4" s="5">
        <f>R4+(3*T4)-BI4</f>
        <v>7.720488437972502</v>
      </c>
      <c r="BL4" s="5">
        <f aca="true" t="shared" si="39" ref="BL4:BL22">SQRT(BJ4*BJ4+BK4*BK4)</f>
        <v>69.27814128689876</v>
      </c>
      <c r="BM4" s="5">
        <f aca="true" t="shared" si="40" ref="BM4:BM38">DEGREES(ATAN(BK4/BJ4))</f>
        <v>6.398442077653971</v>
      </c>
      <c r="BN4" s="5">
        <f aca="true" t="shared" si="41" ref="BN4:BN38">BD4*BD4</f>
        <v>56.893503993237225</v>
      </c>
      <c r="BO4" s="5">
        <f aca="true" t="shared" si="42" ref="BO4:BO38">BE4+BE4</f>
        <v>157.37200168187982</v>
      </c>
      <c r="BP4" s="5">
        <f aca="true" t="shared" si="43" ref="BP4:BP22">BN4*COS(BO4*PI()/180)</f>
        <v>-52.51397382408472</v>
      </c>
      <c r="BQ4" s="5">
        <f aca="true" t="shared" si="44" ref="BQ4:BQ38">BN4*SIN(BO4*PI()/180)</f>
        <v>21.889571714216906</v>
      </c>
      <c r="BR4" s="5">
        <f aca="true" t="shared" si="45" ref="BR4:BS38">O4+O4</f>
        <v>2.959570972</v>
      </c>
      <c r="BS4" s="5">
        <f t="shared" si="45"/>
        <v>14.792395196</v>
      </c>
      <c r="BT4" s="5">
        <f aca="true" t="shared" si="46" ref="BT4:BT22">SQRT(BR4*BR4+BS4*BS4)</f>
        <v>15.085556535075161</v>
      </c>
      <c r="BU4" s="5">
        <f aca="true" t="shared" si="47" ref="BU4:BU38">DEGREES(ATAN(BS4/BR4))</f>
        <v>78.68600084093991</v>
      </c>
      <c r="BV4" s="5">
        <f aca="true" t="shared" si="48" ref="BV4:BW38">Q4+(3*S4)</f>
        <v>61.701416508</v>
      </c>
      <c r="BW4" s="5">
        <f t="shared" si="48"/>
        <v>5.303921462</v>
      </c>
      <c r="BX4" s="5">
        <f aca="true" t="shared" si="49" ref="BX4:BX22">SQRT(BV4*BV4+BW4*BW4)</f>
        <v>61.92896238407971</v>
      </c>
      <c r="BY4" s="5">
        <f aca="true" t="shared" si="50" ref="BY4:BY38">DEGREES(ATAN(BW4/BV4))</f>
        <v>4.913130278127066</v>
      </c>
      <c r="BZ4" s="5">
        <f aca="true" t="shared" si="51" ref="BZ4:BZ38">BT4*BX4</f>
        <v>934.2328632035775</v>
      </c>
      <c r="CA4" s="5">
        <f aca="true" t="shared" si="52" ref="CA4:CA38">BU4+BY4</f>
        <v>83.59913111906698</v>
      </c>
      <c r="CB4" s="5">
        <f aca="true" t="shared" si="53" ref="CB4:CB22">BZ4*COS(CA4*PI()/180)</f>
        <v>104.15201887390822</v>
      </c>
      <c r="CC4" s="5">
        <f aca="true" t="shared" si="54" ref="CC4:CC38">BZ4*SIN(CA4*PI()/180)</f>
        <v>928.4090691360374</v>
      </c>
      <c r="CD4" s="5">
        <f aca="true" t="shared" si="55" ref="CD4:CE38">BP4+CB4</f>
        <v>51.638045049823496</v>
      </c>
      <c r="CE4" s="5">
        <f t="shared" si="55"/>
        <v>950.2986408502543</v>
      </c>
      <c r="CF4" s="5">
        <f aca="true" t="shared" si="56" ref="CF4:CF22">SQRT(CD4*CD4+CE4*CE4)</f>
        <v>951.7005802763852</v>
      </c>
      <c r="CG4" s="5">
        <f aca="true" t="shared" si="57" ref="CG4:CG38">DEGREES(ATAN(CE4/CD4))</f>
        <v>86.88967754947609</v>
      </c>
      <c r="CH4" s="5">
        <f aca="true" t="shared" si="58" ref="CH4:CH38">BL4/CF4</f>
        <v>0.07279405174553909</v>
      </c>
      <c r="CI4" s="5">
        <f aca="true" t="shared" si="59" ref="CI4:CI38">BM4-CG4</f>
        <v>-80.49123547182212</v>
      </c>
      <c r="CJ4" s="5">
        <f aca="true" t="shared" si="60" ref="CJ4:CJ38">14.2*CH4</f>
        <v>1.033675534786655</v>
      </c>
      <c r="CK4" s="5">
        <f aca="true" t="shared" si="61" ref="CK4:CK38">0+CI4</f>
        <v>-80.49123547182212</v>
      </c>
      <c r="CL4" s="14">
        <f aca="true" t="shared" si="62" ref="CL4:CL22">1000*CJ4</f>
        <v>1033.6755347866551</v>
      </c>
      <c r="CM4" s="5">
        <f aca="true" t="shared" si="63" ref="CM4:CM12">(CF4/(SQRT(3)*BL4))</f>
        <v>7.931283605531774</v>
      </c>
      <c r="CN4" s="5">
        <f aca="true" t="shared" si="64" ref="CN4:CN38">CI4</f>
        <v>-80.49123547182212</v>
      </c>
      <c r="CO4" s="5">
        <f aca="true" t="shared" si="65" ref="CO4:CO22">CM4*COS(CN4*PI()/180)</f>
        <v>1.3102359636702456</v>
      </c>
      <c r="CP4" s="5">
        <f aca="true" t="shared" si="66" ref="CP4:CP38">CM4*SIN(CN4*PI()/180)</f>
        <v>-7.822310486734862</v>
      </c>
      <c r="CQ4" s="5">
        <f aca="true" t="shared" si="67" ref="CQ4:CQ22">-CP4/CO4</f>
        <v>5.970154005560136</v>
      </c>
      <c r="CR4" s="5">
        <f aca="true" t="shared" si="68" ref="CR4:CR38">1.25*CJ4</f>
        <v>1.2920944184833187</v>
      </c>
    </row>
    <row r="5" spans="1:96" ht="12.75">
      <c r="A5" s="1" t="s">
        <v>44</v>
      </c>
      <c r="B5" s="1">
        <v>3</v>
      </c>
      <c r="C5">
        <v>0.04048</v>
      </c>
      <c r="D5">
        <v>0.6538</v>
      </c>
      <c r="E5">
        <v>0.4234</v>
      </c>
      <c r="F5">
        <v>0.5764</v>
      </c>
      <c r="G5">
        <v>2.3746</v>
      </c>
      <c r="H5" s="5">
        <f t="shared" si="0"/>
        <v>0.026465824000000002</v>
      </c>
      <c r="I5" s="5">
        <f t="shared" si="1"/>
        <v>0.017139232</v>
      </c>
      <c r="J5" s="5">
        <f t="shared" si="2"/>
        <v>0.023332672000000002</v>
      </c>
      <c r="K5" s="5">
        <f t="shared" si="3"/>
        <v>0.096123808</v>
      </c>
      <c r="L5" s="2">
        <v>3</v>
      </c>
      <c r="M5" s="6">
        <f aca="true" t="shared" si="69" ref="M5:M14">M4+C4</f>
        <v>0.75166</v>
      </c>
      <c r="N5" s="2">
        <v>3</v>
      </c>
      <c r="O5" s="5">
        <f>O4+H4</f>
        <v>1.625053308</v>
      </c>
      <c r="P5" s="5">
        <f>P4+I4</f>
        <v>7.490272844</v>
      </c>
      <c r="Q5" s="5">
        <f>Q4+J4</f>
        <v>1.8294868240000002</v>
      </c>
      <c r="R5" s="5">
        <f>R4+K4</f>
        <v>5.831533836</v>
      </c>
      <c r="S5">
        <v>20</v>
      </c>
      <c r="T5">
        <v>0</v>
      </c>
      <c r="U5" s="5">
        <f t="shared" si="4"/>
        <v>21.625053308</v>
      </c>
      <c r="V5" s="5">
        <f t="shared" si="4"/>
        <v>7.490272844</v>
      </c>
      <c r="W5" s="5">
        <f t="shared" si="5"/>
        <v>22.885522013959076</v>
      </c>
      <c r="X5" s="5">
        <f t="shared" si="6"/>
        <v>19.10455818888256</v>
      </c>
      <c r="Y5" s="5">
        <f t="shared" si="7"/>
        <v>0.35823407556498255</v>
      </c>
      <c r="Z5" s="5">
        <f t="shared" si="8"/>
        <v>-19.10455818888256</v>
      </c>
      <c r="AA5" s="5">
        <f t="shared" si="9"/>
        <v>0.3463701447260266</v>
      </c>
      <c r="AB5" s="5">
        <f aca="true" t="shared" si="70" ref="AB5:AB38">1.4*Y5</f>
        <v>0.5015277057909755</v>
      </c>
      <c r="AC5" s="5">
        <f t="shared" si="10"/>
        <v>23.250106616</v>
      </c>
      <c r="AD5" s="5">
        <f t="shared" si="10"/>
        <v>14.980545688</v>
      </c>
      <c r="AE5" s="5">
        <f t="shared" si="11"/>
        <v>27.658347867608114</v>
      </c>
      <c r="AF5" s="5">
        <f t="shared" si="12"/>
        <v>32.79455753625333</v>
      </c>
      <c r="AG5" s="5">
        <f t="shared" si="13"/>
        <v>0.2964158908455322</v>
      </c>
      <c r="AH5" s="5">
        <f t="shared" si="14"/>
        <v>-32.79455753625333</v>
      </c>
      <c r="AI5" s="14">
        <f t="shared" si="15"/>
        <v>296.4158908455322</v>
      </c>
      <c r="AJ5" s="5">
        <f t="shared" si="16"/>
        <v>15.968554586703858</v>
      </c>
      <c r="AK5" s="5">
        <f t="shared" si="17"/>
        <v>32.79455753625333</v>
      </c>
      <c r="AL5" s="5">
        <f t="shared" si="18"/>
        <v>13.4234553134351</v>
      </c>
      <c r="AM5" s="5">
        <f t="shared" si="19"/>
        <v>8.649022085574286</v>
      </c>
      <c r="AN5" s="5">
        <f t="shared" si="20"/>
        <v>0.6443215910971716</v>
      </c>
      <c r="AO5" s="5">
        <f t="shared" si="21"/>
        <v>0.43869551845138766</v>
      </c>
      <c r="AP5" s="5">
        <f t="shared" si="22"/>
        <v>65.07959344</v>
      </c>
      <c r="AQ5" s="5">
        <f t="shared" si="22"/>
        <v>20.812079523999998</v>
      </c>
      <c r="AR5" s="7">
        <f t="shared" si="23"/>
        <v>68.32639414186139</v>
      </c>
      <c r="AS5" s="5">
        <f t="shared" si="24"/>
        <v>17.73397720277224</v>
      </c>
      <c r="AT5" s="13">
        <f t="shared" si="25"/>
        <v>0.35996516099492826</v>
      </c>
      <c r="AU5" s="5">
        <f t="shared" si="26"/>
        <v>-17.73397720277224</v>
      </c>
      <c r="AV5" s="5">
        <f t="shared" si="27"/>
        <v>22.775464713953795</v>
      </c>
      <c r="AW5" s="5">
        <f t="shared" si="28"/>
        <v>17.73397720277224</v>
      </c>
      <c r="AX5" s="5">
        <f t="shared" si="29"/>
        <v>21.69319781333333</v>
      </c>
      <c r="AY5" s="5">
        <f t="shared" si="30"/>
        <v>6.9373598413333335</v>
      </c>
      <c r="AZ5" s="5">
        <f t="shared" si="31"/>
        <v>0.3197942461516398</v>
      </c>
      <c r="BA5" s="5">
        <f t="shared" si="32"/>
        <v>0.5219494834426459</v>
      </c>
      <c r="BB5" s="1">
        <v>1</v>
      </c>
      <c r="BC5" s="1">
        <v>120</v>
      </c>
      <c r="BD5" s="5">
        <f t="shared" si="33"/>
        <v>7.664527743534209</v>
      </c>
      <c r="BE5" s="5">
        <f t="shared" si="34"/>
        <v>77.75909024675965</v>
      </c>
      <c r="BF5" s="5">
        <f t="shared" si="35"/>
        <v>7.664527743534209</v>
      </c>
      <c r="BG5" s="5">
        <f t="shared" si="36"/>
        <v>197.75909024675965</v>
      </c>
      <c r="BH5" s="5">
        <f t="shared" si="37"/>
        <v>-7.299293218180717</v>
      </c>
      <c r="BI5" s="5">
        <f t="shared" si="38"/>
        <v>-2.33779897476806</v>
      </c>
      <c r="BJ5" s="5">
        <f>Q5+(3*S5)-BH5</f>
        <v>69.12878004218072</v>
      </c>
      <c r="BK5" s="5">
        <f>R5+(3*T5)-BI5</f>
        <v>8.16933281076806</v>
      </c>
      <c r="BL5" s="5">
        <f t="shared" si="39"/>
        <v>69.60981416936332</v>
      </c>
      <c r="BM5" s="5">
        <f t="shared" si="40"/>
        <v>6.739702892127111</v>
      </c>
      <c r="BN5" s="5">
        <f t="shared" si="41"/>
        <v>58.74498553140559</v>
      </c>
      <c r="BO5" s="5">
        <f t="shared" si="42"/>
        <v>155.5181804935193</v>
      </c>
      <c r="BP5" s="5">
        <f t="shared" si="43"/>
        <v>-53.4633890237221</v>
      </c>
      <c r="BQ5" s="5">
        <f t="shared" si="44"/>
        <v>24.344185325929548</v>
      </c>
      <c r="BR5" s="5">
        <f t="shared" si="45"/>
        <v>3.250106616</v>
      </c>
      <c r="BS5" s="5">
        <f t="shared" si="45"/>
        <v>14.980545688</v>
      </c>
      <c r="BT5" s="5">
        <f t="shared" si="46"/>
        <v>15.329055487068418</v>
      </c>
      <c r="BU5" s="5">
        <f t="shared" si="47"/>
        <v>77.75909024675965</v>
      </c>
      <c r="BV5" s="5">
        <f t="shared" si="48"/>
        <v>61.829486824</v>
      </c>
      <c r="BW5" s="5">
        <f t="shared" si="48"/>
        <v>5.831533836</v>
      </c>
      <c r="BX5" s="5">
        <f t="shared" si="49"/>
        <v>62.10388255012405</v>
      </c>
      <c r="BY5" s="5">
        <f t="shared" si="50"/>
        <v>5.387992223309822</v>
      </c>
      <c r="BZ5" s="5">
        <f t="shared" si="51"/>
        <v>951.9938615732316</v>
      </c>
      <c r="CA5" s="5">
        <f t="shared" si="52"/>
        <v>83.14708247006948</v>
      </c>
      <c r="CB5" s="5">
        <f t="shared" si="53"/>
        <v>113.59286512925148</v>
      </c>
      <c r="CC5" s="5">
        <f t="shared" si="54"/>
        <v>945.1925589343374</v>
      </c>
      <c r="CD5" s="5">
        <f t="shared" si="55"/>
        <v>60.12947610552938</v>
      </c>
      <c r="CE5" s="5">
        <f t="shared" si="55"/>
        <v>969.5367442602669</v>
      </c>
      <c r="CF5" s="5">
        <f t="shared" si="56"/>
        <v>971.3995328223725</v>
      </c>
      <c r="CG5" s="5">
        <f t="shared" si="57"/>
        <v>86.45113162228351</v>
      </c>
      <c r="CH5" s="5">
        <f t="shared" si="58"/>
        <v>0.07165930373377272</v>
      </c>
      <c r="CI5" s="5">
        <f t="shared" si="59"/>
        <v>-79.7114287301564</v>
      </c>
      <c r="CJ5" s="5">
        <f t="shared" si="60"/>
        <v>1.0175621130195724</v>
      </c>
      <c r="CK5" s="5">
        <f t="shared" si="61"/>
        <v>-79.7114287301564</v>
      </c>
      <c r="CL5" s="14">
        <f t="shared" si="62"/>
        <v>1017.5621130195724</v>
      </c>
      <c r="CM5" s="5">
        <f t="shared" si="63"/>
        <v>8.056878020118456</v>
      </c>
      <c r="CN5" s="5">
        <f t="shared" si="64"/>
        <v>-79.7114287301564</v>
      </c>
      <c r="CO5" s="5">
        <f t="shared" si="65"/>
        <v>1.439006409416252</v>
      </c>
      <c r="CP5" s="5">
        <f t="shared" si="66"/>
        <v>-7.927328931281131</v>
      </c>
      <c r="CQ5" s="5">
        <f t="shared" si="67"/>
        <v>5.508890634126455</v>
      </c>
      <c r="CR5" s="5">
        <f t="shared" si="68"/>
        <v>1.2719526412744655</v>
      </c>
    </row>
    <row r="6" spans="1:96" ht="12.75">
      <c r="A6" s="1" t="s">
        <v>45</v>
      </c>
      <c r="B6" s="1">
        <v>3</v>
      </c>
      <c r="C6">
        <v>0.03507</v>
      </c>
      <c r="D6">
        <v>0.6538</v>
      </c>
      <c r="E6">
        <v>0.4234</v>
      </c>
      <c r="F6">
        <v>0.5764</v>
      </c>
      <c r="G6">
        <v>2.3746</v>
      </c>
      <c r="H6" s="5">
        <f t="shared" si="0"/>
        <v>0.022928766</v>
      </c>
      <c r="I6" s="5">
        <f t="shared" si="1"/>
        <v>0.014848637999999999</v>
      </c>
      <c r="J6" s="5">
        <f t="shared" si="2"/>
        <v>0.020214348</v>
      </c>
      <c r="K6" s="5">
        <f t="shared" si="3"/>
        <v>0.083277222</v>
      </c>
      <c r="L6" s="2">
        <v>4</v>
      </c>
      <c r="M6" s="6">
        <f t="shared" si="69"/>
        <v>0.79214</v>
      </c>
      <c r="N6" s="2">
        <v>3</v>
      </c>
      <c r="O6" s="5">
        <f>O5+H5</f>
        <v>1.651519132</v>
      </c>
      <c r="P6" s="5">
        <f>P5+I5</f>
        <v>7.507412076</v>
      </c>
      <c r="Q6" s="5">
        <f>Q5+J5</f>
        <v>1.8528194960000002</v>
      </c>
      <c r="R6" s="5">
        <f>R5+K5</f>
        <v>5.927657644</v>
      </c>
      <c r="S6">
        <v>20</v>
      </c>
      <c r="T6">
        <v>0</v>
      </c>
      <c r="U6" s="5">
        <f t="shared" si="4"/>
        <v>21.651519132</v>
      </c>
      <c r="V6" s="5">
        <f t="shared" si="4"/>
        <v>7.507412076</v>
      </c>
      <c r="W6" s="5">
        <f t="shared" si="5"/>
        <v>22.91614096662509</v>
      </c>
      <c r="X6" s="5">
        <f t="shared" si="6"/>
        <v>19.12339290208098</v>
      </c>
      <c r="Y6" s="5">
        <f t="shared" si="7"/>
        <v>0.35775542812521277</v>
      </c>
      <c r="Z6" s="5">
        <f t="shared" si="8"/>
        <v>-19.12339290208098</v>
      </c>
      <c r="AA6" s="5">
        <f t="shared" si="9"/>
        <v>0.34673835264077946</v>
      </c>
      <c r="AB6" s="5">
        <f t="shared" si="70"/>
        <v>0.5008575993752978</v>
      </c>
      <c r="AC6" s="5">
        <f t="shared" si="10"/>
        <v>23.303038264</v>
      </c>
      <c r="AD6" s="5">
        <f t="shared" si="10"/>
        <v>15.014824152</v>
      </c>
      <c r="AE6" s="5">
        <f t="shared" si="11"/>
        <v>27.72140935538687</v>
      </c>
      <c r="AF6" s="5">
        <f t="shared" si="12"/>
        <v>32.79485891056883</v>
      </c>
      <c r="AG6" s="5">
        <f t="shared" si="13"/>
        <v>0.2957415951472743</v>
      </c>
      <c r="AH6" s="5">
        <f t="shared" si="14"/>
        <v>-32.79485891056883</v>
      </c>
      <c r="AI6" s="14">
        <f t="shared" si="15"/>
        <v>295.7415951472743</v>
      </c>
      <c r="AJ6" s="5">
        <f t="shared" si="16"/>
        <v>16.004963153648422</v>
      </c>
      <c r="AK6" s="5">
        <f t="shared" si="17"/>
        <v>32.79485891056883</v>
      </c>
      <c r="AL6" s="5">
        <f t="shared" si="18"/>
        <v>13.454015414656553</v>
      </c>
      <c r="AM6" s="5">
        <f t="shared" si="19"/>
        <v>8.668812765992094</v>
      </c>
      <c r="AN6" s="5">
        <f t="shared" si="20"/>
        <v>0.6443290347763725</v>
      </c>
      <c r="AO6" s="5">
        <f t="shared" si="21"/>
        <v>0.437697560817966</v>
      </c>
      <c r="AP6" s="5">
        <f t="shared" si="22"/>
        <v>65.15585776</v>
      </c>
      <c r="AQ6" s="5">
        <f t="shared" si="22"/>
        <v>20.942481796</v>
      </c>
      <c r="AR6" s="7">
        <f t="shared" si="23"/>
        <v>68.43882921424901</v>
      </c>
      <c r="AS6" s="5">
        <f t="shared" si="24"/>
        <v>17.81851233461486</v>
      </c>
      <c r="AT6" s="13">
        <f t="shared" si="25"/>
        <v>0.3593737904323666</v>
      </c>
      <c r="AU6" s="5">
        <f t="shared" si="26"/>
        <v>-17.81851233461486</v>
      </c>
      <c r="AV6" s="5">
        <f t="shared" si="27"/>
        <v>22.81294307141634</v>
      </c>
      <c r="AW6" s="5">
        <f t="shared" si="28"/>
        <v>17.81851233461486</v>
      </c>
      <c r="AX6" s="5">
        <f t="shared" si="29"/>
        <v>21.718619253333333</v>
      </c>
      <c r="AY6" s="5">
        <f t="shared" si="30"/>
        <v>6.980827265333334</v>
      </c>
      <c r="AZ6" s="5">
        <f t="shared" si="31"/>
        <v>0.3214213198319193</v>
      </c>
      <c r="BA6" s="5">
        <f t="shared" si="32"/>
        <v>0.5210919961269316</v>
      </c>
      <c r="BB6" s="1">
        <v>1</v>
      </c>
      <c r="BC6" s="1">
        <v>120</v>
      </c>
      <c r="BD6" s="5">
        <f t="shared" si="33"/>
        <v>7.68692080889563</v>
      </c>
      <c r="BE6" s="5">
        <f t="shared" si="34"/>
        <v>77.59339332646108</v>
      </c>
      <c r="BF6" s="5">
        <f t="shared" si="35"/>
        <v>7.68692080889563</v>
      </c>
      <c r="BG6" s="5">
        <f t="shared" si="36"/>
        <v>197.59339332646107</v>
      </c>
      <c r="BH6" s="5">
        <f t="shared" si="37"/>
        <v>-7.327369140494071</v>
      </c>
      <c r="BI6" s="5">
        <f t="shared" si="38"/>
        <v>-2.3234485148519717</v>
      </c>
      <c r="BJ6" s="5">
        <f>Q6+(3*S6)-BH6</f>
        <v>69.18018863649408</v>
      </c>
      <c r="BK6" s="5">
        <f>R6+(3*T6)-BI6</f>
        <v>8.251106158851972</v>
      </c>
      <c r="BL6" s="5">
        <f t="shared" si="39"/>
        <v>69.67050489716254</v>
      </c>
      <c r="BM6" s="5">
        <f t="shared" si="40"/>
        <v>6.801525483286784</v>
      </c>
      <c r="BN6" s="5">
        <f t="shared" si="41"/>
        <v>59.08875152223265</v>
      </c>
      <c r="BO6" s="5">
        <f t="shared" si="42"/>
        <v>155.18678665292217</v>
      </c>
      <c r="BP6" s="5">
        <f t="shared" si="43"/>
        <v>-53.633720635508574</v>
      </c>
      <c r="BQ6" s="5">
        <f t="shared" si="44"/>
        <v>24.797269350643678</v>
      </c>
      <c r="BR6" s="5">
        <f t="shared" si="45"/>
        <v>3.303038264</v>
      </c>
      <c r="BS6" s="5">
        <f t="shared" si="45"/>
        <v>15.014824152</v>
      </c>
      <c r="BT6" s="5">
        <f t="shared" si="46"/>
        <v>15.37384161779126</v>
      </c>
      <c r="BU6" s="5">
        <f t="shared" si="47"/>
        <v>77.59339332646108</v>
      </c>
      <c r="BV6" s="5">
        <f t="shared" si="48"/>
        <v>61.852819496</v>
      </c>
      <c r="BW6" s="5">
        <f t="shared" si="48"/>
        <v>5.927657644</v>
      </c>
      <c r="BX6" s="5">
        <f t="shared" si="49"/>
        <v>62.136208483856095</v>
      </c>
      <c r="BY6" s="5">
        <f t="shared" si="50"/>
        <v>5.474216112522375</v>
      </c>
      <c r="BZ6" s="5">
        <f t="shared" si="51"/>
        <v>955.2722279608612</v>
      </c>
      <c r="CA6" s="5">
        <f t="shared" si="52"/>
        <v>83.06760943898345</v>
      </c>
      <c r="CB6" s="5">
        <f t="shared" si="53"/>
        <v>115.29949237365449</v>
      </c>
      <c r="CC6" s="5">
        <f t="shared" si="54"/>
        <v>948.2884880518613</v>
      </c>
      <c r="CD6" s="5">
        <f t="shared" si="55"/>
        <v>61.665771738145914</v>
      </c>
      <c r="CE6" s="5">
        <f t="shared" si="55"/>
        <v>973.085757402505</v>
      </c>
      <c r="CF6" s="5">
        <f t="shared" si="56"/>
        <v>975.03772166192</v>
      </c>
      <c r="CG6" s="5">
        <f t="shared" si="57"/>
        <v>86.37393711797506</v>
      </c>
      <c r="CH6" s="5">
        <f t="shared" si="58"/>
        <v>0.07145416361780489</v>
      </c>
      <c r="CI6" s="5">
        <f t="shared" si="59"/>
        <v>-79.57241163468828</v>
      </c>
      <c r="CJ6" s="5">
        <f t="shared" si="60"/>
        <v>1.0146491233728294</v>
      </c>
      <c r="CK6" s="5">
        <f t="shared" si="61"/>
        <v>-79.57241163468828</v>
      </c>
      <c r="CL6" s="14">
        <f t="shared" si="62"/>
        <v>1014.6491233728294</v>
      </c>
      <c r="CM6" s="5">
        <f t="shared" si="63"/>
        <v>8.08000877706393</v>
      </c>
      <c r="CN6" s="5">
        <f t="shared" si="64"/>
        <v>-79.57241163468828</v>
      </c>
      <c r="CO6" s="5">
        <f t="shared" si="65"/>
        <v>1.4624227795200995</v>
      </c>
      <c r="CP6" s="5">
        <f t="shared" si="66"/>
        <v>-7.946562870283659</v>
      </c>
      <c r="CQ6" s="5">
        <f t="shared" si="67"/>
        <v>5.433834169959633</v>
      </c>
      <c r="CR6" s="5">
        <f t="shared" si="68"/>
        <v>1.2683114042160368</v>
      </c>
    </row>
    <row r="7" spans="1:96" ht="12.75">
      <c r="A7" s="1" t="s">
        <v>46</v>
      </c>
      <c r="B7" s="1">
        <v>3</v>
      </c>
      <c r="C7">
        <v>0.02575</v>
      </c>
      <c r="D7">
        <v>0.6538</v>
      </c>
      <c r="E7">
        <v>0.4234</v>
      </c>
      <c r="F7">
        <v>0.5764</v>
      </c>
      <c r="G7">
        <v>2.3746</v>
      </c>
      <c r="H7" s="5">
        <f t="shared" si="0"/>
        <v>0.01683535</v>
      </c>
      <c r="I7" s="5">
        <f t="shared" si="1"/>
        <v>0.010902549999999999</v>
      </c>
      <c r="J7" s="5">
        <f t="shared" si="2"/>
        <v>0.0148423</v>
      </c>
      <c r="K7" s="5">
        <f t="shared" si="3"/>
        <v>0.06114595</v>
      </c>
      <c r="L7" s="2">
        <v>5</v>
      </c>
      <c r="M7" s="6">
        <f t="shared" si="69"/>
        <v>0.82721</v>
      </c>
      <c r="N7" s="2">
        <v>3</v>
      </c>
      <c r="O7" s="5">
        <f>O6+H6</f>
        <v>1.674447898</v>
      </c>
      <c r="P7" s="5">
        <f>P6+I6</f>
        <v>7.522260714</v>
      </c>
      <c r="Q7" s="5">
        <f>Q6+J6</f>
        <v>1.8730338440000003</v>
      </c>
      <c r="R7" s="5">
        <f>R6+K6</f>
        <v>6.010934866</v>
      </c>
      <c r="S7">
        <v>20</v>
      </c>
      <c r="T7">
        <v>0</v>
      </c>
      <c r="U7" s="5">
        <f t="shared" si="4"/>
        <v>21.674447898</v>
      </c>
      <c r="V7" s="5">
        <f t="shared" si="4"/>
        <v>7.522260714</v>
      </c>
      <c r="W7" s="5">
        <f t="shared" si="5"/>
        <v>22.942669808296166</v>
      </c>
      <c r="X7" s="5">
        <f t="shared" si="6"/>
        <v>19.139669781260128</v>
      </c>
      <c r="Y7" s="5">
        <f t="shared" si="7"/>
        <v>0.3573417518970752</v>
      </c>
      <c r="Z7" s="5">
        <f t="shared" si="8"/>
        <v>-19.139669781260128</v>
      </c>
      <c r="AA7" s="5">
        <f t="shared" si="9"/>
        <v>0.3470566239749116</v>
      </c>
      <c r="AB7" s="5">
        <f t="shared" si="70"/>
        <v>0.5002784526559052</v>
      </c>
      <c r="AC7" s="5">
        <f t="shared" si="10"/>
        <v>23.348895796</v>
      </c>
      <c r="AD7" s="5">
        <f t="shared" si="10"/>
        <v>15.044521428</v>
      </c>
      <c r="AE7" s="5">
        <f t="shared" si="11"/>
        <v>27.776042912733587</v>
      </c>
      <c r="AF7" s="5">
        <f t="shared" si="12"/>
        <v>32.79511890099695</v>
      </c>
      <c r="AG7" s="5">
        <f t="shared" si="13"/>
        <v>0.2951598918625749</v>
      </c>
      <c r="AH7" s="5">
        <f t="shared" si="14"/>
        <v>-32.79511890099695</v>
      </c>
      <c r="AI7" s="14">
        <f t="shared" si="15"/>
        <v>295.1598918625749</v>
      </c>
      <c r="AJ7" s="5">
        <f t="shared" si="16"/>
        <v>16.036505852689334</v>
      </c>
      <c r="AK7" s="5">
        <f t="shared" si="17"/>
        <v>32.79511890099695</v>
      </c>
      <c r="AL7" s="5">
        <f t="shared" si="18"/>
        <v>13.480491273101123</v>
      </c>
      <c r="AM7" s="5">
        <f t="shared" si="19"/>
        <v>8.685958496284893</v>
      </c>
      <c r="AN7" s="5">
        <f t="shared" si="20"/>
        <v>0.6443354563506742</v>
      </c>
      <c r="AO7" s="5">
        <f t="shared" si="21"/>
        <v>0.4368366399566109</v>
      </c>
      <c r="AP7" s="5">
        <f t="shared" si="22"/>
        <v>65.22192964</v>
      </c>
      <c r="AQ7" s="5">
        <f t="shared" si="22"/>
        <v>21.055456294</v>
      </c>
      <c r="AR7" s="7">
        <f t="shared" si="23"/>
        <v>68.5363578381114</v>
      </c>
      <c r="AS7" s="5">
        <f t="shared" si="24"/>
        <v>17.89152529148516</v>
      </c>
      <c r="AT7" s="13">
        <f t="shared" si="25"/>
        <v>0.35886239425756744</v>
      </c>
      <c r="AU7" s="5">
        <f t="shared" si="26"/>
        <v>-17.89152529148516</v>
      </c>
      <c r="AV7" s="5">
        <f t="shared" si="27"/>
        <v>22.8454526127038</v>
      </c>
      <c r="AW7" s="5">
        <f t="shared" si="28"/>
        <v>17.89152529148516</v>
      </c>
      <c r="AX7" s="5">
        <f t="shared" si="29"/>
        <v>21.740643213333332</v>
      </c>
      <c r="AY7" s="5">
        <f t="shared" si="30"/>
        <v>7.018485431333333</v>
      </c>
      <c r="AZ7" s="5">
        <f t="shared" si="31"/>
        <v>0.322827864956128</v>
      </c>
      <c r="BA7" s="5">
        <f t="shared" si="32"/>
        <v>0.5203504716734728</v>
      </c>
      <c r="BB7" s="1">
        <v>1</v>
      </c>
      <c r="BC7" s="1">
        <v>120</v>
      </c>
      <c r="BD7" s="5">
        <f t="shared" si="33"/>
        <v>7.7063728181618885</v>
      </c>
      <c r="BE7" s="5">
        <f t="shared" si="34"/>
        <v>77.45062070693677</v>
      </c>
      <c r="BF7" s="5">
        <f t="shared" si="35"/>
        <v>7.7063728181618885</v>
      </c>
      <c r="BG7" s="5">
        <f t="shared" si="36"/>
        <v>197.45062070693677</v>
      </c>
      <c r="BH7" s="5">
        <f t="shared" si="37"/>
        <v>-7.351692821213669</v>
      </c>
      <c r="BI7" s="5">
        <f t="shared" si="38"/>
        <v>-2.311015940018547</v>
      </c>
      <c r="BJ7" s="5">
        <f>Q7+(3*S7)-BH7</f>
        <v>69.22472666521367</v>
      </c>
      <c r="BK7" s="5">
        <f>R7+(3*T7)-BI7</f>
        <v>8.321950806018547</v>
      </c>
      <c r="BL7" s="5">
        <f t="shared" si="39"/>
        <v>69.72315000838198</v>
      </c>
      <c r="BM7" s="5">
        <f t="shared" si="40"/>
        <v>6.8549986518447374</v>
      </c>
      <c r="BN7" s="5">
        <f t="shared" si="41"/>
        <v>59.38818201250441</v>
      </c>
      <c r="BO7" s="5">
        <f t="shared" si="42"/>
        <v>154.90124141387355</v>
      </c>
      <c r="BP7" s="5">
        <f t="shared" si="43"/>
        <v>-53.78063048627117</v>
      </c>
      <c r="BQ7" s="5">
        <f t="shared" si="44"/>
        <v>25.191267281530557</v>
      </c>
      <c r="BR7" s="5">
        <f t="shared" si="45"/>
        <v>3.348895796</v>
      </c>
      <c r="BS7" s="5">
        <f t="shared" si="45"/>
        <v>15.044521428</v>
      </c>
      <c r="BT7" s="5">
        <f t="shared" si="46"/>
        <v>15.412745636323777</v>
      </c>
      <c r="BU7" s="5">
        <f t="shared" si="47"/>
        <v>77.45062070693677</v>
      </c>
      <c r="BV7" s="5">
        <f t="shared" si="48"/>
        <v>61.873033844</v>
      </c>
      <c r="BW7" s="5">
        <f t="shared" si="48"/>
        <v>6.010934866</v>
      </c>
      <c r="BX7" s="5">
        <f t="shared" si="49"/>
        <v>62.16432783376704</v>
      </c>
      <c r="BY7" s="5">
        <f t="shared" si="50"/>
        <v>5.548843860956704</v>
      </c>
      <c r="BZ7" s="5">
        <f t="shared" si="51"/>
        <v>958.1229725548936</v>
      </c>
      <c r="CA7" s="5">
        <f t="shared" si="52"/>
        <v>82.99946456789348</v>
      </c>
      <c r="CB7" s="5">
        <f t="shared" si="53"/>
        <v>116.77470453208801</v>
      </c>
      <c r="CC7" s="5">
        <f t="shared" si="54"/>
        <v>950.9801779842044</v>
      </c>
      <c r="CD7" s="5">
        <f t="shared" si="55"/>
        <v>62.99407404581684</v>
      </c>
      <c r="CE7" s="5">
        <f t="shared" si="55"/>
        <v>976.171445265735</v>
      </c>
      <c r="CF7" s="5">
        <f t="shared" si="56"/>
        <v>978.2018932291451</v>
      </c>
      <c r="CG7" s="5">
        <f t="shared" si="57"/>
        <v>86.30772140053291</v>
      </c>
      <c r="CH7" s="5">
        <f t="shared" si="58"/>
        <v>0.0712768504037737</v>
      </c>
      <c r="CI7" s="5">
        <f t="shared" si="59"/>
        <v>-79.45272274868817</v>
      </c>
      <c r="CJ7" s="5">
        <f t="shared" si="60"/>
        <v>1.0121312757335865</v>
      </c>
      <c r="CK7" s="5">
        <f t="shared" si="61"/>
        <v>-79.45272274868817</v>
      </c>
      <c r="CL7" s="14">
        <f t="shared" si="62"/>
        <v>1012.1312757335866</v>
      </c>
      <c r="CM7" s="5">
        <f t="shared" si="63"/>
        <v>8.100109164743039</v>
      </c>
      <c r="CN7" s="5">
        <f t="shared" si="64"/>
        <v>-79.45272274868817</v>
      </c>
      <c r="CO7" s="5">
        <f t="shared" si="65"/>
        <v>1.482698980856144</v>
      </c>
      <c r="CP7" s="5">
        <f t="shared" si="66"/>
        <v>-7.963251359396005</v>
      </c>
      <c r="CQ7" s="5">
        <f t="shared" si="67"/>
        <v>5.3707808949850655</v>
      </c>
      <c r="CR7" s="5">
        <f t="shared" si="68"/>
        <v>1.265164094666983</v>
      </c>
    </row>
    <row r="8" spans="1:96" ht="12.75">
      <c r="A8" s="1" t="s">
        <v>47</v>
      </c>
      <c r="B8" s="1">
        <v>3</v>
      </c>
      <c r="C8">
        <v>0.0768</v>
      </c>
      <c r="D8">
        <v>0.6538</v>
      </c>
      <c r="E8">
        <v>0.4234</v>
      </c>
      <c r="F8">
        <v>0.5764</v>
      </c>
      <c r="G8">
        <v>2.3746</v>
      </c>
      <c r="H8" s="5">
        <f t="shared" si="0"/>
        <v>0.05021184</v>
      </c>
      <c r="I8" s="5">
        <f t="shared" si="1"/>
        <v>0.03251712</v>
      </c>
      <c r="J8" s="5">
        <f t="shared" si="2"/>
        <v>0.04426752</v>
      </c>
      <c r="K8" s="5">
        <f t="shared" si="3"/>
        <v>0.18236928</v>
      </c>
      <c r="L8" s="2">
        <v>6</v>
      </c>
      <c r="M8" s="6">
        <f t="shared" si="69"/>
        <v>0.85296</v>
      </c>
      <c r="N8" s="2">
        <v>3</v>
      </c>
      <c r="O8" s="5">
        <f>O7+H7</f>
        <v>1.691283248</v>
      </c>
      <c r="P8" s="5">
        <f>P7+I7</f>
        <v>7.533163264</v>
      </c>
      <c r="Q8" s="5">
        <f>Q7+J7</f>
        <v>1.8878761440000003</v>
      </c>
      <c r="R8" s="5">
        <f>R7+K7</f>
        <v>6.072080816000001</v>
      </c>
      <c r="S8">
        <v>20</v>
      </c>
      <c r="T8">
        <v>0</v>
      </c>
      <c r="U8" s="5">
        <f t="shared" si="4"/>
        <v>21.691283248</v>
      </c>
      <c r="V8" s="5">
        <f t="shared" si="4"/>
        <v>7.533163264</v>
      </c>
      <c r="W8" s="5">
        <f t="shared" si="5"/>
        <v>22.962149675216487</v>
      </c>
      <c r="X8" s="5">
        <f t="shared" si="6"/>
        <v>19.151597064871556</v>
      </c>
      <c r="Y8" s="5">
        <f t="shared" si="7"/>
        <v>0.3570386021541074</v>
      </c>
      <c r="Z8" s="5">
        <f t="shared" si="8"/>
        <v>-19.151597064871556</v>
      </c>
      <c r="AA8" s="5">
        <f t="shared" si="9"/>
        <v>0.34728988496771296</v>
      </c>
      <c r="AB8" s="5">
        <f t="shared" si="70"/>
        <v>0.4998540430157503</v>
      </c>
      <c r="AC8" s="5">
        <f t="shared" si="10"/>
        <v>23.382566496</v>
      </c>
      <c r="AD8" s="5">
        <f t="shared" si="10"/>
        <v>15.066326528</v>
      </c>
      <c r="AE8" s="5">
        <f t="shared" si="11"/>
        <v>27.81615737279645</v>
      </c>
      <c r="AF8" s="5">
        <f t="shared" si="12"/>
        <v>32.795309147638086</v>
      </c>
      <c r="AG8" s="5">
        <f t="shared" si="13"/>
        <v>0.2947342335110062</v>
      </c>
      <c r="AH8" s="5">
        <f t="shared" si="14"/>
        <v>-32.795309147638086</v>
      </c>
      <c r="AI8" s="14">
        <f t="shared" si="15"/>
        <v>294.7342335110062</v>
      </c>
      <c r="AJ8" s="5">
        <f t="shared" si="16"/>
        <v>16.059665947005026</v>
      </c>
      <c r="AK8" s="5">
        <f t="shared" si="17"/>
        <v>32.795309147638086</v>
      </c>
      <c r="AL8" s="5">
        <f t="shared" si="18"/>
        <v>13.499931060809928</v>
      </c>
      <c r="AM8" s="5">
        <f t="shared" si="19"/>
        <v>8.6985476766396</v>
      </c>
      <c r="AN8" s="5">
        <f t="shared" si="20"/>
        <v>0.6443401553280029</v>
      </c>
      <c r="AO8" s="5">
        <f t="shared" si="21"/>
        <v>0.4362066655962892</v>
      </c>
      <c r="AP8" s="5">
        <f t="shared" si="22"/>
        <v>65.27044264</v>
      </c>
      <c r="AQ8" s="5">
        <f t="shared" si="22"/>
        <v>21.138407344</v>
      </c>
      <c r="AR8" s="7">
        <f t="shared" si="23"/>
        <v>68.60803850470005</v>
      </c>
      <c r="AS8" s="5">
        <f t="shared" si="24"/>
        <v>17.945002523268155</v>
      </c>
      <c r="AT8" s="13">
        <f t="shared" si="25"/>
        <v>0.3584874601216466</v>
      </c>
      <c r="AU8" s="5">
        <f t="shared" si="26"/>
        <v>-17.945002523268155</v>
      </c>
      <c r="AV8" s="5">
        <f t="shared" si="27"/>
        <v>22.86934616823335</v>
      </c>
      <c r="AW8" s="5">
        <f t="shared" si="28"/>
        <v>17.945002523268155</v>
      </c>
      <c r="AX8" s="5">
        <f t="shared" si="29"/>
        <v>21.756814213333335</v>
      </c>
      <c r="AY8" s="5">
        <f t="shared" si="30"/>
        <v>7.046135781333336</v>
      </c>
      <c r="AZ8" s="5">
        <f t="shared" si="31"/>
        <v>0.3238588017640569</v>
      </c>
      <c r="BA8" s="5">
        <f t="shared" si="32"/>
        <v>0.5198068171763875</v>
      </c>
      <c r="BB8" s="1">
        <v>1</v>
      </c>
      <c r="BC8" s="1">
        <v>120</v>
      </c>
      <c r="BD8" s="5">
        <f t="shared" si="33"/>
        <v>7.720685707049896</v>
      </c>
      <c r="BE8" s="5">
        <f t="shared" si="34"/>
        <v>77.34624901603499</v>
      </c>
      <c r="BF8" s="5">
        <f t="shared" si="35"/>
        <v>7.720685707049896</v>
      </c>
      <c r="BG8" s="5">
        <f t="shared" si="36"/>
        <v>197.346249016035</v>
      </c>
      <c r="BH8" s="5">
        <f t="shared" si="37"/>
        <v>-7.369552381479699</v>
      </c>
      <c r="BI8" s="5">
        <f t="shared" si="38"/>
        <v>-2.3018873742369443</v>
      </c>
      <c r="BJ8" s="5">
        <f>Q8+(3*S8)-BH8</f>
        <v>69.2574285254797</v>
      </c>
      <c r="BK8" s="5">
        <f>R8+(3*T8)-BI8</f>
        <v>8.373968190236944</v>
      </c>
      <c r="BL8" s="5">
        <f t="shared" si="39"/>
        <v>69.7618430749434</v>
      </c>
      <c r="BM8" s="5">
        <f t="shared" si="40"/>
        <v>6.8942096925655845</v>
      </c>
      <c r="BN8" s="5">
        <f t="shared" si="41"/>
        <v>59.60898778704456</v>
      </c>
      <c r="BO8" s="5">
        <f t="shared" si="42"/>
        <v>154.69249803206998</v>
      </c>
      <c r="BP8" s="5">
        <f t="shared" si="43"/>
        <v>-53.88810973711371</v>
      </c>
      <c r="BQ8" s="5">
        <f t="shared" si="44"/>
        <v>25.48142566570438</v>
      </c>
      <c r="BR8" s="5">
        <f t="shared" si="45"/>
        <v>3.382566496</v>
      </c>
      <c r="BS8" s="5">
        <f t="shared" si="45"/>
        <v>15.066326528</v>
      </c>
      <c r="BT8" s="5">
        <f t="shared" si="46"/>
        <v>15.441371414099793</v>
      </c>
      <c r="BU8" s="5">
        <f t="shared" si="47"/>
        <v>77.34624901603499</v>
      </c>
      <c r="BV8" s="5">
        <f t="shared" si="48"/>
        <v>61.887876144</v>
      </c>
      <c r="BW8" s="5">
        <f t="shared" si="48"/>
        <v>6.072080816000001</v>
      </c>
      <c r="BX8" s="5">
        <f t="shared" si="49"/>
        <v>62.185041441259166</v>
      </c>
      <c r="BY8" s="5">
        <f t="shared" si="50"/>
        <v>5.60359593446344</v>
      </c>
      <c r="BZ8" s="5">
        <f t="shared" si="51"/>
        <v>960.2223212956703</v>
      </c>
      <c r="CA8" s="5">
        <f t="shared" si="52"/>
        <v>82.94984495049843</v>
      </c>
      <c r="CB8" s="5">
        <f t="shared" si="53"/>
        <v>117.8559040750314</v>
      </c>
      <c r="CC8" s="5">
        <f t="shared" si="54"/>
        <v>952.9621672391315</v>
      </c>
      <c r="CD8" s="5">
        <f t="shared" si="55"/>
        <v>63.967794337917695</v>
      </c>
      <c r="CE8" s="5">
        <f t="shared" si="55"/>
        <v>978.4435929048359</v>
      </c>
      <c r="CF8" s="5">
        <f t="shared" si="56"/>
        <v>980.5323774404303</v>
      </c>
      <c r="CG8" s="5">
        <f t="shared" si="57"/>
        <v>86.25949181623795</v>
      </c>
      <c r="CH8" s="5">
        <f t="shared" si="58"/>
        <v>0.07114690415124166</v>
      </c>
      <c r="CI8" s="5">
        <f t="shared" si="59"/>
        <v>-79.36528212367237</v>
      </c>
      <c r="CJ8" s="5">
        <f t="shared" si="60"/>
        <v>1.0102860389476314</v>
      </c>
      <c r="CK8" s="5">
        <f t="shared" si="61"/>
        <v>-79.36528212367237</v>
      </c>
      <c r="CL8" s="14">
        <f t="shared" si="62"/>
        <v>1010.2860389476314</v>
      </c>
      <c r="CM8" s="5">
        <f t="shared" si="63"/>
        <v>8.11490360792529</v>
      </c>
      <c r="CN8" s="5">
        <f t="shared" si="64"/>
        <v>-79.36528212367237</v>
      </c>
      <c r="CO8" s="5">
        <f t="shared" si="65"/>
        <v>1.4975804497470446</v>
      </c>
      <c r="CP8" s="5">
        <f t="shared" si="66"/>
        <v>-7.975519629620025</v>
      </c>
      <c r="CQ8" s="5">
        <f t="shared" si="67"/>
        <v>5.325603463217729</v>
      </c>
      <c r="CR8" s="5">
        <f t="shared" si="68"/>
        <v>1.2628575486845393</v>
      </c>
    </row>
    <row r="9" spans="1:96" ht="12.75">
      <c r="A9" s="1" t="s">
        <v>48</v>
      </c>
      <c r="B9" s="1">
        <v>3</v>
      </c>
      <c r="C9">
        <v>0.01013</v>
      </c>
      <c r="D9">
        <v>0.6538</v>
      </c>
      <c r="E9">
        <v>0.4234</v>
      </c>
      <c r="F9">
        <v>0.5764</v>
      </c>
      <c r="G9">
        <v>2.3746</v>
      </c>
      <c r="H9" s="5">
        <f t="shared" si="0"/>
        <v>0.006622994000000001</v>
      </c>
      <c r="I9" s="5">
        <f t="shared" si="1"/>
        <v>0.004289042</v>
      </c>
      <c r="J9" s="5">
        <f t="shared" si="2"/>
        <v>0.005838932000000001</v>
      </c>
      <c r="K9" s="5">
        <f t="shared" si="3"/>
        <v>0.024054698</v>
      </c>
      <c r="L9" s="2">
        <v>7</v>
      </c>
      <c r="M9" s="6">
        <f t="shared" si="69"/>
        <v>0.92976</v>
      </c>
      <c r="N9" s="2">
        <v>3</v>
      </c>
      <c r="O9" s="5">
        <f>O8+H8</f>
        <v>1.741495088</v>
      </c>
      <c r="P9" s="5">
        <f>P8+I8</f>
        <v>7.565680383999999</v>
      </c>
      <c r="Q9" s="5">
        <f>Q8+J8</f>
        <v>1.9321436640000003</v>
      </c>
      <c r="R9" s="5">
        <f>R8+K8</f>
        <v>6.254450096</v>
      </c>
      <c r="S9">
        <v>20</v>
      </c>
      <c r="T9">
        <v>0</v>
      </c>
      <c r="U9" s="5">
        <f t="shared" si="4"/>
        <v>21.741495088</v>
      </c>
      <c r="V9" s="5">
        <f t="shared" si="4"/>
        <v>7.565680383999999</v>
      </c>
      <c r="W9" s="5">
        <f t="shared" si="5"/>
        <v>23.02025474086615</v>
      </c>
      <c r="X9" s="5">
        <f t="shared" si="6"/>
        <v>19.187050587031308</v>
      </c>
      <c r="Y9" s="5">
        <f t="shared" si="7"/>
        <v>0.3561374065917143</v>
      </c>
      <c r="Z9" s="5">
        <f t="shared" si="8"/>
        <v>-19.187050587031308</v>
      </c>
      <c r="AA9" s="5">
        <f t="shared" si="9"/>
        <v>0.3479834460959311</v>
      </c>
      <c r="AB9" s="5">
        <f t="shared" si="70"/>
        <v>0.49859236922839995</v>
      </c>
      <c r="AC9" s="5">
        <f t="shared" si="10"/>
        <v>23.482990176</v>
      </c>
      <c r="AD9" s="5">
        <f t="shared" si="10"/>
        <v>15.131360767999999</v>
      </c>
      <c r="AE9" s="5">
        <f t="shared" si="11"/>
        <v>27.93579972539684</v>
      </c>
      <c r="AF9" s="5">
        <f t="shared" si="12"/>
        <v>32.795873317978284</v>
      </c>
      <c r="AG9" s="5">
        <f t="shared" si="13"/>
        <v>0.29347195724056635</v>
      </c>
      <c r="AH9" s="5">
        <f t="shared" si="14"/>
        <v>-32.795873317978284</v>
      </c>
      <c r="AI9" s="14">
        <f t="shared" si="15"/>
        <v>293.4719572405663</v>
      </c>
      <c r="AJ9" s="5">
        <f t="shared" si="16"/>
        <v>16.12874149148534</v>
      </c>
      <c r="AK9" s="5">
        <f t="shared" si="17"/>
        <v>32.795873317978284</v>
      </c>
      <c r="AL9" s="5">
        <f t="shared" si="18"/>
        <v>13.557910699490938</v>
      </c>
      <c r="AM9" s="5">
        <f t="shared" si="19"/>
        <v>8.736095212610143</v>
      </c>
      <c r="AN9" s="5">
        <f t="shared" si="20"/>
        <v>0.6443540901134686</v>
      </c>
      <c r="AO9" s="5">
        <f t="shared" si="21"/>
        <v>0.4343384967160382</v>
      </c>
      <c r="AP9" s="5">
        <f t="shared" si="22"/>
        <v>65.41513384</v>
      </c>
      <c r="AQ9" s="5">
        <f t="shared" si="22"/>
        <v>21.385810864</v>
      </c>
      <c r="AR9" s="7">
        <f t="shared" si="23"/>
        <v>68.82218131980338</v>
      </c>
      <c r="AS9" s="5">
        <f t="shared" si="24"/>
        <v>18.103837442301895</v>
      </c>
      <c r="AT9" s="13">
        <f t="shared" si="25"/>
        <v>0.35737201285715253</v>
      </c>
      <c r="AU9" s="5">
        <f t="shared" si="26"/>
        <v>-18.103837442301895</v>
      </c>
      <c r="AV9" s="5">
        <f t="shared" si="27"/>
        <v>22.940727106601127</v>
      </c>
      <c r="AW9" s="5">
        <f t="shared" si="28"/>
        <v>18.103837442301895</v>
      </c>
      <c r="AX9" s="5">
        <f t="shared" si="29"/>
        <v>21.805044613333333</v>
      </c>
      <c r="AY9" s="5">
        <f t="shared" si="30"/>
        <v>7.128603621333334</v>
      </c>
      <c r="AZ9" s="5">
        <f t="shared" si="31"/>
        <v>0.32692451438390274</v>
      </c>
      <c r="BA9" s="5">
        <f t="shared" si="32"/>
        <v>0.5181894186428712</v>
      </c>
      <c r="BB9" s="1">
        <v>1</v>
      </c>
      <c r="BC9" s="1">
        <v>120</v>
      </c>
      <c r="BD9" s="5">
        <f t="shared" si="33"/>
        <v>7.763525282651593</v>
      </c>
      <c r="BE9" s="5">
        <f t="shared" si="34"/>
        <v>77.03724820811559</v>
      </c>
      <c r="BF9" s="5">
        <f t="shared" si="35"/>
        <v>7.763525282651593</v>
      </c>
      <c r="BG9" s="5">
        <f t="shared" si="36"/>
        <v>197.03724820811559</v>
      </c>
      <c r="BH9" s="5">
        <f t="shared" si="37"/>
        <v>-7.422818953457607</v>
      </c>
      <c r="BI9" s="5">
        <f t="shared" si="38"/>
        <v>-2.274661205226183</v>
      </c>
      <c r="BJ9" s="5">
        <f>Q9+(3*S9)-BH9</f>
        <v>69.3549626174576</v>
      </c>
      <c r="BK9" s="5">
        <f>R9+(3*T9)-BI9</f>
        <v>8.529111301226184</v>
      </c>
      <c r="BL9" s="5">
        <f t="shared" si="39"/>
        <v>69.87743970164938</v>
      </c>
      <c r="BM9" s="5">
        <f t="shared" si="40"/>
        <v>7.010899423365853</v>
      </c>
      <c r="BN9" s="5">
        <f t="shared" si="41"/>
        <v>60.2723248143705</v>
      </c>
      <c r="BO9" s="5">
        <f t="shared" si="42"/>
        <v>154.07449641623117</v>
      </c>
      <c r="BP9" s="5">
        <f t="shared" si="43"/>
        <v>-54.20671453131423</v>
      </c>
      <c r="BQ9" s="5">
        <f t="shared" si="44"/>
        <v>26.35119045222792</v>
      </c>
      <c r="BR9" s="5">
        <f t="shared" si="45"/>
        <v>3.482990176</v>
      </c>
      <c r="BS9" s="5">
        <f t="shared" si="45"/>
        <v>15.131360767999999</v>
      </c>
      <c r="BT9" s="5">
        <f t="shared" si="46"/>
        <v>15.527050565303187</v>
      </c>
      <c r="BU9" s="5">
        <f t="shared" si="47"/>
        <v>77.03724820811559</v>
      </c>
      <c r="BV9" s="5">
        <f t="shared" si="48"/>
        <v>61.932143664</v>
      </c>
      <c r="BW9" s="5">
        <f t="shared" si="48"/>
        <v>6.254450096</v>
      </c>
      <c r="BX9" s="5">
        <f t="shared" si="49"/>
        <v>62.247157082245046</v>
      </c>
      <c r="BY9" s="5">
        <f t="shared" si="50"/>
        <v>5.766678223502192</v>
      </c>
      <c r="BZ9" s="5">
        <f t="shared" si="51"/>
        <v>966.5147555623892</v>
      </c>
      <c r="CA9" s="5">
        <f t="shared" si="52"/>
        <v>82.80392643161778</v>
      </c>
      <c r="CB9" s="5">
        <f t="shared" si="53"/>
        <v>121.07070715230425</v>
      </c>
      <c r="CC9" s="5">
        <f t="shared" si="54"/>
        <v>958.9017971562395</v>
      </c>
      <c r="CD9" s="5">
        <f t="shared" si="55"/>
        <v>66.86399262099002</v>
      </c>
      <c r="CE9" s="5">
        <f t="shared" si="55"/>
        <v>985.2529876084674</v>
      </c>
      <c r="CF9" s="5">
        <f t="shared" si="56"/>
        <v>987.5192368256077</v>
      </c>
      <c r="CG9" s="5">
        <f t="shared" si="57"/>
        <v>86.11758665219931</v>
      </c>
      <c r="CH9" s="5">
        <f t="shared" si="58"/>
        <v>0.0707605858152913</v>
      </c>
      <c r="CI9" s="5">
        <f t="shared" si="59"/>
        <v>-79.10668722883345</v>
      </c>
      <c r="CJ9" s="5">
        <f t="shared" si="60"/>
        <v>1.0048003185771364</v>
      </c>
      <c r="CK9" s="5">
        <f t="shared" si="61"/>
        <v>-79.10668722883345</v>
      </c>
      <c r="CL9" s="14">
        <f t="shared" si="62"/>
        <v>1004.8003185771364</v>
      </c>
      <c r="CM9" s="5">
        <f t="shared" si="63"/>
        <v>8.159207029414684</v>
      </c>
      <c r="CN9" s="5">
        <f t="shared" si="64"/>
        <v>-79.10668722883345</v>
      </c>
      <c r="CO9" s="5">
        <f t="shared" si="65"/>
        <v>1.541933742791955</v>
      </c>
      <c r="CP9" s="5">
        <f t="shared" si="66"/>
        <v>-8.012184451302254</v>
      </c>
      <c r="CQ9" s="5">
        <f t="shared" si="67"/>
        <v>5.19619243612551</v>
      </c>
      <c r="CR9" s="5">
        <f t="shared" si="68"/>
        <v>1.2560003982214205</v>
      </c>
    </row>
    <row r="10" spans="1:96" ht="12.75">
      <c r="A10" s="1" t="s">
        <v>49</v>
      </c>
      <c r="B10" s="1">
        <v>3</v>
      </c>
      <c r="C10">
        <v>0.03588</v>
      </c>
      <c r="D10">
        <v>0.6538</v>
      </c>
      <c r="E10">
        <v>0.4234</v>
      </c>
      <c r="F10">
        <v>0.5764</v>
      </c>
      <c r="G10">
        <v>2.3746</v>
      </c>
      <c r="H10" s="5">
        <f t="shared" si="0"/>
        <v>0.023458344000000002</v>
      </c>
      <c r="I10" s="5">
        <f t="shared" si="1"/>
        <v>0.015191592</v>
      </c>
      <c r="J10" s="5">
        <f t="shared" si="2"/>
        <v>0.020681232</v>
      </c>
      <c r="K10" s="5">
        <f t="shared" si="3"/>
        <v>0.085200648</v>
      </c>
      <c r="L10" s="2">
        <v>8</v>
      </c>
      <c r="M10" s="6">
        <f t="shared" si="69"/>
        <v>0.93989</v>
      </c>
      <c r="N10" s="2">
        <v>3</v>
      </c>
      <c r="O10" s="5">
        <f>O9+H9</f>
        <v>1.748118082</v>
      </c>
      <c r="P10" s="5">
        <f>P9+I9</f>
        <v>7.569969425999999</v>
      </c>
      <c r="Q10" s="5">
        <f>Q9+J9</f>
        <v>1.9379825960000003</v>
      </c>
      <c r="R10" s="5">
        <f>R9+K9</f>
        <v>6.278504794</v>
      </c>
      <c r="S10">
        <v>20</v>
      </c>
      <c r="T10">
        <v>0</v>
      </c>
      <c r="U10" s="5">
        <f t="shared" si="4"/>
        <v>21.748118082</v>
      </c>
      <c r="V10" s="5">
        <f t="shared" si="4"/>
        <v>7.569969425999999</v>
      </c>
      <c r="W10" s="5">
        <f t="shared" si="5"/>
        <v>23.027919515648613</v>
      </c>
      <c r="X10" s="5">
        <f t="shared" si="6"/>
        <v>19.191713587141415</v>
      </c>
      <c r="Y10" s="5">
        <f t="shared" si="7"/>
        <v>0.35601886731111265</v>
      </c>
      <c r="Z10" s="5">
        <f t="shared" si="8"/>
        <v>-19.191713587141415</v>
      </c>
      <c r="AA10" s="5">
        <f t="shared" si="9"/>
        <v>0.3480746884607613</v>
      </c>
      <c r="AB10" s="5">
        <f t="shared" si="70"/>
        <v>0.49842641423555767</v>
      </c>
      <c r="AC10" s="5">
        <f t="shared" si="10"/>
        <v>23.496236164</v>
      </c>
      <c r="AD10" s="5">
        <f t="shared" si="10"/>
        <v>15.139938851999998</v>
      </c>
      <c r="AE10" s="5">
        <f t="shared" si="11"/>
        <v>27.95158067653349</v>
      </c>
      <c r="AF10" s="5">
        <f t="shared" si="12"/>
        <v>32.79594737210043</v>
      </c>
      <c r="AG10" s="5">
        <f t="shared" si="13"/>
        <v>0.29330626834193896</v>
      </c>
      <c r="AH10" s="5">
        <f t="shared" si="14"/>
        <v>-32.79594737210043</v>
      </c>
      <c r="AI10" s="14">
        <f t="shared" si="15"/>
        <v>293.30626834193896</v>
      </c>
      <c r="AJ10" s="5">
        <f t="shared" si="16"/>
        <v>16.137852627872153</v>
      </c>
      <c r="AK10" s="5">
        <f t="shared" si="17"/>
        <v>32.79594737210043</v>
      </c>
      <c r="AL10" s="5">
        <f t="shared" si="18"/>
        <v>13.56555827422842</v>
      </c>
      <c r="AM10" s="5">
        <f t="shared" si="19"/>
        <v>8.741047771716673</v>
      </c>
      <c r="AN10" s="5">
        <f t="shared" si="20"/>
        <v>0.6443559192342819</v>
      </c>
      <c r="AO10" s="5">
        <f t="shared" si="21"/>
        <v>0.43409327714606966</v>
      </c>
      <c r="AP10" s="5">
        <f t="shared" si="22"/>
        <v>65.43421876</v>
      </c>
      <c r="AQ10" s="5">
        <f t="shared" si="22"/>
        <v>21.418443646</v>
      </c>
      <c r="AR10" s="7">
        <f t="shared" si="23"/>
        <v>68.8504663233911</v>
      </c>
      <c r="AS10" s="5">
        <f t="shared" si="24"/>
        <v>18.12471413899701</v>
      </c>
      <c r="AT10" s="13">
        <f t="shared" si="25"/>
        <v>0.3572251980393946</v>
      </c>
      <c r="AU10" s="5">
        <f t="shared" si="26"/>
        <v>-18.12471413899701</v>
      </c>
      <c r="AV10" s="5">
        <f t="shared" si="27"/>
        <v>22.950155441130367</v>
      </c>
      <c r="AW10" s="5">
        <f t="shared" si="28"/>
        <v>18.12471413899701</v>
      </c>
      <c r="AX10" s="5">
        <f t="shared" si="29"/>
        <v>21.81140625333333</v>
      </c>
      <c r="AY10" s="5">
        <f t="shared" si="30"/>
        <v>7.139481215333333</v>
      </c>
      <c r="AZ10" s="5">
        <f t="shared" si="31"/>
        <v>0.3273278729674865</v>
      </c>
      <c r="BA10" s="5">
        <f t="shared" si="32"/>
        <v>0.5179765371571222</v>
      </c>
      <c r="BB10" s="1">
        <v>1</v>
      </c>
      <c r="BC10" s="1">
        <v>120</v>
      </c>
      <c r="BD10" s="5">
        <f t="shared" si="33"/>
        <v>7.769192618231969</v>
      </c>
      <c r="BE10" s="5">
        <f t="shared" si="34"/>
        <v>76.99674534204594</v>
      </c>
      <c r="BF10" s="5">
        <f t="shared" si="35"/>
        <v>7.769192618231969</v>
      </c>
      <c r="BG10" s="5">
        <f t="shared" si="36"/>
        <v>196.99674534204593</v>
      </c>
      <c r="BH10" s="5">
        <f t="shared" si="37"/>
        <v>-7.429844869787504</v>
      </c>
      <c r="BI10" s="5">
        <f t="shared" si="38"/>
        <v>-2.2710700451730714</v>
      </c>
      <c r="BJ10" s="5">
        <f>Q10+(3*S10)-BH10</f>
        <v>69.3678274657875</v>
      </c>
      <c r="BK10" s="5">
        <f>R10+(3*T10)-BI10</f>
        <v>8.549574839173072</v>
      </c>
      <c r="BL10" s="5">
        <f t="shared" si="39"/>
        <v>69.8927086129439</v>
      </c>
      <c r="BM10" s="5">
        <f t="shared" si="40"/>
        <v>7.026262091280606</v>
      </c>
      <c r="BN10" s="5">
        <f t="shared" si="41"/>
        <v>60.36035393919012</v>
      </c>
      <c r="BO10" s="5">
        <f t="shared" si="42"/>
        <v>153.99349068409188</v>
      </c>
      <c r="BP10" s="5">
        <f t="shared" si="43"/>
        <v>-54.248520281959394</v>
      </c>
      <c r="BQ10" s="5">
        <f t="shared" si="44"/>
        <v>26.466400867555542</v>
      </c>
      <c r="BR10" s="5">
        <f t="shared" si="45"/>
        <v>3.496236164</v>
      </c>
      <c r="BS10" s="5">
        <f t="shared" si="45"/>
        <v>15.139938851999998</v>
      </c>
      <c r="BT10" s="5">
        <f t="shared" si="46"/>
        <v>15.538385236463938</v>
      </c>
      <c r="BU10" s="5">
        <f t="shared" si="47"/>
        <v>76.99674534204594</v>
      </c>
      <c r="BV10" s="5">
        <f t="shared" si="48"/>
        <v>61.937982596</v>
      </c>
      <c r="BW10" s="5">
        <f t="shared" si="48"/>
        <v>6.278504794</v>
      </c>
      <c r="BX10" s="5">
        <f t="shared" si="49"/>
        <v>62.25538780307035</v>
      </c>
      <c r="BY10" s="5">
        <f t="shared" si="50"/>
        <v>5.78816461244656</v>
      </c>
      <c r="BZ10" s="5">
        <f t="shared" si="51"/>
        <v>967.3481987295654</v>
      </c>
      <c r="CA10" s="5">
        <f t="shared" si="52"/>
        <v>82.7849099544925</v>
      </c>
      <c r="CB10" s="5">
        <f t="shared" si="53"/>
        <v>121.49363601418904</v>
      </c>
      <c r="CC10" s="5">
        <f t="shared" si="54"/>
        <v>959.6884046363103</v>
      </c>
      <c r="CD10" s="5">
        <f t="shared" si="55"/>
        <v>67.24511573222964</v>
      </c>
      <c r="CE10" s="5">
        <f t="shared" si="55"/>
        <v>986.1548055038659</v>
      </c>
      <c r="CF10" s="5">
        <f t="shared" si="56"/>
        <v>988.4448421678412</v>
      </c>
      <c r="CG10" s="5">
        <f t="shared" si="57"/>
        <v>86.09908477812384</v>
      </c>
      <c r="CH10" s="5">
        <f t="shared" si="58"/>
        <v>0.07070977117919534</v>
      </c>
      <c r="CI10" s="5">
        <f t="shared" si="59"/>
        <v>-79.07282268684324</v>
      </c>
      <c r="CJ10" s="5">
        <f t="shared" si="60"/>
        <v>1.0040787507445739</v>
      </c>
      <c r="CK10" s="5">
        <f t="shared" si="61"/>
        <v>-79.07282268684324</v>
      </c>
      <c r="CL10" s="14">
        <f t="shared" si="62"/>
        <v>1004.0787507445739</v>
      </c>
      <c r="CM10" s="5">
        <f t="shared" si="63"/>
        <v>8.165070534968685</v>
      </c>
      <c r="CN10" s="5">
        <f t="shared" si="64"/>
        <v>-79.07282268684324</v>
      </c>
      <c r="CO10" s="5">
        <f t="shared" si="65"/>
        <v>1.5477805499761137</v>
      </c>
      <c r="CP10" s="5">
        <f t="shared" si="66"/>
        <v>-8.017028889191398</v>
      </c>
      <c r="CQ10" s="5">
        <f t="shared" si="67"/>
        <v>5.179693522647717</v>
      </c>
      <c r="CR10" s="5">
        <f t="shared" si="68"/>
        <v>1.2550984384307173</v>
      </c>
    </row>
    <row r="11" spans="1:96" ht="12.75">
      <c r="A11" s="1" t="s">
        <v>50</v>
      </c>
      <c r="B11" s="1">
        <v>3</v>
      </c>
      <c r="C11">
        <v>0.019</v>
      </c>
      <c r="D11">
        <v>0.6538</v>
      </c>
      <c r="E11">
        <v>0.4234</v>
      </c>
      <c r="F11">
        <v>0.5764</v>
      </c>
      <c r="G11">
        <v>2.3746</v>
      </c>
      <c r="H11" s="5">
        <f t="shared" si="0"/>
        <v>0.012422200000000001</v>
      </c>
      <c r="I11" s="5">
        <f t="shared" si="1"/>
        <v>0.008044599999999999</v>
      </c>
      <c r="J11" s="5">
        <f t="shared" si="2"/>
        <v>0.0109516</v>
      </c>
      <c r="K11" s="5">
        <f t="shared" si="3"/>
        <v>0.0451174</v>
      </c>
      <c r="L11" s="2">
        <v>9</v>
      </c>
      <c r="M11" s="6">
        <f t="shared" si="69"/>
        <v>0.97577</v>
      </c>
      <c r="N11" s="2">
        <v>3</v>
      </c>
      <c r="O11" s="5">
        <f>O10+H10</f>
        <v>1.771576426</v>
      </c>
      <c r="P11" s="5">
        <f>P10+I10</f>
        <v>7.585161017999999</v>
      </c>
      <c r="Q11" s="5">
        <f>Q10+J10</f>
        <v>1.9586638280000004</v>
      </c>
      <c r="R11" s="5">
        <f>R10+K10</f>
        <v>6.363705442</v>
      </c>
      <c r="S11">
        <v>20</v>
      </c>
      <c r="T11">
        <v>0</v>
      </c>
      <c r="U11" s="5">
        <f t="shared" si="4"/>
        <v>21.771576426</v>
      </c>
      <c r="V11" s="5">
        <f t="shared" si="4"/>
        <v>7.585161017999999</v>
      </c>
      <c r="W11" s="5">
        <f t="shared" si="5"/>
        <v>23.055069024883565</v>
      </c>
      <c r="X11" s="5">
        <f t="shared" si="6"/>
        <v>19.208204781822925</v>
      </c>
      <c r="Y11" s="5">
        <f t="shared" si="7"/>
        <v>0.35559962165561504</v>
      </c>
      <c r="Z11" s="5">
        <f t="shared" si="8"/>
        <v>-19.208204781822925</v>
      </c>
      <c r="AA11" s="5">
        <f t="shared" si="9"/>
        <v>0.3483974182476592</v>
      </c>
      <c r="AB11" s="5">
        <f t="shared" si="70"/>
        <v>0.497839470317861</v>
      </c>
      <c r="AC11" s="5">
        <f t="shared" si="10"/>
        <v>23.543152852</v>
      </c>
      <c r="AD11" s="5">
        <f t="shared" si="10"/>
        <v>15.170322035999998</v>
      </c>
      <c r="AE11" s="5">
        <f t="shared" si="11"/>
        <v>28.007476089226298</v>
      </c>
      <c r="AF11" s="5">
        <f t="shared" si="12"/>
        <v>32.796208997172954</v>
      </c>
      <c r="AG11" s="5">
        <f t="shared" si="13"/>
        <v>0.2927209076738755</v>
      </c>
      <c r="AH11" s="5">
        <f t="shared" si="14"/>
        <v>-32.796208997172954</v>
      </c>
      <c r="AI11" s="14">
        <f t="shared" si="15"/>
        <v>292.7209076738755</v>
      </c>
      <c r="AJ11" s="5">
        <f t="shared" si="16"/>
        <v>16.17012385943681</v>
      </c>
      <c r="AK11" s="5">
        <f t="shared" si="17"/>
        <v>32.796208997172954</v>
      </c>
      <c r="AL11" s="5">
        <f t="shared" si="18"/>
        <v>13.592645636674705</v>
      </c>
      <c r="AM11" s="5">
        <f t="shared" si="19"/>
        <v>8.758589511177911</v>
      </c>
      <c r="AN11" s="5">
        <f t="shared" si="20"/>
        <v>0.64436238134143</v>
      </c>
      <c r="AO11" s="5">
        <f t="shared" si="21"/>
        <v>0.4332269433573357</v>
      </c>
      <c r="AP11" s="5">
        <f t="shared" si="22"/>
        <v>65.50181668</v>
      </c>
      <c r="AQ11" s="5">
        <f t="shared" si="22"/>
        <v>21.534027478</v>
      </c>
      <c r="AR11" s="7">
        <f t="shared" si="23"/>
        <v>68.95072391065656</v>
      </c>
      <c r="AS11" s="5">
        <f t="shared" si="24"/>
        <v>18.19852061749198</v>
      </c>
      <c r="AT11" s="13">
        <f t="shared" si="25"/>
        <v>0.3567057758428668</v>
      </c>
      <c r="AU11" s="5">
        <f t="shared" si="26"/>
        <v>-18.19852061749198</v>
      </c>
      <c r="AV11" s="5">
        <f t="shared" si="27"/>
        <v>22.98357463688552</v>
      </c>
      <c r="AW11" s="5">
        <f t="shared" si="28"/>
        <v>18.19852061749198</v>
      </c>
      <c r="AX11" s="5">
        <f t="shared" si="29"/>
        <v>21.833938893333336</v>
      </c>
      <c r="AY11" s="5">
        <f t="shared" si="30"/>
        <v>7.1780091593333335</v>
      </c>
      <c r="AZ11" s="5">
        <f t="shared" si="31"/>
        <v>0.32875466009136034</v>
      </c>
      <c r="BA11" s="5">
        <f t="shared" si="32"/>
        <v>0.5172233749721569</v>
      </c>
      <c r="BB11" s="1">
        <v>1</v>
      </c>
      <c r="BC11" s="1">
        <v>120</v>
      </c>
      <c r="BD11" s="5">
        <f t="shared" si="33"/>
        <v>7.789297189229957</v>
      </c>
      <c r="BE11" s="5">
        <f t="shared" si="34"/>
        <v>76.85376054700707</v>
      </c>
      <c r="BF11" s="5">
        <f t="shared" si="35"/>
        <v>7.789297189229957</v>
      </c>
      <c r="BG11" s="5">
        <f t="shared" si="36"/>
        <v>196.85376054700708</v>
      </c>
      <c r="BH11" s="5">
        <f t="shared" si="37"/>
        <v>-7.454730346383434</v>
      </c>
      <c r="BI11" s="5">
        <f t="shared" si="38"/>
        <v>-2.2583503193383545</v>
      </c>
      <c r="BJ11" s="5">
        <f>Q11+(3*S11)-BH11</f>
        <v>69.41339417438343</v>
      </c>
      <c r="BK11" s="5">
        <f>R11+(3*T11)-BI11</f>
        <v>8.622055761338354</v>
      </c>
      <c r="BL11" s="5">
        <f t="shared" si="39"/>
        <v>69.94683078138677</v>
      </c>
      <c r="BM11" s="5">
        <f t="shared" si="40"/>
        <v>7.080621989389183</v>
      </c>
      <c r="BN11" s="5">
        <f t="shared" si="41"/>
        <v>60.67315070214571</v>
      </c>
      <c r="BO11" s="5">
        <f t="shared" si="42"/>
        <v>153.70752109401414</v>
      </c>
      <c r="BP11" s="5">
        <f t="shared" si="43"/>
        <v>-54.396184635827844</v>
      </c>
      <c r="BQ11" s="5">
        <f t="shared" si="44"/>
        <v>26.875384893805926</v>
      </c>
      <c r="BR11" s="5">
        <f t="shared" si="45"/>
        <v>3.543152852</v>
      </c>
      <c r="BS11" s="5">
        <f t="shared" si="45"/>
        <v>15.170322035999998</v>
      </c>
      <c r="BT11" s="5">
        <f t="shared" si="46"/>
        <v>15.578594378459915</v>
      </c>
      <c r="BU11" s="5">
        <f t="shared" si="47"/>
        <v>76.85376054700707</v>
      </c>
      <c r="BV11" s="5">
        <f t="shared" si="48"/>
        <v>61.958663828</v>
      </c>
      <c r="BW11" s="5">
        <f t="shared" si="48"/>
        <v>6.363705442</v>
      </c>
      <c r="BX11" s="5">
        <f t="shared" si="49"/>
        <v>62.284611023138424</v>
      </c>
      <c r="BY11" s="5">
        <f t="shared" si="50"/>
        <v>5.864222683035966</v>
      </c>
      <c r="BZ11" s="5">
        <f t="shared" si="51"/>
        <v>970.3066911496267</v>
      </c>
      <c r="CA11" s="5">
        <f t="shared" si="52"/>
        <v>82.71798323004303</v>
      </c>
      <c r="CB11" s="5">
        <f t="shared" si="53"/>
        <v>122.98955555090178</v>
      </c>
      <c r="CC11" s="5">
        <f t="shared" si="54"/>
        <v>962.4804642771346</v>
      </c>
      <c r="CD11" s="5">
        <f t="shared" si="55"/>
        <v>68.59337091507393</v>
      </c>
      <c r="CE11" s="5">
        <f t="shared" si="55"/>
        <v>989.3558491709406</v>
      </c>
      <c r="CF11" s="5">
        <f t="shared" si="56"/>
        <v>991.7308338567708</v>
      </c>
      <c r="CG11" s="5">
        <f t="shared" si="57"/>
        <v>86.03395317548562</v>
      </c>
      <c r="CH11" s="5">
        <f t="shared" si="58"/>
        <v>0.0705300555286443</v>
      </c>
      <c r="CI11" s="5">
        <f t="shared" si="59"/>
        <v>-78.95333118609643</v>
      </c>
      <c r="CJ11" s="5">
        <f t="shared" si="60"/>
        <v>1.0015267885067491</v>
      </c>
      <c r="CK11" s="5">
        <f t="shared" si="61"/>
        <v>-78.95333118609643</v>
      </c>
      <c r="CL11" s="14">
        <f t="shared" si="62"/>
        <v>1001.5267885067492</v>
      </c>
      <c r="CM11" s="5">
        <f t="shared" si="63"/>
        <v>8.185875721523388</v>
      </c>
      <c r="CN11" s="5">
        <f t="shared" si="64"/>
        <v>-78.95333118609643</v>
      </c>
      <c r="CO11" s="5">
        <f t="shared" si="65"/>
        <v>1.5684832973317138</v>
      </c>
      <c r="CP11" s="5">
        <f t="shared" si="66"/>
        <v>-8.034203225847445</v>
      </c>
      <c r="CQ11" s="5">
        <f t="shared" si="67"/>
        <v>5.122275283080886</v>
      </c>
      <c r="CR11" s="5">
        <f t="shared" si="68"/>
        <v>1.2519084856334364</v>
      </c>
    </row>
    <row r="12" spans="1:96" ht="12.75">
      <c r="A12" s="1" t="s">
        <v>51</v>
      </c>
      <c r="B12" s="1">
        <v>3</v>
      </c>
      <c r="C12">
        <v>0.00518</v>
      </c>
      <c r="D12">
        <v>0.6538</v>
      </c>
      <c r="E12">
        <v>0.4234</v>
      </c>
      <c r="F12">
        <v>0.5764</v>
      </c>
      <c r="G12">
        <v>2.3746</v>
      </c>
      <c r="H12" s="5">
        <f t="shared" si="0"/>
        <v>0.003386684</v>
      </c>
      <c r="I12" s="5">
        <f t="shared" si="1"/>
        <v>0.002193212</v>
      </c>
      <c r="J12" s="5">
        <f t="shared" si="2"/>
        <v>0.002985752</v>
      </c>
      <c r="K12" s="5">
        <f t="shared" si="3"/>
        <v>0.012300428</v>
      </c>
      <c r="L12" s="2">
        <v>10</v>
      </c>
      <c r="M12" s="6">
        <f t="shared" si="69"/>
        <v>0.99477</v>
      </c>
      <c r="N12" s="2">
        <v>3</v>
      </c>
      <c r="O12" s="5">
        <f>O11+H11</f>
        <v>1.783998626</v>
      </c>
      <c r="P12" s="5">
        <f>P11+I11</f>
        <v>7.593205617999999</v>
      </c>
      <c r="Q12" s="5">
        <f>Q11+J11</f>
        <v>1.9696154280000004</v>
      </c>
      <c r="R12" s="5">
        <f>R11+K11</f>
        <v>6.408822841999999</v>
      </c>
      <c r="S12">
        <v>20</v>
      </c>
      <c r="T12">
        <v>0</v>
      </c>
      <c r="U12" s="5">
        <f t="shared" si="4"/>
        <v>21.783998626</v>
      </c>
      <c r="V12" s="5">
        <f t="shared" si="4"/>
        <v>7.593205617999999</v>
      </c>
      <c r="W12" s="5">
        <f t="shared" si="5"/>
        <v>23.069446627407356</v>
      </c>
      <c r="X12" s="5">
        <f t="shared" si="6"/>
        <v>19.216921857306478</v>
      </c>
      <c r="Y12" s="5">
        <f t="shared" si="7"/>
        <v>0.355378000820909</v>
      </c>
      <c r="Z12" s="5">
        <f t="shared" si="8"/>
        <v>-19.216921857306478</v>
      </c>
      <c r="AA12" s="5">
        <f t="shared" si="9"/>
        <v>0.348568036032523</v>
      </c>
      <c r="AB12" s="5">
        <f t="shared" si="70"/>
        <v>0.4975292011492725</v>
      </c>
      <c r="AC12" s="5">
        <f t="shared" si="10"/>
        <v>23.567997252</v>
      </c>
      <c r="AD12" s="5">
        <f t="shared" si="10"/>
        <v>15.186411235999998</v>
      </c>
      <c r="AE12" s="5">
        <f t="shared" si="11"/>
        <v>28.03707510956139</v>
      </c>
      <c r="AF12" s="5">
        <f t="shared" si="12"/>
        <v>32.79634711641797</v>
      </c>
      <c r="AG12" s="5">
        <f t="shared" si="13"/>
        <v>0.2924118792868241</v>
      </c>
      <c r="AH12" s="5">
        <f t="shared" si="14"/>
        <v>-32.79634711641797</v>
      </c>
      <c r="AI12" s="14">
        <f t="shared" si="15"/>
        <v>292.4118792868241</v>
      </c>
      <c r="AJ12" s="5">
        <f t="shared" si="16"/>
        <v>16.187212861795025</v>
      </c>
      <c r="AK12" s="5">
        <f t="shared" si="17"/>
        <v>32.79634711641797</v>
      </c>
      <c r="AL12" s="5">
        <f t="shared" si="18"/>
        <v>13.606989557702564</v>
      </c>
      <c r="AM12" s="5">
        <f t="shared" si="19"/>
        <v>8.767878615128957</v>
      </c>
      <c r="AN12" s="5">
        <f t="shared" si="20"/>
        <v>0.6443657928851492</v>
      </c>
      <c r="AO12" s="5">
        <f t="shared" si="21"/>
        <v>0.43276958134449967</v>
      </c>
      <c r="AP12" s="5">
        <f t="shared" si="22"/>
        <v>65.53761268</v>
      </c>
      <c r="AQ12" s="5">
        <f t="shared" si="22"/>
        <v>21.595234077999997</v>
      </c>
      <c r="AR12" s="7">
        <f t="shared" si="23"/>
        <v>69.00386083892197</v>
      </c>
      <c r="AS12" s="5">
        <f t="shared" si="24"/>
        <v>18.237517425460798</v>
      </c>
      <c r="AT12" s="13">
        <f t="shared" si="25"/>
        <v>0.35643109194848205</v>
      </c>
      <c r="AU12" s="5">
        <f t="shared" si="26"/>
        <v>-18.237517425460798</v>
      </c>
      <c r="AV12" s="5">
        <f t="shared" si="27"/>
        <v>23.00128694630732</v>
      </c>
      <c r="AW12" s="5">
        <f t="shared" si="28"/>
        <v>18.237517425460798</v>
      </c>
      <c r="AX12" s="5">
        <f t="shared" si="29"/>
        <v>21.84587089333333</v>
      </c>
      <c r="AY12" s="5">
        <f t="shared" si="30"/>
        <v>7.198411359333331</v>
      </c>
      <c r="AZ12" s="5">
        <f t="shared" si="31"/>
        <v>0.3295090131439923</v>
      </c>
      <c r="BA12" s="5">
        <f t="shared" si="32"/>
        <v>0.516825083325299</v>
      </c>
      <c r="BB12" s="1">
        <v>1</v>
      </c>
      <c r="BC12" s="1">
        <v>120</v>
      </c>
      <c r="BD12" s="5">
        <f t="shared" si="33"/>
        <v>7.799962990604291</v>
      </c>
      <c r="BE12" s="5">
        <f t="shared" si="34"/>
        <v>76.77834271476475</v>
      </c>
      <c r="BF12" s="5">
        <f t="shared" si="35"/>
        <v>7.799962990604291</v>
      </c>
      <c r="BG12" s="5">
        <f t="shared" si="36"/>
        <v>196.77834271476473</v>
      </c>
      <c r="BH12" s="5">
        <f t="shared" si="37"/>
        <v>-7.467908274346717</v>
      </c>
      <c r="BI12" s="5">
        <f t="shared" si="38"/>
        <v>-2.2516146785674636</v>
      </c>
      <c r="BJ12" s="5">
        <f>Q12+(3*S12)-BH12</f>
        <v>69.43752370234671</v>
      </c>
      <c r="BK12" s="5">
        <f>R12+(3*T12)-BI12</f>
        <v>8.660437520567463</v>
      </c>
      <c r="BL12" s="5">
        <f t="shared" si="39"/>
        <v>69.97551626077234</v>
      </c>
      <c r="BM12" s="5">
        <f t="shared" si="40"/>
        <v>7.109373820837575</v>
      </c>
      <c r="BN12" s="5">
        <f t="shared" si="41"/>
        <v>60.839422654796635</v>
      </c>
      <c r="BO12" s="5">
        <f t="shared" si="42"/>
        <v>153.5566854295295</v>
      </c>
      <c r="BP12" s="5">
        <f t="shared" si="43"/>
        <v>-54.47412045965686</v>
      </c>
      <c r="BQ12" s="5">
        <f t="shared" si="44"/>
        <v>27.092536778894964</v>
      </c>
      <c r="BR12" s="5">
        <f t="shared" si="45"/>
        <v>3.567997252</v>
      </c>
      <c r="BS12" s="5">
        <f t="shared" si="45"/>
        <v>15.186411235999998</v>
      </c>
      <c r="BT12" s="5">
        <f t="shared" si="46"/>
        <v>15.599925981208582</v>
      </c>
      <c r="BU12" s="5">
        <f t="shared" si="47"/>
        <v>76.77834271476475</v>
      </c>
      <c r="BV12" s="5">
        <f t="shared" si="48"/>
        <v>61.969615428</v>
      </c>
      <c r="BW12" s="5">
        <f t="shared" si="48"/>
        <v>6.408822841999999</v>
      </c>
      <c r="BX12" s="5">
        <f t="shared" si="49"/>
        <v>62.30013038922436</v>
      </c>
      <c r="BY12" s="5">
        <f t="shared" si="50"/>
        <v>5.904469762031055</v>
      </c>
      <c r="BZ12" s="5">
        <f t="shared" si="51"/>
        <v>971.8774226915434</v>
      </c>
      <c r="CA12" s="5">
        <f t="shared" si="52"/>
        <v>82.6828124767958</v>
      </c>
      <c r="CB12" s="5">
        <f t="shared" si="53"/>
        <v>123.78039833731857</v>
      </c>
      <c r="CC12" s="5">
        <f t="shared" si="54"/>
        <v>963.9627263151889</v>
      </c>
      <c r="CD12" s="5">
        <f t="shared" si="55"/>
        <v>69.30627787766171</v>
      </c>
      <c r="CE12" s="5">
        <f t="shared" si="55"/>
        <v>991.0552630940839</v>
      </c>
      <c r="CF12" s="5">
        <f t="shared" si="56"/>
        <v>993.4756638487626</v>
      </c>
      <c r="CG12" s="5">
        <f t="shared" si="57"/>
        <v>85.99971562897242</v>
      </c>
      <c r="CH12" s="5">
        <f t="shared" si="58"/>
        <v>0.07043505825767742</v>
      </c>
      <c r="CI12" s="5">
        <f t="shared" si="59"/>
        <v>-78.89034180813485</v>
      </c>
      <c r="CJ12" s="5">
        <f t="shared" si="60"/>
        <v>1.0001778272590192</v>
      </c>
      <c r="CK12" s="5">
        <f t="shared" si="61"/>
        <v>-78.89034180813485</v>
      </c>
      <c r="CL12" s="14">
        <f t="shared" si="62"/>
        <v>1000.1778272590192</v>
      </c>
      <c r="CM12" s="5">
        <f t="shared" si="63"/>
        <v>8.196916187354677</v>
      </c>
      <c r="CN12" s="5">
        <f t="shared" si="64"/>
        <v>-78.89034180813485</v>
      </c>
      <c r="CO12" s="5">
        <f t="shared" si="65"/>
        <v>1.5794422844956362</v>
      </c>
      <c r="CP12" s="5">
        <f t="shared" si="66"/>
        <v>-8.043307594047635</v>
      </c>
      <c r="CQ12" s="5">
        <f t="shared" si="67"/>
        <v>5.092498581938438</v>
      </c>
      <c r="CR12" s="5">
        <f t="shared" si="68"/>
        <v>1.250222284073774</v>
      </c>
    </row>
    <row r="13" spans="1:96" ht="12.75">
      <c r="A13" s="1" t="s">
        <v>52</v>
      </c>
      <c r="B13" s="1">
        <v>3</v>
      </c>
      <c r="C13">
        <v>0.01125</v>
      </c>
      <c r="D13">
        <v>0.6538</v>
      </c>
      <c r="E13">
        <v>0.4234</v>
      </c>
      <c r="F13">
        <v>0.5764</v>
      </c>
      <c r="G13">
        <v>2.3746</v>
      </c>
      <c r="H13" s="5">
        <f t="shared" si="0"/>
        <v>0.007355250000000001</v>
      </c>
      <c r="I13" s="5">
        <f t="shared" si="1"/>
        <v>0.00476325</v>
      </c>
      <c r="J13" s="5">
        <f t="shared" si="2"/>
        <v>0.0064845</v>
      </c>
      <c r="K13" s="5">
        <f t="shared" si="3"/>
        <v>0.02671425</v>
      </c>
      <c r="L13" s="2">
        <v>11</v>
      </c>
      <c r="M13" s="6">
        <f t="shared" si="69"/>
        <v>0.99995</v>
      </c>
      <c r="N13" s="2">
        <v>3</v>
      </c>
      <c r="O13" s="5">
        <f>O12+H12</f>
        <v>1.7873853100000001</v>
      </c>
      <c r="P13" s="5">
        <f>P12+I12</f>
        <v>7.595398829999999</v>
      </c>
      <c r="Q13" s="5">
        <f>Q12+J12</f>
        <v>1.9726011800000005</v>
      </c>
      <c r="R13" s="5">
        <f>R12+K12</f>
        <v>6.421123269999999</v>
      </c>
      <c r="S13">
        <v>20</v>
      </c>
      <c r="T13">
        <v>0</v>
      </c>
      <c r="U13" s="5">
        <f t="shared" si="4"/>
        <v>21.78738531</v>
      </c>
      <c r="V13" s="5">
        <f t="shared" si="4"/>
        <v>7.595398829999999</v>
      </c>
      <c r="W13" s="5">
        <f t="shared" si="5"/>
        <v>23.073366508447986</v>
      </c>
      <c r="X13" s="5">
        <f t="shared" si="6"/>
        <v>19.21929652271538</v>
      </c>
      <c r="Y13" s="5">
        <f t="shared" si="7"/>
        <v>0.35531762647167103</v>
      </c>
      <c r="Z13" s="5">
        <f t="shared" si="8"/>
        <v>-19.21929652271538</v>
      </c>
      <c r="AA13" s="5">
        <f t="shared" si="9"/>
        <v>0.3486145180768366</v>
      </c>
      <c r="AB13" s="5">
        <f t="shared" si="70"/>
        <v>0.4974446770603394</v>
      </c>
      <c r="AC13" s="5">
        <f t="shared" si="10"/>
        <v>23.57477062</v>
      </c>
      <c r="AD13" s="5">
        <f t="shared" si="10"/>
        <v>15.190797659999998</v>
      </c>
      <c r="AE13" s="5">
        <f t="shared" si="11"/>
        <v>28.04514473723886</v>
      </c>
      <c r="AF13" s="5">
        <f t="shared" si="12"/>
        <v>32.796384721508865</v>
      </c>
      <c r="AG13" s="5">
        <f t="shared" si="13"/>
        <v>0.29232774155045577</v>
      </c>
      <c r="AH13" s="5">
        <f t="shared" si="14"/>
        <v>-32.796384721508865</v>
      </c>
      <c r="AI13" s="14">
        <f t="shared" si="15"/>
        <v>292.32774155045576</v>
      </c>
      <c r="AJ13" s="5">
        <f t="shared" si="16"/>
        <v>16.191871863506872</v>
      </c>
      <c r="AK13" s="5">
        <f t="shared" si="17"/>
        <v>32.796384721508865</v>
      </c>
      <c r="AL13" s="5">
        <f t="shared" si="18"/>
        <v>13.610900163540679</v>
      </c>
      <c r="AM13" s="5">
        <f t="shared" si="19"/>
        <v>8.770411118206138</v>
      </c>
      <c r="AN13" s="5">
        <f t="shared" si="20"/>
        <v>0.6443667217322856</v>
      </c>
      <c r="AO13" s="5">
        <f t="shared" si="21"/>
        <v>0.4326450574946745</v>
      </c>
      <c r="AP13" s="5">
        <f t="shared" si="22"/>
        <v>65.54737180000001</v>
      </c>
      <c r="AQ13" s="5">
        <f t="shared" si="22"/>
        <v>21.611920929999997</v>
      </c>
      <c r="AR13" s="7">
        <f t="shared" si="23"/>
        <v>69.01835318357</v>
      </c>
      <c r="AS13" s="5">
        <f t="shared" si="24"/>
        <v>18.248138768248122</v>
      </c>
      <c r="AT13" s="13">
        <f t="shared" si="25"/>
        <v>0.35635624921478115</v>
      </c>
      <c r="AU13" s="5">
        <f t="shared" si="26"/>
        <v>-18.248138768248122</v>
      </c>
      <c r="AV13" s="5">
        <f t="shared" si="27"/>
        <v>23.006117727856665</v>
      </c>
      <c r="AW13" s="5">
        <f t="shared" si="28"/>
        <v>18.248138768248122</v>
      </c>
      <c r="AX13" s="5">
        <f t="shared" si="29"/>
        <v>21.84912393333333</v>
      </c>
      <c r="AY13" s="5">
        <f t="shared" si="30"/>
        <v>7.203973643333329</v>
      </c>
      <c r="AZ13" s="5">
        <f t="shared" si="31"/>
        <v>0.3297145306747446</v>
      </c>
      <c r="BA13" s="5">
        <f t="shared" si="32"/>
        <v>0.5167165613614326</v>
      </c>
      <c r="BB13" s="1">
        <v>1</v>
      </c>
      <c r="BC13" s="1">
        <v>120</v>
      </c>
      <c r="BD13" s="5">
        <f t="shared" si="33"/>
        <v>7.802873165262213</v>
      </c>
      <c r="BE13" s="5">
        <f t="shared" si="34"/>
        <v>76.75781721150331</v>
      </c>
      <c r="BF13" s="5">
        <f t="shared" si="35"/>
        <v>7.802873165262213</v>
      </c>
      <c r="BG13" s="5">
        <f t="shared" si="36"/>
        <v>196.75781721150332</v>
      </c>
      <c r="BH13" s="5">
        <f t="shared" si="37"/>
        <v>-7.471500993654601</v>
      </c>
      <c r="BI13" s="5">
        <f t="shared" si="38"/>
        <v>-2.2497783301888763</v>
      </c>
      <c r="BJ13" s="5">
        <f>Q13+(3*S13)-BH13</f>
        <v>69.4441021736546</v>
      </c>
      <c r="BK13" s="5">
        <f>R13+(3*T13)-BI13</f>
        <v>8.670901600188875</v>
      </c>
      <c r="BL13" s="5">
        <f t="shared" si="39"/>
        <v>69.98333988361185</v>
      </c>
      <c r="BM13" s="5">
        <f t="shared" si="40"/>
        <v>7.117208388446221</v>
      </c>
      <c r="BN13" s="5">
        <f t="shared" si="41"/>
        <v>60.88482963316914</v>
      </c>
      <c r="BO13" s="5">
        <f t="shared" si="42"/>
        <v>153.51563442300662</v>
      </c>
      <c r="BP13" s="5">
        <f t="shared" si="43"/>
        <v>-54.495337140361556</v>
      </c>
      <c r="BQ13" s="5">
        <f t="shared" si="44"/>
        <v>27.15180858466635</v>
      </c>
      <c r="BR13" s="5">
        <f t="shared" si="45"/>
        <v>3.5747706200000002</v>
      </c>
      <c r="BS13" s="5">
        <f t="shared" si="45"/>
        <v>15.190797659999998</v>
      </c>
      <c r="BT13" s="5">
        <f t="shared" si="46"/>
        <v>15.605746330524426</v>
      </c>
      <c r="BU13" s="5">
        <f t="shared" si="47"/>
        <v>76.75781721150331</v>
      </c>
      <c r="BV13" s="5">
        <f t="shared" si="48"/>
        <v>61.97260118</v>
      </c>
      <c r="BW13" s="5">
        <f t="shared" si="48"/>
        <v>6.421123269999999</v>
      </c>
      <c r="BX13" s="5">
        <f t="shared" si="49"/>
        <v>62.304366789687165</v>
      </c>
      <c r="BY13" s="5">
        <f t="shared" si="50"/>
        <v>5.9154389066381245</v>
      </c>
      <c r="BZ13" s="5">
        <f t="shared" si="51"/>
        <v>972.3061434038084</v>
      </c>
      <c r="CA13" s="5">
        <f t="shared" si="52"/>
        <v>82.67325611814144</v>
      </c>
      <c r="CB13" s="5">
        <f t="shared" si="53"/>
        <v>123.9958495987538</v>
      </c>
      <c r="CC13" s="5">
        <f t="shared" si="54"/>
        <v>964.3672878022514</v>
      </c>
      <c r="CD13" s="5">
        <f t="shared" si="55"/>
        <v>69.50051245839224</v>
      </c>
      <c r="CE13" s="5">
        <f t="shared" si="55"/>
        <v>991.5190963869178</v>
      </c>
      <c r="CF13" s="5">
        <f t="shared" si="56"/>
        <v>993.9519302923603</v>
      </c>
      <c r="CG13" s="5">
        <f t="shared" si="57"/>
        <v>85.9904116069567</v>
      </c>
      <c r="CH13" s="5">
        <f t="shared" si="58"/>
        <v>0.07040917950934207</v>
      </c>
      <c r="CI13" s="5">
        <f t="shared" si="59"/>
        <v>-78.87320321851048</v>
      </c>
      <c r="CJ13" s="5">
        <f t="shared" si="60"/>
        <v>0.9998103490326573</v>
      </c>
      <c r="CK13" s="5">
        <f t="shared" si="61"/>
        <v>-78.87320321851048</v>
      </c>
      <c r="CL13" s="14">
        <f t="shared" si="62"/>
        <v>999.8103490326573</v>
      </c>
      <c r="CM13" s="5">
        <f>(1/(SQRT(3)))*(CF13/BL13)</f>
        <v>8.199928946949617</v>
      </c>
      <c r="CN13" s="5">
        <f t="shared" si="64"/>
        <v>-78.87320321851048</v>
      </c>
      <c r="CO13" s="5">
        <f t="shared" si="65"/>
        <v>1.5824295717425827</v>
      </c>
      <c r="CP13" s="5">
        <f t="shared" si="66"/>
        <v>-8.045790911122216</v>
      </c>
      <c r="CQ13" s="5">
        <f t="shared" si="67"/>
        <v>5.084454344632939</v>
      </c>
      <c r="CR13" s="5">
        <f t="shared" si="68"/>
        <v>1.2497629362908216</v>
      </c>
    </row>
    <row r="14" spans="1:96" ht="12.75">
      <c r="A14" s="1" t="s">
        <v>58</v>
      </c>
      <c r="B14" s="1">
        <v>3</v>
      </c>
      <c r="C14">
        <v>0.06985</v>
      </c>
      <c r="D14">
        <v>0.6538</v>
      </c>
      <c r="E14">
        <v>0.4234</v>
      </c>
      <c r="F14">
        <v>0.5764</v>
      </c>
      <c r="G14">
        <v>2.3746</v>
      </c>
      <c r="H14" s="5">
        <f t="shared" si="0"/>
        <v>0.04566793</v>
      </c>
      <c r="I14" s="5">
        <f t="shared" si="1"/>
        <v>0.02957449</v>
      </c>
      <c r="J14" s="5">
        <f t="shared" si="2"/>
        <v>0.04026154</v>
      </c>
      <c r="K14" s="5">
        <f t="shared" si="3"/>
        <v>0.16586581</v>
      </c>
      <c r="L14" s="2">
        <v>12</v>
      </c>
      <c r="M14" s="6">
        <f t="shared" si="69"/>
        <v>1.0112</v>
      </c>
      <c r="N14" s="2">
        <v>3</v>
      </c>
      <c r="O14" s="5">
        <f>O13+H13</f>
        <v>1.7947405600000002</v>
      </c>
      <c r="P14" s="5">
        <f>P13+I13</f>
        <v>7.600162079999999</v>
      </c>
      <c r="Q14" s="5">
        <f>Q13+J13</f>
        <v>1.9790856800000005</v>
      </c>
      <c r="R14" s="5">
        <f>R13+K13</f>
        <v>6.447837519999999</v>
      </c>
      <c r="S14">
        <v>20</v>
      </c>
      <c r="T14">
        <v>0</v>
      </c>
      <c r="U14" s="5">
        <f t="shared" si="4"/>
        <v>21.79474056</v>
      </c>
      <c r="V14" s="5">
        <f t="shared" si="4"/>
        <v>7.600162079999999</v>
      </c>
      <c r="W14" s="5">
        <f t="shared" si="5"/>
        <v>23.081879900042352</v>
      </c>
      <c r="X14" s="5">
        <f t="shared" si="6"/>
        <v>19.22445107785034</v>
      </c>
      <c r="Y14" s="5">
        <f t="shared" si="7"/>
        <v>0.3551865731039369</v>
      </c>
      <c r="Z14" s="5">
        <f t="shared" si="8"/>
        <v>-19.22445107785034</v>
      </c>
      <c r="AA14" s="5">
        <f t="shared" si="9"/>
        <v>0.3487154187074204</v>
      </c>
      <c r="AB14" s="5">
        <f t="shared" si="70"/>
        <v>0.49726120234551163</v>
      </c>
      <c r="AC14" s="5">
        <f t="shared" si="10"/>
        <v>23.589481120000002</v>
      </c>
      <c r="AD14" s="5">
        <f t="shared" si="10"/>
        <v>15.200324159999997</v>
      </c>
      <c r="AE14" s="5">
        <f t="shared" si="11"/>
        <v>28.06267047306646</v>
      </c>
      <c r="AF14" s="5">
        <f t="shared" si="12"/>
        <v>32.79646631830635</v>
      </c>
      <c r="AG14" s="5">
        <f t="shared" si="13"/>
        <v>0.29214517664529427</v>
      </c>
      <c r="AH14" s="5">
        <f t="shared" si="14"/>
        <v>-32.79646631830635</v>
      </c>
      <c r="AI14" s="14">
        <f t="shared" si="15"/>
        <v>292.14517664529427</v>
      </c>
      <c r="AJ14" s="5">
        <f t="shared" si="16"/>
        <v>16.201990351804685</v>
      </c>
      <c r="AK14" s="5">
        <f t="shared" si="17"/>
        <v>32.79646631830635</v>
      </c>
      <c r="AL14" s="5">
        <f t="shared" si="18"/>
        <v>13.619393274675598</v>
      </c>
      <c r="AM14" s="5">
        <f t="shared" si="19"/>
        <v>8.775911245545572</v>
      </c>
      <c r="AN14" s="5">
        <f t="shared" si="20"/>
        <v>0.6443687371789039</v>
      </c>
      <c r="AO14" s="5">
        <f t="shared" si="21"/>
        <v>0.4323748614350355</v>
      </c>
      <c r="AP14" s="5">
        <f t="shared" si="22"/>
        <v>65.5685668</v>
      </c>
      <c r="AQ14" s="5">
        <f t="shared" si="22"/>
        <v>21.648161679999998</v>
      </c>
      <c r="AR14" s="7">
        <f t="shared" si="23"/>
        <v>69.04983603405212</v>
      </c>
      <c r="AS14" s="5">
        <f t="shared" si="24"/>
        <v>18.271190997831656</v>
      </c>
      <c r="AT14" s="13">
        <f t="shared" si="25"/>
        <v>0.3561937707621623</v>
      </c>
      <c r="AU14" s="5">
        <f t="shared" si="26"/>
        <v>-18.271190997831656</v>
      </c>
      <c r="AV14" s="5">
        <f t="shared" si="27"/>
        <v>23.016612011350706</v>
      </c>
      <c r="AW14" s="5">
        <f t="shared" si="28"/>
        <v>18.271190997831656</v>
      </c>
      <c r="AX14" s="5">
        <f t="shared" si="29"/>
        <v>21.856188933333335</v>
      </c>
      <c r="AY14" s="5">
        <f t="shared" si="30"/>
        <v>7.216053893333331</v>
      </c>
      <c r="AZ14" s="5">
        <f t="shared" si="31"/>
        <v>0.3301606659488551</v>
      </c>
      <c r="BA14" s="5">
        <f t="shared" si="32"/>
        <v>0.5164809676051353</v>
      </c>
      <c r="BB14" s="1">
        <v>1</v>
      </c>
      <c r="BC14" s="1">
        <v>120</v>
      </c>
      <c r="BD14" s="5">
        <f t="shared" si="33"/>
        <v>7.809196970238299</v>
      </c>
      <c r="BE14" s="5">
        <f t="shared" si="34"/>
        <v>76.71329232958458</v>
      </c>
      <c r="BF14" s="5">
        <f t="shared" si="35"/>
        <v>7.809196970238299</v>
      </c>
      <c r="BG14" s="5">
        <f t="shared" si="36"/>
        <v>196.7132923295846</v>
      </c>
      <c r="BH14" s="5">
        <f t="shared" si="37"/>
        <v>-7.479303714159176</v>
      </c>
      <c r="BI14" s="5">
        <f t="shared" si="38"/>
        <v>-2.2457901218376954</v>
      </c>
      <c r="BJ14" s="5">
        <f>Q14+(3*S14)-BH14</f>
        <v>69.45838939415917</v>
      </c>
      <c r="BK14" s="5">
        <f>R14+(3*T14)-BI14</f>
        <v>8.693627641837695</v>
      </c>
      <c r="BL14" s="5">
        <f t="shared" si="39"/>
        <v>70.00033584780552</v>
      </c>
      <c r="BM14" s="5">
        <f t="shared" si="40"/>
        <v>7.134217584538147</v>
      </c>
      <c r="BN14" s="5">
        <f t="shared" si="41"/>
        <v>60.98355731997902</v>
      </c>
      <c r="BO14" s="5">
        <f t="shared" si="42"/>
        <v>153.42658465916915</v>
      </c>
      <c r="BP14" s="5">
        <f t="shared" si="43"/>
        <v>-54.5413699645608</v>
      </c>
      <c r="BQ14" s="5">
        <f t="shared" si="44"/>
        <v>27.28063829509992</v>
      </c>
      <c r="BR14" s="5">
        <f t="shared" si="45"/>
        <v>3.5894811200000003</v>
      </c>
      <c r="BS14" s="5">
        <f t="shared" si="45"/>
        <v>15.200324159999997</v>
      </c>
      <c r="BT14" s="5">
        <f t="shared" si="46"/>
        <v>15.618393940476597</v>
      </c>
      <c r="BU14" s="5">
        <f t="shared" si="47"/>
        <v>76.71329232958458</v>
      </c>
      <c r="BV14" s="5">
        <f t="shared" si="48"/>
        <v>61.97908568</v>
      </c>
      <c r="BW14" s="5">
        <f t="shared" si="48"/>
        <v>6.447837519999999</v>
      </c>
      <c r="BX14" s="5">
        <f t="shared" si="49"/>
        <v>62.31357533004426</v>
      </c>
      <c r="BY14" s="5">
        <f t="shared" si="50"/>
        <v>5.939256716271355</v>
      </c>
      <c r="BZ14" s="5">
        <f t="shared" si="51"/>
        <v>973.2379673441952</v>
      </c>
      <c r="CA14" s="5">
        <f t="shared" si="52"/>
        <v>82.65254904585593</v>
      </c>
      <c r="CB14" s="5">
        <f t="shared" si="53"/>
        <v>124.46353744821162</v>
      </c>
      <c r="CC14" s="5">
        <f t="shared" si="54"/>
        <v>965.2465845192816</v>
      </c>
      <c r="CD14" s="5">
        <f t="shared" si="55"/>
        <v>69.92216748365082</v>
      </c>
      <c r="CE14" s="5">
        <f t="shared" si="55"/>
        <v>992.5272228143815</v>
      </c>
      <c r="CF14" s="5">
        <f t="shared" si="56"/>
        <v>994.987134355636</v>
      </c>
      <c r="CG14" s="5">
        <f t="shared" si="57"/>
        <v>85.97024948936053</v>
      </c>
      <c r="CH14" s="5">
        <f t="shared" si="58"/>
        <v>0.07035300601463401</v>
      </c>
      <c r="CI14" s="5">
        <f t="shared" si="59"/>
        <v>-78.83603190482238</v>
      </c>
      <c r="CJ14" s="5">
        <f t="shared" si="60"/>
        <v>0.999012685407803</v>
      </c>
      <c r="CK14" s="5">
        <f t="shared" si="61"/>
        <v>-78.83603190482238</v>
      </c>
      <c r="CL14" s="14">
        <f t="shared" si="62"/>
        <v>999.012685407803</v>
      </c>
      <c r="CM14" s="5">
        <f>(1/(SQRT(3)))*(CF14/BL14)</f>
        <v>8.206476196191705</v>
      </c>
      <c r="CN14" s="5">
        <f t="shared" si="64"/>
        <v>-78.83603190482238</v>
      </c>
      <c r="CO14" s="5">
        <f t="shared" si="65"/>
        <v>1.5889167017132777</v>
      </c>
      <c r="CP14" s="5">
        <f t="shared" si="66"/>
        <v>-8.051185954483827</v>
      </c>
      <c r="CQ14" s="5">
        <f t="shared" si="67"/>
        <v>5.067091274075282</v>
      </c>
      <c r="CR14" s="5">
        <f t="shared" si="68"/>
        <v>1.2487658567597537</v>
      </c>
    </row>
    <row r="15" spans="1:96" ht="12.75">
      <c r="A15" s="1" t="s">
        <v>53</v>
      </c>
      <c r="B15" s="1">
        <v>3</v>
      </c>
      <c r="C15">
        <v>0.0259</v>
      </c>
      <c r="D15">
        <v>0.6538</v>
      </c>
      <c r="E15">
        <v>0.4234</v>
      </c>
      <c r="F15">
        <v>0.5764</v>
      </c>
      <c r="G15">
        <v>2.3746</v>
      </c>
      <c r="H15" s="5">
        <f t="shared" si="0"/>
        <v>0.01693342</v>
      </c>
      <c r="I15" s="5">
        <f t="shared" si="1"/>
        <v>0.01096606</v>
      </c>
      <c r="J15" s="5">
        <f t="shared" si="2"/>
        <v>0.014928760000000001</v>
      </c>
      <c r="K15" s="5">
        <f t="shared" si="3"/>
        <v>0.06150214</v>
      </c>
      <c r="L15" s="2">
        <v>13</v>
      </c>
      <c r="M15" s="6"/>
      <c r="N15" s="2">
        <v>3</v>
      </c>
      <c r="O15" s="5">
        <f>O4+H14</f>
        <v>1.525453416</v>
      </c>
      <c r="P15" s="5">
        <f>P4+I14</f>
        <v>7.4257720879999995</v>
      </c>
      <c r="Q15" s="5">
        <f>Q4+J14</f>
        <v>1.741678048</v>
      </c>
      <c r="R15" s="5">
        <f>R4+K14</f>
        <v>5.469787272</v>
      </c>
      <c r="S15">
        <v>20</v>
      </c>
      <c r="T15">
        <v>0</v>
      </c>
      <c r="U15" s="5">
        <f t="shared" si="4"/>
        <v>21.525453416</v>
      </c>
      <c r="V15" s="5">
        <f t="shared" si="4"/>
        <v>7.4257720879999995</v>
      </c>
      <c r="W15" s="5">
        <f t="shared" si="5"/>
        <v>22.77031479508586</v>
      </c>
      <c r="X15" s="5">
        <f t="shared" si="6"/>
        <v>19.03322280319322</v>
      </c>
      <c r="Y15" s="5">
        <f t="shared" si="7"/>
        <v>0.3600465736319994</v>
      </c>
      <c r="Z15" s="5">
        <f t="shared" si="8"/>
        <v>-19.03322280319322</v>
      </c>
      <c r="AA15" s="5">
        <f t="shared" si="9"/>
        <v>0.3449763377565082</v>
      </c>
      <c r="AB15" s="5">
        <f t="shared" si="70"/>
        <v>0.5040652030847991</v>
      </c>
      <c r="AC15" s="5">
        <f t="shared" si="10"/>
        <v>23.050906832</v>
      </c>
      <c r="AD15" s="5">
        <f t="shared" si="10"/>
        <v>14.851544175999999</v>
      </c>
      <c r="AE15" s="5">
        <f t="shared" si="11"/>
        <v>27.421026060109853</v>
      </c>
      <c r="AF15" s="5">
        <f t="shared" si="12"/>
        <v>32.79341093796545</v>
      </c>
      <c r="AG15" s="5">
        <f t="shared" si="13"/>
        <v>0.2989812928415211</v>
      </c>
      <c r="AH15" s="5">
        <f t="shared" si="14"/>
        <v>-32.79341093796545</v>
      </c>
      <c r="AI15" s="14">
        <f t="shared" si="15"/>
        <v>298.9812928415211</v>
      </c>
      <c r="AJ15" s="5">
        <f t="shared" si="16"/>
        <v>15.831536777260167</v>
      </c>
      <c r="AK15" s="5">
        <f t="shared" si="17"/>
        <v>32.79341093796545</v>
      </c>
      <c r="AL15" s="5">
        <f t="shared" si="18"/>
        <v>13.308447264520183</v>
      </c>
      <c r="AM15" s="5">
        <f t="shared" si="19"/>
        <v>8.574543027895217</v>
      </c>
      <c r="AN15" s="5">
        <f t="shared" si="20"/>
        <v>0.6442932715940968</v>
      </c>
      <c r="AO15" s="5">
        <f t="shared" si="21"/>
        <v>0.4424923134054512</v>
      </c>
      <c r="AP15" s="5">
        <f t="shared" si="22"/>
        <v>64.79258487999999</v>
      </c>
      <c r="AQ15" s="5">
        <f t="shared" si="22"/>
        <v>20.321331448</v>
      </c>
      <c r="AR15" s="7">
        <f t="shared" si="23"/>
        <v>67.90460637726632</v>
      </c>
      <c r="AS15" s="5">
        <f t="shared" si="24"/>
        <v>17.413338364462774</v>
      </c>
      <c r="AT15" s="13">
        <f t="shared" si="25"/>
        <v>0.36220107559171744</v>
      </c>
      <c r="AU15" s="5">
        <f t="shared" si="26"/>
        <v>-17.413338364462774</v>
      </c>
      <c r="AV15" s="5">
        <f t="shared" si="27"/>
        <v>22.634868792422107</v>
      </c>
      <c r="AW15" s="5">
        <f t="shared" si="28"/>
        <v>17.413338364462774</v>
      </c>
      <c r="AX15" s="5">
        <f t="shared" si="29"/>
        <v>21.597528293333333</v>
      </c>
      <c r="AY15" s="5">
        <f t="shared" si="30"/>
        <v>6.773777149333333</v>
      </c>
      <c r="AZ15" s="5">
        <f t="shared" si="31"/>
        <v>0.3136366836673734</v>
      </c>
      <c r="BA15" s="5">
        <f t="shared" si="32"/>
        <v>0.5251915596079902</v>
      </c>
      <c r="BB15" s="1">
        <v>1</v>
      </c>
      <c r="BC15" s="1">
        <v>120</v>
      </c>
      <c r="BD15" s="5">
        <f t="shared" si="33"/>
        <v>7.58083763361978</v>
      </c>
      <c r="BE15" s="5">
        <f t="shared" si="34"/>
        <v>78.39140207530131</v>
      </c>
      <c r="BF15" s="5">
        <f t="shared" si="35"/>
        <v>7.58083763361978</v>
      </c>
      <c r="BG15" s="5">
        <f t="shared" si="36"/>
        <v>198.3914020753013</v>
      </c>
      <c r="BH15" s="5">
        <f t="shared" si="37"/>
        <v>-7.193633978921413</v>
      </c>
      <c r="BI15" s="5">
        <f t="shared" si="38"/>
        <v>-2.3918046334542473</v>
      </c>
      <c r="BJ15" s="5">
        <f>Q15+(3*S15)-BH15</f>
        <v>68.93531202692141</v>
      </c>
      <c r="BK15" s="5">
        <f>R15+(3*T15)-BI15</f>
        <v>7.861591905454247</v>
      </c>
      <c r="BL15" s="5">
        <f t="shared" si="39"/>
        <v>69.38214375137827</v>
      </c>
      <c r="BM15" s="5">
        <f t="shared" si="40"/>
        <v>6.5060759021287415</v>
      </c>
      <c r="BN15" s="5">
        <f t="shared" si="41"/>
        <v>57.46909922730594</v>
      </c>
      <c r="BO15" s="5">
        <f t="shared" si="42"/>
        <v>156.78280415060263</v>
      </c>
      <c r="BP15" s="5">
        <f t="shared" si="43"/>
        <v>-52.8150829785338</v>
      </c>
      <c r="BQ15" s="5">
        <f t="shared" si="44"/>
        <v>22.655338796154094</v>
      </c>
      <c r="BR15" s="5">
        <f t="shared" si="45"/>
        <v>3.050906832</v>
      </c>
      <c r="BS15" s="5">
        <f t="shared" si="45"/>
        <v>14.851544175999999</v>
      </c>
      <c r="BT15" s="5">
        <f t="shared" si="46"/>
        <v>15.16167526723956</v>
      </c>
      <c r="BU15" s="5">
        <f t="shared" si="47"/>
        <v>78.39140207530131</v>
      </c>
      <c r="BV15" s="5">
        <f t="shared" si="48"/>
        <v>61.741678048</v>
      </c>
      <c r="BW15" s="5">
        <f t="shared" si="48"/>
        <v>5.469787272</v>
      </c>
      <c r="BX15" s="5">
        <f t="shared" si="49"/>
        <v>61.983492810455736</v>
      </c>
      <c r="BY15" s="5">
        <f t="shared" si="50"/>
        <v>5.062701312297356</v>
      </c>
      <c r="BZ15" s="5">
        <f t="shared" si="51"/>
        <v>939.7735899214077</v>
      </c>
      <c r="CA15" s="5">
        <f t="shared" si="52"/>
        <v>83.45410338759866</v>
      </c>
      <c r="CB15" s="5">
        <f t="shared" si="53"/>
        <v>107.13332007235711</v>
      </c>
      <c r="CC15" s="5">
        <f t="shared" si="54"/>
        <v>933.6470703879727</v>
      </c>
      <c r="CD15" s="5">
        <f t="shared" si="55"/>
        <v>54.318237093823306</v>
      </c>
      <c r="CE15" s="5">
        <f t="shared" si="55"/>
        <v>956.3024091841268</v>
      </c>
      <c r="CF15" s="5">
        <f t="shared" si="56"/>
        <v>957.8438122639545</v>
      </c>
      <c r="CG15" s="5">
        <f t="shared" si="57"/>
        <v>86.74907724734265</v>
      </c>
      <c r="CH15" s="5">
        <f t="shared" si="58"/>
        <v>0.07243575921567734</v>
      </c>
      <c r="CI15" s="5">
        <f t="shared" si="59"/>
        <v>-80.24300134521391</v>
      </c>
      <c r="CJ15" s="5">
        <f t="shared" si="60"/>
        <v>1.0285877808626183</v>
      </c>
      <c r="CK15" s="5">
        <f t="shared" si="61"/>
        <v>-80.24300134521391</v>
      </c>
      <c r="CL15" s="14">
        <f t="shared" si="62"/>
        <v>1028.5877808626183</v>
      </c>
      <c r="CM15" s="5">
        <f>(1/(SQRT(3)))*(CF15/BL15)</f>
        <v>7.970514500587568</v>
      </c>
      <c r="CN15" s="5">
        <f t="shared" si="64"/>
        <v>-80.24300134521391</v>
      </c>
      <c r="CO15" s="5">
        <f t="shared" si="65"/>
        <v>1.3507621983890465</v>
      </c>
      <c r="CP15" s="5">
        <f t="shared" si="66"/>
        <v>-7.855223923446096</v>
      </c>
      <c r="CQ15" s="5">
        <f t="shared" si="67"/>
        <v>5.815401062314622</v>
      </c>
      <c r="CR15" s="5">
        <f t="shared" si="68"/>
        <v>1.2857347260782728</v>
      </c>
    </row>
    <row r="16" spans="1:96" ht="12.75">
      <c r="A16" s="1" t="s">
        <v>59</v>
      </c>
      <c r="B16" s="1">
        <v>3</v>
      </c>
      <c r="C16">
        <v>0.53018</v>
      </c>
      <c r="D16">
        <v>0.6538</v>
      </c>
      <c r="E16">
        <v>0.4234</v>
      </c>
      <c r="F16">
        <v>0.5764</v>
      </c>
      <c r="G16">
        <v>2.3746</v>
      </c>
      <c r="H16" s="5">
        <f t="shared" si="0"/>
        <v>0.346631684</v>
      </c>
      <c r="I16" s="5">
        <f t="shared" si="1"/>
        <v>0.22447821199999998</v>
      </c>
      <c r="J16" s="5">
        <f t="shared" si="2"/>
        <v>0.305595752</v>
      </c>
      <c r="K16" s="5">
        <f t="shared" si="3"/>
        <v>1.258965428</v>
      </c>
      <c r="L16" s="2">
        <v>14</v>
      </c>
      <c r="M16" s="6"/>
      <c r="N16" s="2">
        <v>3</v>
      </c>
      <c r="O16" s="5">
        <f>O15+H15</f>
        <v>1.542386836</v>
      </c>
      <c r="P16" s="5">
        <f>P15+I15</f>
        <v>7.436738148</v>
      </c>
      <c r="Q16" s="5">
        <f>Q15+J15</f>
        <v>1.7566068080000001</v>
      </c>
      <c r="R16" s="5">
        <f>R15+K15</f>
        <v>5.531289412</v>
      </c>
      <c r="S16">
        <v>20</v>
      </c>
      <c r="T16">
        <v>0</v>
      </c>
      <c r="U16" s="5">
        <f t="shared" si="4"/>
        <v>21.542386836</v>
      </c>
      <c r="V16" s="5">
        <f t="shared" si="4"/>
        <v>7.436738148</v>
      </c>
      <c r="W16" s="5">
        <f t="shared" si="5"/>
        <v>22.789899185248373</v>
      </c>
      <c r="X16" s="5">
        <f t="shared" si="6"/>
        <v>19.04540173325755</v>
      </c>
      <c r="Y16" s="5">
        <f t="shared" si="7"/>
        <v>0.35973716934208266</v>
      </c>
      <c r="Z16" s="5">
        <f t="shared" si="8"/>
        <v>-19.04540173325755</v>
      </c>
      <c r="AA16" s="5">
        <f t="shared" si="9"/>
        <v>0.34521421440507644</v>
      </c>
      <c r="AB16" s="5">
        <f t="shared" si="70"/>
        <v>0.5036320370789157</v>
      </c>
      <c r="AC16" s="5">
        <f t="shared" si="10"/>
        <v>23.084773672</v>
      </c>
      <c r="AD16" s="5">
        <f t="shared" si="10"/>
        <v>14.873476296</v>
      </c>
      <c r="AE16" s="5">
        <f t="shared" si="11"/>
        <v>27.461374193858877</v>
      </c>
      <c r="AF16" s="5">
        <f t="shared" si="12"/>
        <v>32.793607274477026</v>
      </c>
      <c r="AG16" s="5">
        <f t="shared" si="13"/>
        <v>0.298542009027577</v>
      </c>
      <c r="AH16" s="5">
        <f t="shared" si="14"/>
        <v>-32.793607274477026</v>
      </c>
      <c r="AI16" s="14">
        <f t="shared" si="15"/>
        <v>298.54200902757697</v>
      </c>
      <c r="AJ16" s="5">
        <f t="shared" si="16"/>
        <v>15.854831783141465</v>
      </c>
      <c r="AK16" s="5">
        <f t="shared" si="17"/>
        <v>32.793607274477026</v>
      </c>
      <c r="AL16" s="5">
        <f t="shared" si="18"/>
        <v>13.328000293710787</v>
      </c>
      <c r="AM16" s="5">
        <f t="shared" si="19"/>
        <v>8.587205543281119</v>
      </c>
      <c r="AN16" s="5">
        <f t="shared" si="20"/>
        <v>0.6442981208016064</v>
      </c>
      <c r="AO16" s="5">
        <f t="shared" si="21"/>
        <v>0.44184217336081394</v>
      </c>
      <c r="AP16" s="5">
        <f t="shared" si="22"/>
        <v>64.84138048</v>
      </c>
      <c r="AQ16" s="5">
        <f t="shared" si="22"/>
        <v>20.404765708</v>
      </c>
      <c r="AR16" s="7">
        <f t="shared" si="23"/>
        <v>67.9761655740488</v>
      </c>
      <c r="AS16" s="5">
        <f t="shared" si="24"/>
        <v>17.468132184289786</v>
      </c>
      <c r="AT16" s="13">
        <f t="shared" si="25"/>
        <v>0.36181978285735655</v>
      </c>
      <c r="AU16" s="5">
        <f t="shared" si="26"/>
        <v>-17.468132184289786</v>
      </c>
      <c r="AV16" s="5">
        <f t="shared" si="27"/>
        <v>22.658721858016268</v>
      </c>
      <c r="AW16" s="5">
        <f t="shared" si="28"/>
        <v>17.468132184289786</v>
      </c>
      <c r="AX16" s="5">
        <f t="shared" si="29"/>
        <v>21.613793493333333</v>
      </c>
      <c r="AY16" s="5">
        <f t="shared" si="30"/>
        <v>6.801588569333333</v>
      </c>
      <c r="AZ16" s="5">
        <f t="shared" si="31"/>
        <v>0.3146874042000655</v>
      </c>
      <c r="BA16" s="5">
        <f t="shared" si="32"/>
        <v>0.524638685143167</v>
      </c>
      <c r="BB16" s="1">
        <v>1</v>
      </c>
      <c r="BC16" s="1">
        <v>120</v>
      </c>
      <c r="BD16" s="5">
        <f t="shared" si="33"/>
        <v>7.595000423553942</v>
      </c>
      <c r="BE16" s="5">
        <f t="shared" si="34"/>
        <v>78.28291795764926</v>
      </c>
      <c r="BF16" s="5">
        <f t="shared" si="35"/>
        <v>7.595000423553942</v>
      </c>
      <c r="BG16" s="5">
        <f t="shared" si="36"/>
        <v>198.28291795764926</v>
      </c>
      <c r="BH16" s="5">
        <f t="shared" si="37"/>
        <v>-7.211597575460838</v>
      </c>
      <c r="BI16" s="5">
        <f t="shared" si="38"/>
        <v>-2.382622891561296</v>
      </c>
      <c r="BJ16" s="5">
        <f>Q16+(3*S16)-BH16</f>
        <v>68.96820438346084</v>
      </c>
      <c r="BK16" s="5">
        <f>R16+(3*T16)-BI16</f>
        <v>7.913912303561295</v>
      </c>
      <c r="BL16" s="5">
        <f t="shared" si="39"/>
        <v>69.42076939812239</v>
      </c>
      <c r="BM16" s="5">
        <f t="shared" si="40"/>
        <v>6.545903921497703</v>
      </c>
      <c r="BN16" s="5">
        <f t="shared" si="41"/>
        <v>57.684031433784554</v>
      </c>
      <c r="BO16" s="5">
        <f t="shared" si="42"/>
        <v>156.56583591529852</v>
      </c>
      <c r="BP16" s="5">
        <f t="shared" si="43"/>
        <v>-52.926117130052376</v>
      </c>
      <c r="BQ16" s="5">
        <f t="shared" si="44"/>
        <v>22.94065404450843</v>
      </c>
      <c r="BR16" s="5">
        <f t="shared" si="45"/>
        <v>3.084773672</v>
      </c>
      <c r="BS16" s="5">
        <f t="shared" si="45"/>
        <v>14.873476296</v>
      </c>
      <c r="BT16" s="5">
        <f t="shared" si="46"/>
        <v>15.190000847107884</v>
      </c>
      <c r="BU16" s="5">
        <f t="shared" si="47"/>
        <v>78.28291795764926</v>
      </c>
      <c r="BV16" s="5">
        <f t="shared" si="48"/>
        <v>61.756606808</v>
      </c>
      <c r="BW16" s="5">
        <f t="shared" si="48"/>
        <v>5.531289412</v>
      </c>
      <c r="BX16" s="5">
        <f t="shared" si="49"/>
        <v>62.003819616191514</v>
      </c>
      <c r="BY16" s="5">
        <f t="shared" si="50"/>
        <v>5.118094426752821</v>
      </c>
      <c r="BZ16" s="5">
        <f t="shared" si="51"/>
        <v>941.8380724938735</v>
      </c>
      <c r="CA16" s="5">
        <f t="shared" si="52"/>
        <v>83.40101238440208</v>
      </c>
      <c r="CB16" s="5">
        <f t="shared" si="53"/>
        <v>108.23565279767645</v>
      </c>
      <c r="CC16" s="5">
        <f t="shared" si="54"/>
        <v>935.5982034305301</v>
      </c>
      <c r="CD16" s="5">
        <f t="shared" si="55"/>
        <v>55.309535667624075</v>
      </c>
      <c r="CE16" s="5">
        <f t="shared" si="55"/>
        <v>958.5388574750385</v>
      </c>
      <c r="CF16" s="5">
        <f t="shared" si="56"/>
        <v>960.1332647217887</v>
      </c>
      <c r="CG16" s="5">
        <f t="shared" si="57"/>
        <v>86.69758521777885</v>
      </c>
      <c r="CH16" s="5">
        <f t="shared" si="58"/>
        <v>0.07230326450384778</v>
      </c>
      <c r="CI16" s="5">
        <f t="shared" si="59"/>
        <v>-80.15168129628115</v>
      </c>
      <c r="CJ16" s="5">
        <f t="shared" si="60"/>
        <v>1.0267063559546383</v>
      </c>
      <c r="CK16" s="5">
        <f t="shared" si="61"/>
        <v>-80.15168129628115</v>
      </c>
      <c r="CL16" s="14">
        <f t="shared" si="62"/>
        <v>1026.7063559546384</v>
      </c>
      <c r="CM16" s="5">
        <f>(1/(SQRT(3)))*(CF16/BL16)</f>
        <v>7.9851203559266795</v>
      </c>
      <c r="CN16" s="5">
        <f t="shared" si="64"/>
        <v>-80.15168129628115</v>
      </c>
      <c r="CO16" s="5">
        <f t="shared" si="65"/>
        <v>1.3657786044880516</v>
      </c>
      <c r="CP16" s="5">
        <f t="shared" si="66"/>
        <v>-7.8674516777770735</v>
      </c>
      <c r="CQ16" s="5">
        <f t="shared" si="67"/>
        <v>5.760415086254854</v>
      </c>
      <c r="CR16" s="5">
        <f t="shared" si="68"/>
        <v>1.2833829449432979</v>
      </c>
    </row>
    <row r="17" spans="1:96" ht="12.75">
      <c r="A17" s="1" t="s">
        <v>60</v>
      </c>
      <c r="B17" s="1">
        <v>3</v>
      </c>
      <c r="C17">
        <v>0.21308</v>
      </c>
      <c r="D17">
        <v>0.6538</v>
      </c>
      <c r="E17">
        <v>0.4234</v>
      </c>
      <c r="F17">
        <v>0.5764</v>
      </c>
      <c r="G17">
        <v>2.3746</v>
      </c>
      <c r="H17" s="5">
        <f t="shared" si="0"/>
        <v>0.139311704</v>
      </c>
      <c r="I17" s="5">
        <f t="shared" si="1"/>
        <v>0.090218072</v>
      </c>
      <c r="J17" s="5">
        <f t="shared" si="2"/>
        <v>0.122819312</v>
      </c>
      <c r="K17" s="5">
        <f t="shared" si="3"/>
        <v>0.505979768</v>
      </c>
      <c r="L17" s="2">
        <v>15</v>
      </c>
      <c r="M17" s="6"/>
      <c r="N17" s="2">
        <v>3</v>
      </c>
      <c r="O17" s="5">
        <f>O5+H16</f>
        <v>1.9716849920000001</v>
      </c>
      <c r="P17" s="5">
        <f>P5+I16</f>
        <v>7.714751056</v>
      </c>
      <c r="Q17" s="5">
        <f>Q5+J16</f>
        <v>2.1350825760000003</v>
      </c>
      <c r="R17" s="5">
        <f>R5+K16</f>
        <v>7.090499264</v>
      </c>
      <c r="S17">
        <v>20</v>
      </c>
      <c r="T17">
        <v>0</v>
      </c>
      <c r="U17" s="5">
        <f t="shared" si="4"/>
        <v>21.971684992</v>
      </c>
      <c r="V17" s="5">
        <f t="shared" si="4"/>
        <v>7.714751056</v>
      </c>
      <c r="W17" s="5">
        <f t="shared" si="5"/>
        <v>23.28674140457894</v>
      </c>
      <c r="X17" s="5">
        <f t="shared" si="6"/>
        <v>19.347317504616623</v>
      </c>
      <c r="Y17" s="5">
        <f t="shared" si="7"/>
        <v>0.3520618741822167</v>
      </c>
      <c r="Z17" s="5">
        <f t="shared" si="8"/>
        <v>-19.347317504616623</v>
      </c>
      <c r="AA17" s="5">
        <f t="shared" si="9"/>
        <v>0.3511224131790065</v>
      </c>
      <c r="AB17" s="5">
        <f t="shared" si="70"/>
        <v>0.49288662385510335</v>
      </c>
      <c r="AC17" s="5">
        <f t="shared" si="10"/>
        <v>23.943369984</v>
      </c>
      <c r="AD17" s="5">
        <f t="shared" si="10"/>
        <v>15.429502112</v>
      </c>
      <c r="AE17" s="5">
        <f t="shared" si="11"/>
        <v>28.48428516945659</v>
      </c>
      <c r="AF17" s="5">
        <f t="shared" si="12"/>
        <v>32.79839902048845</v>
      </c>
      <c r="AG17" s="5">
        <f t="shared" si="13"/>
        <v>0.2878209431523217</v>
      </c>
      <c r="AH17" s="5">
        <f t="shared" si="14"/>
        <v>-32.79839902048845</v>
      </c>
      <c r="AI17" s="14">
        <f t="shared" si="15"/>
        <v>287.8209431523217</v>
      </c>
      <c r="AJ17" s="5">
        <f t="shared" si="16"/>
        <v>16.445409710259828</v>
      </c>
      <c r="AK17" s="5">
        <f t="shared" si="17"/>
        <v>32.79839902048845</v>
      </c>
      <c r="AL17" s="5">
        <f t="shared" si="18"/>
        <v>13.823711105569206</v>
      </c>
      <c r="AM17" s="5">
        <f t="shared" si="19"/>
        <v>8.908227197825099</v>
      </c>
      <c r="AN17" s="5">
        <f t="shared" si="20"/>
        <v>0.644416476139769</v>
      </c>
      <c r="AO17" s="5">
        <f t="shared" si="21"/>
        <v>0.42597499586543613</v>
      </c>
      <c r="AP17" s="5">
        <f t="shared" si="22"/>
        <v>66.07845256</v>
      </c>
      <c r="AQ17" s="5">
        <f t="shared" si="22"/>
        <v>22.520001376</v>
      </c>
      <c r="AR17" s="7">
        <f t="shared" si="23"/>
        <v>69.8105461567177</v>
      </c>
      <c r="AS17" s="5">
        <f t="shared" si="24"/>
        <v>18.819471209631395</v>
      </c>
      <c r="AT17" s="13">
        <f t="shared" si="25"/>
        <v>0.3523124058113578</v>
      </c>
      <c r="AU17" s="5">
        <f t="shared" si="26"/>
        <v>-18.819471209631395</v>
      </c>
      <c r="AV17" s="5">
        <f t="shared" si="27"/>
        <v>23.270182052239235</v>
      </c>
      <c r="AW17" s="5">
        <f t="shared" si="28"/>
        <v>18.819471209631395</v>
      </c>
      <c r="AX17" s="5">
        <f t="shared" si="29"/>
        <v>22.026150853333338</v>
      </c>
      <c r="AY17" s="5">
        <f t="shared" si="30"/>
        <v>7.506667125333335</v>
      </c>
      <c r="AZ17" s="5">
        <f t="shared" si="31"/>
        <v>0.3408070332087692</v>
      </c>
      <c r="BA17" s="5">
        <f t="shared" si="32"/>
        <v>0.5108529884264688</v>
      </c>
      <c r="BB17" s="1">
        <v>1</v>
      </c>
      <c r="BC17" s="1">
        <v>120</v>
      </c>
      <c r="BD17" s="5">
        <f t="shared" si="33"/>
        <v>7.962720989946286</v>
      </c>
      <c r="BE17" s="5">
        <f t="shared" si="34"/>
        <v>75.66360600608017</v>
      </c>
      <c r="BF17" s="5">
        <f t="shared" si="35"/>
        <v>7.962720989946286</v>
      </c>
      <c r="BG17" s="5">
        <f t="shared" si="36"/>
        <v>195.66360600608016</v>
      </c>
      <c r="BH17" s="5">
        <f t="shared" si="37"/>
        <v>-7.667012894368826</v>
      </c>
      <c r="BI17" s="5">
        <f t="shared" si="38"/>
        <v>-2.149846236667479</v>
      </c>
      <c r="BJ17" s="5">
        <f>Q17+(3*S17)-BH17</f>
        <v>69.80209547036883</v>
      </c>
      <c r="BK17" s="5">
        <f>R17+(3*T17)-BI17</f>
        <v>9.240345500667479</v>
      </c>
      <c r="BL17" s="5">
        <f t="shared" si="39"/>
        <v>70.41105394060077</v>
      </c>
      <c r="BM17" s="5">
        <f t="shared" si="40"/>
        <v>7.540923707624967</v>
      </c>
      <c r="BN17" s="5">
        <f t="shared" si="41"/>
        <v>63.40492556373116</v>
      </c>
      <c r="BO17" s="5">
        <f t="shared" si="42"/>
        <v>151.32721201216035</v>
      </c>
      <c r="BP17" s="5">
        <f t="shared" si="43"/>
        <v>-55.62984214837508</v>
      </c>
      <c r="BQ17" s="5">
        <f t="shared" si="44"/>
        <v>30.422117748262703</v>
      </c>
      <c r="BR17" s="5">
        <f t="shared" si="45"/>
        <v>3.9433699840000003</v>
      </c>
      <c r="BS17" s="5">
        <f t="shared" si="45"/>
        <v>15.429502112</v>
      </c>
      <c r="BT17" s="5">
        <f t="shared" si="46"/>
        <v>15.925441979892572</v>
      </c>
      <c r="BU17" s="5">
        <f t="shared" si="47"/>
        <v>75.66360600608017</v>
      </c>
      <c r="BV17" s="5">
        <f t="shared" si="48"/>
        <v>62.135082576</v>
      </c>
      <c r="BW17" s="5">
        <f t="shared" si="48"/>
        <v>7.090499264</v>
      </c>
      <c r="BX17" s="5">
        <f t="shared" si="49"/>
        <v>62.53833757415625</v>
      </c>
      <c r="BY17" s="5">
        <f t="shared" si="50"/>
        <v>6.510104880570129</v>
      </c>
      <c r="BZ17" s="5">
        <f t="shared" si="51"/>
        <v>995.950666556161</v>
      </c>
      <c r="CA17" s="5">
        <f t="shared" si="52"/>
        <v>82.1737108866503</v>
      </c>
      <c r="CB17" s="5">
        <f t="shared" si="53"/>
        <v>135.6187462145373</v>
      </c>
      <c r="CC17" s="5">
        <f t="shared" si="54"/>
        <v>986.6738498049182</v>
      </c>
      <c r="CD17" s="5">
        <f t="shared" si="55"/>
        <v>79.98890406616223</v>
      </c>
      <c r="CE17" s="5">
        <f t="shared" si="55"/>
        <v>1017.0959675531809</v>
      </c>
      <c r="CF17" s="5">
        <f t="shared" si="56"/>
        <v>1020.2364588597327</v>
      </c>
      <c r="CG17" s="5">
        <f t="shared" si="57"/>
        <v>85.50326313203625</v>
      </c>
      <c r="CH17" s="5">
        <f t="shared" si="58"/>
        <v>0.06901444594451729</v>
      </c>
      <c r="CI17" s="5">
        <f t="shared" si="59"/>
        <v>-77.96233942441128</v>
      </c>
      <c r="CJ17" s="5">
        <f t="shared" si="60"/>
        <v>0.9800051324121455</v>
      </c>
      <c r="CK17" s="5">
        <f t="shared" si="61"/>
        <v>-77.96233942441128</v>
      </c>
      <c r="CL17" s="14">
        <f t="shared" si="62"/>
        <v>980.0051324121455</v>
      </c>
      <c r="CM17" s="5">
        <f>(1/(SQRT(3)))*(CF17/BL17)</f>
        <v>8.365643761796978</v>
      </c>
      <c r="CN17" s="5">
        <f t="shared" si="64"/>
        <v>-77.96233942441128</v>
      </c>
      <c r="CO17" s="5">
        <f t="shared" si="65"/>
        <v>1.744693348738524</v>
      </c>
      <c r="CP17" s="5">
        <f t="shared" si="66"/>
        <v>-8.181689352949075</v>
      </c>
      <c r="CQ17" s="5">
        <f t="shared" si="67"/>
        <v>4.689471280935833</v>
      </c>
      <c r="CR17" s="5">
        <f t="shared" si="68"/>
        <v>1.2250064155151819</v>
      </c>
    </row>
    <row r="18" spans="1:96" ht="12.75">
      <c r="A18" s="1" t="s">
        <v>61</v>
      </c>
      <c r="B18" s="1">
        <v>3</v>
      </c>
      <c r="C18">
        <v>0.03828</v>
      </c>
      <c r="D18">
        <v>0.6538</v>
      </c>
      <c r="E18">
        <v>0.4234</v>
      </c>
      <c r="F18">
        <v>0.5764</v>
      </c>
      <c r="G18">
        <v>2.3746</v>
      </c>
      <c r="H18" s="5">
        <f t="shared" si="0"/>
        <v>0.025027464000000003</v>
      </c>
      <c r="I18" s="5">
        <f t="shared" si="1"/>
        <v>0.016207752</v>
      </c>
      <c r="J18" s="5">
        <f t="shared" si="2"/>
        <v>0.022064592</v>
      </c>
      <c r="K18" s="5">
        <f t="shared" si="3"/>
        <v>0.090899688</v>
      </c>
      <c r="L18" s="2">
        <v>16</v>
      </c>
      <c r="M18" s="6"/>
      <c r="N18" s="2">
        <v>3</v>
      </c>
      <c r="O18" s="5">
        <f>O17+H17</f>
        <v>2.110996696</v>
      </c>
      <c r="P18" s="5">
        <f>P17+I17</f>
        <v>7.804969128</v>
      </c>
      <c r="Q18" s="5">
        <f>Q17+J17</f>
        <v>2.257901888</v>
      </c>
      <c r="R18" s="5">
        <f>R17+K17</f>
        <v>7.5964790319999995</v>
      </c>
      <c r="S18">
        <v>20</v>
      </c>
      <c r="T18">
        <v>0</v>
      </c>
      <c r="U18" s="5">
        <f t="shared" si="4"/>
        <v>22.110996696</v>
      </c>
      <c r="V18" s="5">
        <f t="shared" si="4"/>
        <v>7.804969128</v>
      </c>
      <c r="W18" s="5">
        <f t="shared" si="5"/>
        <v>23.448106916754625</v>
      </c>
      <c r="X18" s="5">
        <f t="shared" si="6"/>
        <v>19.44254167329141</v>
      </c>
      <c r="Y18" s="5">
        <f t="shared" si="7"/>
        <v>0.3496390498217412</v>
      </c>
      <c r="Z18" s="5">
        <f t="shared" si="8"/>
        <v>-19.44254167329141</v>
      </c>
      <c r="AA18" s="5">
        <f t="shared" si="9"/>
        <v>0.35299038009498507</v>
      </c>
      <c r="AB18" s="5">
        <f t="shared" si="70"/>
        <v>0.48949466975043765</v>
      </c>
      <c r="AC18" s="5">
        <f t="shared" si="10"/>
        <v>24.221993392</v>
      </c>
      <c r="AD18" s="5">
        <f t="shared" si="10"/>
        <v>15.609938256</v>
      </c>
      <c r="AE18" s="5">
        <f t="shared" si="11"/>
        <v>28.81623043075246</v>
      </c>
      <c r="AF18" s="5">
        <f t="shared" si="12"/>
        <v>32.79988088148915</v>
      </c>
      <c r="AG18" s="5">
        <f t="shared" si="13"/>
        <v>0.2845054228100371</v>
      </c>
      <c r="AH18" s="5">
        <f t="shared" si="14"/>
        <v>-32.79988088148915</v>
      </c>
      <c r="AI18" s="14">
        <f t="shared" si="15"/>
        <v>284.5054228100371</v>
      </c>
      <c r="AJ18" s="5">
        <f t="shared" si="16"/>
        <v>16.637058396225218</v>
      </c>
      <c r="AK18" s="5">
        <f t="shared" si="17"/>
        <v>32.79988088148915</v>
      </c>
      <c r="AL18" s="5">
        <f t="shared" si="18"/>
        <v>13.984574405180537</v>
      </c>
      <c r="AM18" s="5">
        <f t="shared" si="19"/>
        <v>9.012402054135038</v>
      </c>
      <c r="AN18" s="5">
        <f t="shared" si="20"/>
        <v>0.6444530804452958</v>
      </c>
      <c r="AO18" s="5">
        <f t="shared" si="21"/>
        <v>0.4210680257588549</v>
      </c>
      <c r="AP18" s="5">
        <f t="shared" si="22"/>
        <v>66.47989528</v>
      </c>
      <c r="AQ18" s="5">
        <f t="shared" si="22"/>
        <v>23.206417287999997</v>
      </c>
      <c r="AR18" s="7">
        <f t="shared" si="23"/>
        <v>70.41387846003478</v>
      </c>
      <c r="AS18" s="5">
        <f t="shared" si="24"/>
        <v>19.242777754494067</v>
      </c>
      <c r="AT18" s="13">
        <f t="shared" si="25"/>
        <v>0.34929366206461204</v>
      </c>
      <c r="AU18" s="5">
        <f t="shared" si="26"/>
        <v>-19.242777754494067</v>
      </c>
      <c r="AV18" s="5">
        <f t="shared" si="27"/>
        <v>23.471292820011595</v>
      </c>
      <c r="AW18" s="5">
        <f t="shared" si="28"/>
        <v>19.242777754494067</v>
      </c>
      <c r="AX18" s="5">
        <f t="shared" si="29"/>
        <v>22.15996509333333</v>
      </c>
      <c r="AY18" s="5">
        <f t="shared" si="30"/>
        <v>7.735472429333334</v>
      </c>
      <c r="AZ18" s="5">
        <f t="shared" si="31"/>
        <v>0.349074215449035</v>
      </c>
      <c r="BA18" s="5">
        <f t="shared" si="32"/>
        <v>0.5064758099936875</v>
      </c>
      <c r="BB18" s="1">
        <v>1</v>
      </c>
      <c r="BC18" s="1">
        <v>120</v>
      </c>
      <c r="BD18" s="5">
        <f t="shared" si="33"/>
        <v>8.085409707587859</v>
      </c>
      <c r="BE18" s="5">
        <f t="shared" si="34"/>
        <v>74.86541957537496</v>
      </c>
      <c r="BF18" s="5">
        <f t="shared" si="35"/>
        <v>8.085409707587859</v>
      </c>
      <c r="BG18" s="5">
        <f t="shared" si="36"/>
        <v>194.86541957537497</v>
      </c>
      <c r="BH18" s="5">
        <f t="shared" si="37"/>
        <v>-7.814799888601277</v>
      </c>
      <c r="BI18" s="5">
        <f t="shared" si="38"/>
        <v>-2.074307797958987</v>
      </c>
      <c r="BJ18" s="5">
        <f>Q18+(3*S18)-BH18</f>
        <v>70.07270177660128</v>
      </c>
      <c r="BK18" s="5">
        <f>R18+(3*T18)-BI18</f>
        <v>9.670786829958987</v>
      </c>
      <c r="BL18" s="5">
        <f t="shared" si="39"/>
        <v>70.73689032027778</v>
      </c>
      <c r="BM18" s="5">
        <f t="shared" si="40"/>
        <v>7.857795908926791</v>
      </c>
      <c r="BN18" s="5">
        <f t="shared" si="41"/>
        <v>65.37385013955598</v>
      </c>
      <c r="BO18" s="5">
        <f t="shared" si="42"/>
        <v>149.73083915074992</v>
      </c>
      <c r="BP18" s="5">
        <f t="shared" si="43"/>
        <v>-56.461236038510165</v>
      </c>
      <c r="BQ18" s="5">
        <f t="shared" si="44"/>
        <v>32.95252808317997</v>
      </c>
      <c r="BR18" s="5">
        <f t="shared" si="45"/>
        <v>4.221993392</v>
      </c>
      <c r="BS18" s="5">
        <f t="shared" si="45"/>
        <v>15.609938256</v>
      </c>
      <c r="BT18" s="5">
        <f t="shared" si="46"/>
        <v>16.170819415175718</v>
      </c>
      <c r="BU18" s="5">
        <f t="shared" si="47"/>
        <v>74.86541957537496</v>
      </c>
      <c r="BV18" s="5">
        <f t="shared" si="48"/>
        <v>62.257901888</v>
      </c>
      <c r="BW18" s="5">
        <f t="shared" si="48"/>
        <v>7.5964790319999995</v>
      </c>
      <c r="BX18" s="5">
        <f t="shared" si="49"/>
        <v>62.71963680682031</v>
      </c>
      <c r="BY18" s="5">
        <f t="shared" si="50"/>
        <v>6.956631813152536</v>
      </c>
      <c r="BZ18" s="5">
        <f t="shared" si="51"/>
        <v>1014.2279205884994</v>
      </c>
      <c r="CA18" s="5">
        <f t="shared" si="52"/>
        <v>81.8220513885275</v>
      </c>
      <c r="CB18" s="5">
        <f t="shared" si="53"/>
        <v>144.27188171840135</v>
      </c>
      <c r="CC18" s="5">
        <f t="shared" si="54"/>
        <v>1003.9142886953562</v>
      </c>
      <c r="CD18" s="5">
        <f t="shared" si="55"/>
        <v>87.81064567989118</v>
      </c>
      <c r="CE18" s="5">
        <f t="shared" si="55"/>
        <v>1036.866816778536</v>
      </c>
      <c r="CF18" s="5">
        <f t="shared" si="56"/>
        <v>1040.5784474181528</v>
      </c>
      <c r="CG18" s="5">
        <f t="shared" si="57"/>
        <v>85.1592598859433</v>
      </c>
      <c r="CH18" s="5">
        <f t="shared" si="58"/>
        <v>0.06797843112721362</v>
      </c>
      <c r="CI18" s="5">
        <f t="shared" si="59"/>
        <v>-77.30146397701651</v>
      </c>
      <c r="CJ18" s="5">
        <f t="shared" si="60"/>
        <v>0.9652937220064334</v>
      </c>
      <c r="CK18" s="5">
        <f t="shared" si="61"/>
        <v>-77.30146397701651</v>
      </c>
      <c r="CL18" s="14">
        <f t="shared" si="62"/>
        <v>965.2937220064334</v>
      </c>
      <c r="CM18" s="5">
        <f>(1/(SQRT(3)))*(CF18/BL18)</f>
        <v>8.493139068025606</v>
      </c>
      <c r="CN18" s="5">
        <f t="shared" si="64"/>
        <v>-77.30146397701651</v>
      </c>
      <c r="CO18" s="5">
        <f t="shared" si="65"/>
        <v>1.8669726857294862</v>
      </c>
      <c r="CP18" s="5">
        <f t="shared" si="66"/>
        <v>-8.285398253527882</v>
      </c>
      <c r="CQ18" s="5">
        <f t="shared" si="67"/>
        <v>4.437878666816441</v>
      </c>
      <c r="CR18" s="5">
        <f t="shared" si="68"/>
        <v>1.2066171525080418</v>
      </c>
    </row>
    <row r="19" spans="1:96" ht="12.75">
      <c r="A19" s="1" t="s">
        <v>62</v>
      </c>
      <c r="B19" s="1">
        <v>3</v>
      </c>
      <c r="C19">
        <v>0.01148</v>
      </c>
      <c r="D19">
        <v>0.6538</v>
      </c>
      <c r="E19">
        <v>0.4234</v>
      </c>
      <c r="F19">
        <v>0.5764</v>
      </c>
      <c r="G19">
        <v>2.3746</v>
      </c>
      <c r="H19" s="5">
        <f t="shared" si="0"/>
        <v>0.007505624000000001</v>
      </c>
      <c r="I19" s="5">
        <f t="shared" si="1"/>
        <v>0.004860632</v>
      </c>
      <c r="J19" s="5">
        <f t="shared" si="2"/>
        <v>0.006617072000000001</v>
      </c>
      <c r="K19" s="5">
        <f t="shared" si="3"/>
        <v>0.027260408000000003</v>
      </c>
      <c r="L19" s="2">
        <v>17</v>
      </c>
      <c r="M19" s="6"/>
      <c r="N19" s="2">
        <v>3</v>
      </c>
      <c r="O19" s="5">
        <f>O6+H18</f>
        <v>1.6765465960000001</v>
      </c>
      <c r="P19" s="5">
        <f>P6+I18</f>
        <v>7.523619827999999</v>
      </c>
      <c r="Q19" s="5">
        <f>Q6+J18</f>
        <v>1.8748840880000002</v>
      </c>
      <c r="R19" s="5">
        <f>R6+K18</f>
        <v>6.018557332</v>
      </c>
      <c r="S19">
        <v>20</v>
      </c>
      <c r="T19">
        <v>0</v>
      </c>
      <c r="U19" s="5">
        <f t="shared" si="4"/>
        <v>21.676546596</v>
      </c>
      <c r="V19" s="5">
        <f t="shared" si="4"/>
        <v>7.523619827999999</v>
      </c>
      <c r="W19" s="5">
        <f t="shared" si="5"/>
        <v>22.945098118004072</v>
      </c>
      <c r="X19" s="5">
        <f t="shared" si="6"/>
        <v>19.14115774369268</v>
      </c>
      <c r="Y19" s="5">
        <f t="shared" si="7"/>
        <v>0.3573039339526624</v>
      </c>
      <c r="Z19" s="5">
        <f t="shared" si="8"/>
        <v>-19.14115774369268</v>
      </c>
      <c r="AA19" s="5">
        <f t="shared" si="9"/>
        <v>0.3470857221042923</v>
      </c>
      <c r="AB19" s="5">
        <f t="shared" si="70"/>
        <v>0.5002255075337273</v>
      </c>
      <c r="AC19" s="5">
        <f t="shared" si="10"/>
        <v>23.353093192</v>
      </c>
      <c r="AD19" s="5">
        <f t="shared" si="10"/>
        <v>15.047239655999999</v>
      </c>
      <c r="AE19" s="5">
        <f t="shared" si="11"/>
        <v>27.781043589097507</v>
      </c>
      <c r="AF19" s="5">
        <f t="shared" si="12"/>
        <v>32.79514264715618</v>
      </c>
      <c r="AG19" s="5">
        <f t="shared" si="13"/>
        <v>0.29510676214158077</v>
      </c>
      <c r="AH19" s="5">
        <f t="shared" si="14"/>
        <v>-32.79514264715618</v>
      </c>
      <c r="AI19" s="14">
        <f t="shared" si="15"/>
        <v>295.10676214158076</v>
      </c>
      <c r="AJ19" s="5">
        <f t="shared" si="16"/>
        <v>16.039392994534175</v>
      </c>
      <c r="AK19" s="5">
        <f t="shared" si="17"/>
        <v>32.79514264715618</v>
      </c>
      <c r="AL19" s="5">
        <f t="shared" si="18"/>
        <v>13.48291464081162</v>
      </c>
      <c r="AM19" s="5">
        <f t="shared" si="19"/>
        <v>8.68752786595241</v>
      </c>
      <c r="AN19" s="5">
        <f t="shared" si="20"/>
        <v>0.6443360428653915</v>
      </c>
      <c r="AO19" s="5">
        <f t="shared" si="21"/>
        <v>0.4367580079695395</v>
      </c>
      <c r="AP19" s="5">
        <f t="shared" si="22"/>
        <v>65.22797728</v>
      </c>
      <c r="AQ19" s="5">
        <f t="shared" si="22"/>
        <v>21.065796988</v>
      </c>
      <c r="AR19" s="7">
        <f t="shared" si="23"/>
        <v>68.54529030341783</v>
      </c>
      <c r="AS19" s="5">
        <f t="shared" si="24"/>
        <v>17.898197875306348</v>
      </c>
      <c r="AT19" s="13">
        <f t="shared" si="25"/>
        <v>0.3588156291789997</v>
      </c>
      <c r="AU19" s="5">
        <f t="shared" si="26"/>
        <v>-17.898197875306348</v>
      </c>
      <c r="AV19" s="5">
        <f t="shared" si="27"/>
        <v>22.848430101139275</v>
      </c>
      <c r="AW19" s="5">
        <f t="shared" si="28"/>
        <v>17.898197875306348</v>
      </c>
      <c r="AX19" s="5">
        <f t="shared" si="29"/>
        <v>21.742659093333334</v>
      </c>
      <c r="AY19" s="5">
        <f t="shared" si="30"/>
        <v>7.021932329333333</v>
      </c>
      <c r="AZ19" s="5">
        <f t="shared" si="31"/>
        <v>0.3229564654070475</v>
      </c>
      <c r="BA19" s="5">
        <f t="shared" si="32"/>
        <v>0.5202826623095496</v>
      </c>
      <c r="BB19" s="1">
        <v>1</v>
      </c>
      <c r="BC19" s="1">
        <v>120</v>
      </c>
      <c r="BD19" s="5">
        <f t="shared" si="33"/>
        <v>7.708155668176008</v>
      </c>
      <c r="BE19" s="5">
        <f t="shared" si="34"/>
        <v>77.43758856867603</v>
      </c>
      <c r="BF19" s="5">
        <f t="shared" si="35"/>
        <v>7.708155668176008</v>
      </c>
      <c r="BG19" s="5">
        <f t="shared" si="36"/>
        <v>197.43758856867603</v>
      </c>
      <c r="BH19" s="5">
        <f t="shared" si="37"/>
        <v>-7.353919197464308</v>
      </c>
      <c r="BI19" s="5">
        <f t="shared" si="38"/>
        <v>-2.309877971235673</v>
      </c>
      <c r="BJ19" s="5">
        <f>Q19+(3*S19)-BH19</f>
        <v>69.22880328546431</v>
      </c>
      <c r="BK19" s="5">
        <f>R19+(3*T19)-BI19</f>
        <v>8.328435303235674</v>
      </c>
      <c r="BL19" s="5">
        <f t="shared" si="39"/>
        <v>69.72797171105508</v>
      </c>
      <c r="BM19" s="5">
        <f t="shared" si="40"/>
        <v>6.8598890818623826</v>
      </c>
      <c r="BN19" s="5">
        <f t="shared" si="41"/>
        <v>59.415663804833926</v>
      </c>
      <c r="BO19" s="5">
        <f t="shared" si="42"/>
        <v>154.87517713735207</v>
      </c>
      <c r="BP19" s="5">
        <f t="shared" si="43"/>
        <v>-53.79404682771555</v>
      </c>
      <c r="BQ19" s="5">
        <f t="shared" si="44"/>
        <v>25.22739842446301</v>
      </c>
      <c r="BR19" s="5">
        <f t="shared" si="45"/>
        <v>3.3530931920000002</v>
      </c>
      <c r="BS19" s="5">
        <f t="shared" si="45"/>
        <v>15.047239655999999</v>
      </c>
      <c r="BT19" s="5">
        <f t="shared" si="46"/>
        <v>15.416311336352017</v>
      </c>
      <c r="BU19" s="5">
        <f t="shared" si="47"/>
        <v>77.43758856867603</v>
      </c>
      <c r="BV19" s="5">
        <f t="shared" si="48"/>
        <v>61.874884088</v>
      </c>
      <c r="BW19" s="5">
        <f t="shared" si="48"/>
        <v>6.018557332</v>
      </c>
      <c r="BX19" s="5">
        <f t="shared" si="49"/>
        <v>62.16690689797914</v>
      </c>
      <c r="BY19" s="5">
        <f t="shared" si="50"/>
        <v>5.55567125506908</v>
      </c>
      <c r="BZ19" s="5">
        <f t="shared" si="51"/>
        <v>958.3843915572562</v>
      </c>
      <c r="CA19" s="5">
        <f t="shared" si="52"/>
        <v>82.99325982374512</v>
      </c>
      <c r="CB19" s="5">
        <f t="shared" si="53"/>
        <v>116.90957803328182</v>
      </c>
      <c r="CC19" s="5">
        <f t="shared" si="54"/>
        <v>951.2269931749478</v>
      </c>
      <c r="CD19" s="5">
        <f t="shared" si="55"/>
        <v>63.11553120556627</v>
      </c>
      <c r="CE19" s="5">
        <f t="shared" si="55"/>
        <v>976.4543915994108</v>
      </c>
      <c r="CF19" s="5">
        <f t="shared" si="56"/>
        <v>978.4920792490536</v>
      </c>
      <c r="CG19" s="5">
        <f t="shared" si="57"/>
        <v>86.30169115838122</v>
      </c>
      <c r="CH19" s="5">
        <f t="shared" si="58"/>
        <v>0.07126063990683297</v>
      </c>
      <c r="CI19" s="5">
        <f t="shared" si="59"/>
        <v>-79.44180207651884</v>
      </c>
      <c r="CJ19" s="5">
        <f t="shared" si="60"/>
        <v>1.0119010866770282</v>
      </c>
      <c r="CK19" s="5">
        <f t="shared" si="61"/>
        <v>-79.44180207651884</v>
      </c>
      <c r="CL19" s="14">
        <f t="shared" si="62"/>
        <v>1011.9010866770282</v>
      </c>
      <c r="CM19" s="5">
        <f>(1/(SQRT(3)))*(CF19/BL19)</f>
        <v>8.101951791963428</v>
      </c>
      <c r="CN19" s="5">
        <f t="shared" si="64"/>
        <v>-79.44180207651884</v>
      </c>
      <c r="CO19" s="5">
        <f t="shared" si="65"/>
        <v>1.4845543953142575</v>
      </c>
      <c r="CP19" s="5">
        <f t="shared" si="66"/>
        <v>-7.964780040067178</v>
      </c>
      <c r="CQ19" s="5">
        <f t="shared" si="67"/>
        <v>5.3650981501295245</v>
      </c>
      <c r="CR19" s="5">
        <f t="shared" si="68"/>
        <v>1.2648763583462852</v>
      </c>
    </row>
    <row r="20" spans="1:96" ht="12.75">
      <c r="A20" s="1" t="s">
        <v>63</v>
      </c>
      <c r="B20" s="1">
        <v>3</v>
      </c>
      <c r="C20">
        <v>0.01153</v>
      </c>
      <c r="D20">
        <v>0.6538</v>
      </c>
      <c r="E20">
        <v>0.4234</v>
      </c>
      <c r="F20">
        <v>0.5764</v>
      </c>
      <c r="G20">
        <v>2.3746</v>
      </c>
      <c r="H20" s="5">
        <f t="shared" si="0"/>
        <v>0.007538314000000001</v>
      </c>
      <c r="I20" s="5">
        <f t="shared" si="1"/>
        <v>0.004881802</v>
      </c>
      <c r="J20" s="5">
        <f t="shared" si="2"/>
        <v>0.0066458920000000005</v>
      </c>
      <c r="K20" s="5">
        <f t="shared" si="3"/>
        <v>0.027379138</v>
      </c>
      <c r="L20" s="2">
        <v>18</v>
      </c>
      <c r="M20" s="6"/>
      <c r="N20" s="2">
        <v>3</v>
      </c>
      <c r="O20" s="5">
        <f>O10+H19</f>
        <v>1.755623706</v>
      </c>
      <c r="P20" s="5">
        <f>P10+I19</f>
        <v>7.574830057999999</v>
      </c>
      <c r="Q20" s="5">
        <f>Q10+J19</f>
        <v>1.9445996680000004</v>
      </c>
      <c r="R20" s="5">
        <f>R10+K19</f>
        <v>6.305765202</v>
      </c>
      <c r="S20">
        <v>20</v>
      </c>
      <c r="T20">
        <v>0</v>
      </c>
      <c r="U20" s="5">
        <f t="shared" si="4"/>
        <v>21.755623706</v>
      </c>
      <c r="V20" s="5">
        <f t="shared" si="4"/>
        <v>7.574830057999999</v>
      </c>
      <c r="W20" s="5">
        <f t="shared" si="5"/>
        <v>23.03660594021284</v>
      </c>
      <c r="X20" s="5">
        <f t="shared" si="6"/>
        <v>19.196994262880033</v>
      </c>
      <c r="Y20" s="5">
        <f t="shared" si="7"/>
        <v>0.3558846230981255</v>
      </c>
      <c r="Z20" s="5">
        <f t="shared" si="8"/>
        <v>-19.196994262880033</v>
      </c>
      <c r="AA20" s="5">
        <f t="shared" si="9"/>
        <v>0.34817802331775627</v>
      </c>
      <c r="AB20" s="5">
        <f t="shared" si="70"/>
        <v>0.49823847233737567</v>
      </c>
      <c r="AC20" s="5">
        <f t="shared" si="10"/>
        <v>23.511247412</v>
      </c>
      <c r="AD20" s="5">
        <f t="shared" si="10"/>
        <v>15.149660115999998</v>
      </c>
      <c r="AE20" s="5">
        <f t="shared" si="11"/>
        <v>27.96946471598264</v>
      </c>
      <c r="AF20" s="5">
        <f t="shared" si="12"/>
        <v>32.79603119421923</v>
      </c>
      <c r="AG20" s="5">
        <f t="shared" si="13"/>
        <v>0.2931187244998606</v>
      </c>
      <c r="AH20" s="5">
        <f t="shared" si="14"/>
        <v>-32.79603119421923</v>
      </c>
      <c r="AI20" s="14">
        <f t="shared" si="15"/>
        <v>293.1187244998606</v>
      </c>
      <c r="AJ20" s="5">
        <f t="shared" si="16"/>
        <v>16.148177982862318</v>
      </c>
      <c r="AK20" s="5">
        <f t="shared" si="17"/>
        <v>32.79603119421923</v>
      </c>
      <c r="AL20" s="5">
        <f t="shared" si="18"/>
        <v>13.574225022302095</v>
      </c>
      <c r="AM20" s="5">
        <f t="shared" si="19"/>
        <v>8.746660346103937</v>
      </c>
      <c r="AN20" s="5">
        <f t="shared" si="20"/>
        <v>0.6443579896261779</v>
      </c>
      <c r="AO20" s="5">
        <f t="shared" si="21"/>
        <v>0.43381571225979365</v>
      </c>
      <c r="AP20" s="5">
        <f t="shared" si="22"/>
        <v>65.45584708</v>
      </c>
      <c r="AQ20" s="5">
        <f t="shared" si="22"/>
        <v>21.455425317999996</v>
      </c>
      <c r="AR20" s="7">
        <f t="shared" si="23"/>
        <v>68.88253183889671</v>
      </c>
      <c r="AS20" s="5">
        <f t="shared" si="24"/>
        <v>18.148352293063358</v>
      </c>
      <c r="AT20" s="13">
        <f t="shared" si="25"/>
        <v>0.3570589060954005</v>
      </c>
      <c r="AU20" s="5">
        <f t="shared" si="26"/>
        <v>-18.148352293063358</v>
      </c>
      <c r="AV20" s="5">
        <f t="shared" si="27"/>
        <v>22.960843946298905</v>
      </c>
      <c r="AW20" s="5">
        <f t="shared" si="28"/>
        <v>18.148352293063358</v>
      </c>
      <c r="AX20" s="5">
        <f t="shared" si="29"/>
        <v>21.81861569333333</v>
      </c>
      <c r="AY20" s="5">
        <f t="shared" si="30"/>
        <v>7.151808439333332</v>
      </c>
      <c r="AZ20" s="5">
        <f t="shared" si="31"/>
        <v>0.32778470182774083</v>
      </c>
      <c r="BA20" s="5">
        <f t="shared" si="32"/>
        <v>0.5177354138383307</v>
      </c>
      <c r="BB20" s="1">
        <v>1</v>
      </c>
      <c r="BC20" s="1">
        <v>120</v>
      </c>
      <c r="BD20" s="5">
        <f>SQRT(O20*O20+P20*P20)</f>
        <v>7.775619911277135</v>
      </c>
      <c r="BE20" s="5">
        <f t="shared" si="34"/>
        <v>76.95091615460403</v>
      </c>
      <c r="BF20" s="5">
        <f t="shared" si="35"/>
        <v>7.775619911277135</v>
      </c>
      <c r="BG20" s="5">
        <f t="shared" si="36"/>
        <v>196.95091615460404</v>
      </c>
      <c r="BH20" s="5">
        <f t="shared" si="37"/>
        <v>-7.437807112577953</v>
      </c>
      <c r="BI20" s="5">
        <f t="shared" si="38"/>
        <v>-2.267000300117817</v>
      </c>
      <c r="BJ20" s="5">
        <f>Q20+(3*S20)-BH20</f>
        <v>69.38240678057795</v>
      </c>
      <c r="BK20" s="5">
        <f>R20+(3*T20)-BI20</f>
        <v>8.572765502117818</v>
      </c>
      <c r="BL20" s="5">
        <f t="shared" si="39"/>
        <v>69.91001844528358</v>
      </c>
      <c r="BM20" s="5">
        <f t="shared" si="40"/>
        <v>7.0436639907079615</v>
      </c>
      <c r="BN20" s="5">
        <f t="shared" si="41"/>
        <v>60.46026500464944</v>
      </c>
      <c r="BO20" s="5">
        <f t="shared" si="42"/>
        <v>153.90183230920806</v>
      </c>
      <c r="BP20" s="5">
        <f t="shared" si="43"/>
        <v>-54.29583581051109</v>
      </c>
      <c r="BQ20" s="5">
        <f t="shared" si="44"/>
        <v>26.597102437492303</v>
      </c>
      <c r="BR20" s="5">
        <f t="shared" si="45"/>
        <v>3.511247412</v>
      </c>
      <c r="BS20" s="5">
        <f t="shared" si="45"/>
        <v>15.149660115999998</v>
      </c>
      <c r="BT20" s="5">
        <f t="shared" si="46"/>
        <v>15.55123982255427</v>
      </c>
      <c r="BU20" s="5">
        <f t="shared" si="47"/>
        <v>76.95091615460403</v>
      </c>
      <c r="BV20" s="5">
        <f t="shared" si="48"/>
        <v>61.944599668</v>
      </c>
      <c r="BW20" s="5">
        <f t="shared" si="48"/>
        <v>6.305765202</v>
      </c>
      <c r="BX20" s="5">
        <f t="shared" si="49"/>
        <v>62.26472599162017</v>
      </c>
      <c r="BY20" s="5">
        <f t="shared" si="50"/>
        <v>5.812507568706401</v>
      </c>
      <c r="BZ20" s="5">
        <f t="shared" si="51"/>
        <v>968.2936863813135</v>
      </c>
      <c r="CA20" s="5">
        <f t="shared" si="52"/>
        <v>82.76342372331044</v>
      </c>
      <c r="CB20" s="5">
        <f t="shared" si="53"/>
        <v>121.9726156900407</v>
      </c>
      <c r="CC20" s="5">
        <f t="shared" si="54"/>
        <v>960.5807327380886</v>
      </c>
      <c r="CD20" s="5">
        <f t="shared" si="55"/>
        <v>67.6767798795296</v>
      </c>
      <c r="CE20" s="5">
        <f t="shared" si="55"/>
        <v>987.1778351755809</v>
      </c>
      <c r="CF20" s="5">
        <f t="shared" si="56"/>
        <v>989.4949341946166</v>
      </c>
      <c r="CG20" s="5">
        <f t="shared" si="57"/>
        <v>86.07817758252509</v>
      </c>
      <c r="CH20" s="5">
        <f t="shared" si="58"/>
        <v>0.07065222471521364</v>
      </c>
      <c r="CI20" s="5">
        <f t="shared" si="59"/>
        <v>-79.03451359181713</v>
      </c>
      <c r="CJ20" s="5">
        <f t="shared" si="60"/>
        <v>1.0032615909560336</v>
      </c>
      <c r="CK20" s="5">
        <f t="shared" si="61"/>
        <v>-79.03451359181713</v>
      </c>
      <c r="CL20" s="14">
        <f t="shared" si="62"/>
        <v>1003.2615909560336</v>
      </c>
      <c r="CM20" s="5">
        <f>(1/(SQRT(3)))*(CF20/BL20)</f>
        <v>8.171721011147499</v>
      </c>
      <c r="CN20" s="5">
        <f t="shared" si="64"/>
        <v>-79.03451359181713</v>
      </c>
      <c r="CO20" s="5">
        <f t="shared" si="65"/>
        <v>1.5544055861592185</v>
      </c>
      <c r="CP20" s="5">
        <f t="shared" si="66"/>
        <v>-8.022521271878718</v>
      </c>
      <c r="CQ20" s="5">
        <f t="shared" si="67"/>
        <v>5.161150566694481</v>
      </c>
      <c r="CR20" s="5">
        <f t="shared" si="68"/>
        <v>1.254076988695042</v>
      </c>
    </row>
    <row r="21" spans="1:96" ht="12.75">
      <c r="A21" s="1" t="s">
        <v>64</v>
      </c>
      <c r="B21" s="1">
        <v>3</v>
      </c>
      <c r="C21">
        <v>0.00514</v>
      </c>
      <c r="D21">
        <v>0.6538</v>
      </c>
      <c r="E21">
        <v>0.4234</v>
      </c>
      <c r="F21">
        <v>0.5764</v>
      </c>
      <c r="G21">
        <v>2.3746</v>
      </c>
      <c r="H21" s="5">
        <f t="shared" si="0"/>
        <v>0.003360532</v>
      </c>
      <c r="I21" s="5">
        <f t="shared" si="1"/>
        <v>0.002176276</v>
      </c>
      <c r="J21" s="5">
        <f t="shared" si="2"/>
        <v>0.002962696</v>
      </c>
      <c r="K21" s="5">
        <f t="shared" si="3"/>
        <v>0.012205444</v>
      </c>
      <c r="L21" s="2">
        <v>19</v>
      </c>
      <c r="M21" s="6"/>
      <c r="N21" s="2">
        <v>3</v>
      </c>
      <c r="O21" s="5">
        <f>O11+H20</f>
        <v>1.77911474</v>
      </c>
      <c r="P21" s="5">
        <f>P11+I20</f>
        <v>7.590042819999999</v>
      </c>
      <c r="Q21" s="5">
        <f>Q11+J20</f>
        <v>1.9653097200000005</v>
      </c>
      <c r="R21" s="5">
        <f>R11+K20</f>
        <v>6.391084579999999</v>
      </c>
      <c r="S21">
        <v>20</v>
      </c>
      <c r="T21">
        <v>0</v>
      </c>
      <c r="U21" s="5">
        <f t="shared" si="4"/>
        <v>21.77911474</v>
      </c>
      <c r="V21" s="5">
        <f t="shared" si="4"/>
        <v>7.590042819999999</v>
      </c>
      <c r="W21" s="5">
        <f t="shared" si="5"/>
        <v>23.063793895790837</v>
      </c>
      <c r="X21" s="5">
        <f t="shared" si="6"/>
        <v>19.213495966753012</v>
      </c>
      <c r="Y21" s="5">
        <f t="shared" si="7"/>
        <v>0.355465100821461</v>
      </c>
      <c r="Z21" s="5">
        <f t="shared" si="8"/>
        <v>-19.213495966753012</v>
      </c>
      <c r="AA21" s="5">
        <f t="shared" si="9"/>
        <v>0.34850097952144765</v>
      </c>
      <c r="AB21" s="5">
        <f t="shared" si="70"/>
        <v>0.49765114115004533</v>
      </c>
      <c r="AC21" s="5">
        <f t="shared" si="10"/>
        <v>23.55822948</v>
      </c>
      <c r="AD21" s="5">
        <f t="shared" si="10"/>
        <v>15.180085639999998</v>
      </c>
      <c r="AE21" s="5">
        <f t="shared" si="11"/>
        <v>28.025438021020747</v>
      </c>
      <c r="AF21" s="5">
        <f t="shared" si="12"/>
        <v>32.79629284854978</v>
      </c>
      <c r="AG21" s="5">
        <f>14.2/(SQRT(3)*AE21)</f>
        <v>0.2925332983678406</v>
      </c>
      <c r="AH21" s="5">
        <f t="shared" si="14"/>
        <v>-32.79629284854978</v>
      </c>
      <c r="AI21" s="14">
        <f t="shared" si="15"/>
        <v>292.5332983678406</v>
      </c>
      <c r="AJ21" s="5">
        <f t="shared" si="16"/>
        <v>16.180494185593503</v>
      </c>
      <c r="AK21" s="5">
        <f t="shared" si="17"/>
        <v>32.79629284854978</v>
      </c>
      <c r="AL21" s="5">
        <f t="shared" si="18"/>
        <v>13.601350131908982</v>
      </c>
      <c r="AM21" s="5">
        <f t="shared" si="19"/>
        <v>8.764226530575572</v>
      </c>
      <c r="AN21" s="5">
        <f t="shared" si="20"/>
        <v>0.6443644524681824</v>
      </c>
      <c r="AO21" s="5">
        <f t="shared" si="21"/>
        <v>0.43294928158440404</v>
      </c>
      <c r="AP21" s="5">
        <f t="shared" si="22"/>
        <v>65.5235392</v>
      </c>
      <c r="AQ21" s="5">
        <f t="shared" si="22"/>
        <v>21.57117022</v>
      </c>
      <c r="AR21" s="7">
        <f t="shared" si="23"/>
        <v>68.9829658245726</v>
      </c>
      <c r="AS21" s="5">
        <f t="shared" si="24"/>
        <v>18.222192689509235</v>
      </c>
      <c r="AT21" s="13">
        <f t="shared" si="25"/>
        <v>0.35653905530859276</v>
      </c>
      <c r="AU21" s="5">
        <f t="shared" si="26"/>
        <v>-18.222192689509235</v>
      </c>
      <c r="AV21" s="5">
        <f t="shared" si="27"/>
        <v>22.994321941524202</v>
      </c>
      <c r="AW21" s="5">
        <f t="shared" si="28"/>
        <v>18.222192689509235</v>
      </c>
      <c r="AX21" s="5">
        <f t="shared" si="29"/>
        <v>21.841179733333334</v>
      </c>
      <c r="AY21" s="5">
        <f t="shared" si="30"/>
        <v>7.190390073333332</v>
      </c>
      <c r="AZ21" s="5">
        <f t="shared" si="31"/>
        <v>0.32921253160879316</v>
      </c>
      <c r="BA21" s="5">
        <f t="shared" si="32"/>
        <v>0.5169816301974595</v>
      </c>
      <c r="BB21" s="1">
        <v>1</v>
      </c>
      <c r="BC21" s="1">
        <v>120</v>
      </c>
      <c r="BD21" s="5">
        <f t="shared" si="33"/>
        <v>7.795768035769074</v>
      </c>
      <c r="BE21" s="5">
        <f t="shared" si="34"/>
        <v>76.80796921188761</v>
      </c>
      <c r="BF21" s="5">
        <f t="shared" si="35"/>
        <v>7.795768035769074</v>
      </c>
      <c r="BG21" s="5">
        <f t="shared" si="36"/>
        <v>196.8079692118876</v>
      </c>
      <c r="BH21" s="5">
        <f t="shared" si="37"/>
        <v>-7.462727267931679</v>
      </c>
      <c r="BI21" s="5">
        <f t="shared" si="38"/>
        <v>-2.2542628489126524</v>
      </c>
      <c r="BJ21" s="5">
        <f>Q21+(3*S21)-BH21</f>
        <v>69.42803698793168</v>
      </c>
      <c r="BK21" s="5">
        <f>R21+(3*T21)-BI21</f>
        <v>8.645347428912652</v>
      </c>
      <c r="BL21" s="5">
        <f t="shared" si="39"/>
        <v>69.96423623655313</v>
      </c>
      <c r="BM21" s="5">
        <f t="shared" si="40"/>
        <v>7.098072623888022</v>
      </c>
      <c r="BN21" s="5">
        <f t="shared" si="41"/>
        <v>60.7739992675188</v>
      </c>
      <c r="BO21" s="5">
        <f t="shared" si="42"/>
        <v>153.61593842377522</v>
      </c>
      <c r="BP21" s="5">
        <f t="shared" si="43"/>
        <v>-54.44350075134827</v>
      </c>
      <c r="BQ21" s="5">
        <f t="shared" si="44"/>
        <v>27.007114116586333</v>
      </c>
      <c r="BR21" s="5">
        <f t="shared" si="45"/>
        <v>3.55822948</v>
      </c>
      <c r="BS21" s="5">
        <f t="shared" si="45"/>
        <v>15.180085639999998</v>
      </c>
      <c r="BT21" s="5">
        <f t="shared" si="46"/>
        <v>15.591536071538147</v>
      </c>
      <c r="BU21" s="5">
        <f t="shared" si="47"/>
        <v>76.80796921188761</v>
      </c>
      <c r="BV21" s="5">
        <f t="shared" si="48"/>
        <v>61.96530972</v>
      </c>
      <c r="BW21" s="5">
        <f t="shared" si="48"/>
        <v>6.391084579999999</v>
      </c>
      <c r="BX21" s="5">
        <f t="shared" si="49"/>
        <v>62.2940251613607</v>
      </c>
      <c r="BY21" s="5">
        <f t="shared" si="50"/>
        <v>5.888648697592225</v>
      </c>
      <c r="BZ21" s="5">
        <f t="shared" si="51"/>
        <v>971.2595403446603</v>
      </c>
      <c r="CA21" s="5">
        <f t="shared" si="52"/>
        <v>82.69661790947984</v>
      </c>
      <c r="CB21" s="5">
        <f t="shared" si="53"/>
        <v>123.46958052615132</v>
      </c>
      <c r="CC21" s="5">
        <f t="shared" si="54"/>
        <v>963.3796538204537</v>
      </c>
      <c r="CD21" s="5">
        <f t="shared" si="55"/>
        <v>69.02607977480305</v>
      </c>
      <c r="CE21" s="5">
        <f t="shared" si="55"/>
        <v>990.38676793704</v>
      </c>
      <c r="CF21" s="5">
        <f t="shared" si="56"/>
        <v>992.7892776384391</v>
      </c>
      <c r="CG21" s="5">
        <f t="shared" si="57"/>
        <v>86.01315559831164</v>
      </c>
      <c r="CH21" s="5">
        <f t="shared" si="58"/>
        <v>0.07047239309733278</v>
      </c>
      <c r="CI21" s="5">
        <f t="shared" si="59"/>
        <v>-78.91508297442363</v>
      </c>
      <c r="CJ21" s="5">
        <f t="shared" si="60"/>
        <v>1.0007079819821254</v>
      </c>
      <c r="CK21" s="5">
        <f t="shared" si="61"/>
        <v>-78.91508297442363</v>
      </c>
      <c r="CL21" s="14">
        <f t="shared" si="62"/>
        <v>1000.7079819821254</v>
      </c>
      <c r="CM21" s="5">
        <f>(1/(SQRT(3)))*(CF21/BL21)</f>
        <v>8.192573627976843</v>
      </c>
      <c r="CN21" s="5">
        <f t="shared" si="64"/>
        <v>-78.91508297442363</v>
      </c>
      <c r="CO21" s="5">
        <f t="shared" si="65"/>
        <v>1.5751340017285296</v>
      </c>
      <c r="CP21" s="5">
        <f t="shared" si="66"/>
        <v>-8.039727329108887</v>
      </c>
      <c r="CQ21" s="5">
        <f t="shared" si="67"/>
        <v>5.1041545165593565</v>
      </c>
      <c r="CR21" s="5">
        <f t="shared" si="68"/>
        <v>1.2508849774776567</v>
      </c>
    </row>
    <row r="22" spans="1:96" ht="12.75">
      <c r="A22" s="1" t="s">
        <v>65</v>
      </c>
      <c r="B22" s="1">
        <v>1</v>
      </c>
      <c r="C22">
        <v>0.04019</v>
      </c>
      <c r="D22">
        <v>0.6538</v>
      </c>
      <c r="E22">
        <v>0.4083</v>
      </c>
      <c r="F22">
        <v>0.5516</v>
      </c>
      <c r="G22">
        <v>2.4192</v>
      </c>
      <c r="H22" s="5">
        <f t="shared" si="0"/>
        <v>0.026276222</v>
      </c>
      <c r="I22" s="5">
        <f t="shared" si="1"/>
        <v>0.016409576999999998</v>
      </c>
      <c r="J22" s="5">
        <f t="shared" si="2"/>
        <v>0.022168803999999997</v>
      </c>
      <c r="K22" s="5">
        <f t="shared" si="3"/>
        <v>0.09722764799999999</v>
      </c>
      <c r="L22" s="2">
        <v>20</v>
      </c>
      <c r="M22" s="6"/>
      <c r="N22" s="2">
        <v>3</v>
      </c>
      <c r="O22" s="5">
        <f>O13+H21</f>
        <v>1.7907458420000002</v>
      </c>
      <c r="P22" s="5">
        <f>P13+I21</f>
        <v>7.597575105999999</v>
      </c>
      <c r="Q22" s="5">
        <f>Q13+J21</f>
        <v>1.9755638760000005</v>
      </c>
      <c r="R22" s="5">
        <f>R13+K21</f>
        <v>6.433328713999999</v>
      </c>
      <c r="S22">
        <v>20</v>
      </c>
      <c r="T22">
        <v>0</v>
      </c>
      <c r="U22" s="5">
        <f t="shared" si="4"/>
        <v>21.790745842</v>
      </c>
      <c r="V22" s="5">
        <f t="shared" si="4"/>
        <v>7.597575105999999</v>
      </c>
      <c r="W22" s="5">
        <f t="shared" si="5"/>
        <v>23.07725615930003</v>
      </c>
      <c r="X22" s="5">
        <f t="shared" si="6"/>
        <v>19.221652053538943</v>
      </c>
      <c r="Y22" s="5">
        <f t="shared" si="7"/>
        <v>0.3552577380040381</v>
      </c>
      <c r="Z22" s="5">
        <f t="shared" si="8"/>
        <v>-19.221652053538943</v>
      </c>
      <c r="AA22" s="5">
        <f t="shared" si="9"/>
        <v>0.34866062690503474</v>
      </c>
      <c r="AB22" s="5">
        <f t="shared" si="70"/>
        <v>0.4973608332056533</v>
      </c>
      <c r="AC22" s="5">
        <f t="shared" si="10"/>
        <v>23.581491684</v>
      </c>
      <c r="AD22" s="5">
        <f t="shared" si="10"/>
        <v>15.195150211999998</v>
      </c>
      <c r="AE22" s="5">
        <f t="shared" si="11"/>
        <v>28.05315205120103</v>
      </c>
      <c r="AF22" s="5">
        <f t="shared" si="12"/>
        <v>32.79642201482832</v>
      </c>
      <c r="AG22" s="5">
        <f t="shared" si="13"/>
        <v>0.2922443013722478</v>
      </c>
      <c r="AH22" s="5">
        <f t="shared" si="14"/>
        <v>-32.79642201482832</v>
      </c>
      <c r="AI22" s="14">
        <f t="shared" si="15"/>
        <v>292.2443013722478</v>
      </c>
      <c r="AJ22" s="5">
        <f t="shared" si="16"/>
        <v>16.196494888378417</v>
      </c>
      <c r="AK22" s="5">
        <f t="shared" si="17"/>
        <v>32.79642201482832</v>
      </c>
      <c r="AL22" s="5">
        <f t="shared" si="18"/>
        <v>13.61478057165032</v>
      </c>
      <c r="AM22" s="5">
        <f t="shared" si="19"/>
        <v>8.772924065274998</v>
      </c>
      <c r="AN22" s="5">
        <f t="shared" si="20"/>
        <v>0.6443676428794317</v>
      </c>
      <c r="AO22" s="5">
        <f t="shared" si="21"/>
        <v>0.4325215660309267</v>
      </c>
      <c r="AP22" s="5">
        <f t="shared" si="22"/>
        <v>65.55705556</v>
      </c>
      <c r="AQ22" s="5">
        <f t="shared" si="22"/>
        <v>21.628478925999996</v>
      </c>
      <c r="AR22" s="7">
        <f t="shared" si="23"/>
        <v>69.03273596163889</v>
      </c>
      <c r="AS22" s="5">
        <f t="shared" si="24"/>
        <v>18.258673684537943</v>
      </c>
      <c r="AT22" s="13">
        <f t="shared" si="25"/>
        <v>0.3562820033838066</v>
      </c>
      <c r="AU22" s="5">
        <f t="shared" si="26"/>
        <v>-18.258673684537943</v>
      </c>
      <c r="AV22" s="5">
        <f t="shared" si="27"/>
        <v>23.010911987212964</v>
      </c>
      <c r="AW22" s="5">
        <f t="shared" si="28"/>
        <v>18.258673684537943</v>
      </c>
      <c r="AX22" s="5">
        <f t="shared" si="29"/>
        <v>21.852351853333328</v>
      </c>
      <c r="AY22" s="5">
        <f t="shared" si="30"/>
        <v>7.209492975333332</v>
      </c>
      <c r="AZ22" s="5">
        <f t="shared" si="31"/>
        <v>0.3299184007159214</v>
      </c>
      <c r="BA22" s="5">
        <f t="shared" si="32"/>
        <v>0.5166089049065196</v>
      </c>
      <c r="BB22" s="1">
        <v>1</v>
      </c>
      <c r="BC22" s="1">
        <v>120</v>
      </c>
      <c r="BD22" s="5">
        <f t="shared" si="33"/>
        <v>7.805761856599982</v>
      </c>
      <c r="BE22" s="5">
        <f t="shared" si="34"/>
        <v>76.73746533690203</v>
      </c>
      <c r="BF22" s="5">
        <f t="shared" si="35"/>
        <v>7.805761856599982</v>
      </c>
      <c r="BG22" s="5">
        <f t="shared" si="36"/>
        <v>196.73746533690203</v>
      </c>
      <c r="BH22" s="5">
        <f t="shared" si="37"/>
        <v>-7.475065969956249</v>
      </c>
      <c r="BI22" s="5">
        <f t="shared" si="38"/>
        <v>-2.2479561621066413</v>
      </c>
      <c r="BJ22" s="5">
        <f>Q22+(3*S22)-BH22</f>
        <v>69.45062984595626</v>
      </c>
      <c r="BK22" s="5">
        <f>R22+(3*T22)-BI22</f>
        <v>8.681284876106641</v>
      </c>
      <c r="BL22" s="5">
        <f t="shared" si="39"/>
        <v>69.99110438548708</v>
      </c>
      <c r="BM22" s="5">
        <f t="shared" si="40"/>
        <v>7.124980726054914</v>
      </c>
      <c r="BN22" s="5">
        <f t="shared" si="41"/>
        <v>60.92991816195119</v>
      </c>
      <c r="BO22" s="5">
        <f t="shared" si="42"/>
        <v>153.47493067380407</v>
      </c>
      <c r="BP22" s="5">
        <f t="shared" si="43"/>
        <v>-54.516376820670615</v>
      </c>
      <c r="BQ22" s="5">
        <f t="shared" si="44"/>
        <v>27.21065206070442</v>
      </c>
      <c r="BR22" s="5">
        <f t="shared" si="45"/>
        <v>3.5814916840000004</v>
      </c>
      <c r="BS22" s="5">
        <f t="shared" si="45"/>
        <v>15.195150211999998</v>
      </c>
      <c r="BT22" s="5">
        <f t="shared" si="46"/>
        <v>15.611523713199963</v>
      </c>
      <c r="BU22" s="5">
        <f t="shared" si="47"/>
        <v>76.73746533690203</v>
      </c>
      <c r="BV22" s="5">
        <f t="shared" si="48"/>
        <v>61.975563876</v>
      </c>
      <c r="BW22" s="5">
        <f t="shared" si="48"/>
        <v>6.433328713999999</v>
      </c>
      <c r="BX22" s="5">
        <f t="shared" si="49"/>
        <v>62.3085727335375</v>
      </c>
      <c r="BY22" s="5">
        <f t="shared" si="50"/>
        <v>5.9263218726646985</v>
      </c>
      <c r="BZ22" s="5">
        <f t="shared" si="51"/>
        <v>972.7317607652653</v>
      </c>
      <c r="CA22" s="5">
        <f t="shared" si="52"/>
        <v>82.66378720956673</v>
      </c>
      <c r="CB22" s="5">
        <f t="shared" si="53"/>
        <v>124.20957046070184</v>
      </c>
      <c r="CC22" s="5">
        <f t="shared" si="54"/>
        <v>964.7689158588503</v>
      </c>
      <c r="CD22" s="5">
        <f t="shared" si="55"/>
        <v>69.69319364003123</v>
      </c>
      <c r="CE22" s="5">
        <f t="shared" si="55"/>
        <v>991.9795679195547</v>
      </c>
      <c r="CF22" s="5">
        <f t="shared" si="56"/>
        <v>994.4247605573854</v>
      </c>
      <c r="CG22" s="5">
        <f t="shared" si="57"/>
        <v>85.9811922042203</v>
      </c>
      <c r="CH22" s="5">
        <f t="shared" si="58"/>
        <v>0.07038350930266091</v>
      </c>
      <c r="CI22" s="5">
        <f t="shared" si="59"/>
        <v>-78.85621147816539</v>
      </c>
      <c r="CJ22" s="5">
        <f t="shared" si="60"/>
        <v>0.9994458320977848</v>
      </c>
      <c r="CK22" s="5">
        <f t="shared" si="61"/>
        <v>-78.85621147816539</v>
      </c>
      <c r="CL22" s="14">
        <f t="shared" si="62"/>
        <v>999.4458320977848</v>
      </c>
      <c r="CM22" s="5">
        <f>(1/(SQRT(3)))*(CF22/BL22)</f>
        <v>8.202919617249018</v>
      </c>
      <c r="CN22" s="5">
        <f t="shared" si="64"/>
        <v>-78.85621147816539</v>
      </c>
      <c r="CO22" s="5">
        <f t="shared" si="65"/>
        <v>1.585393588906365</v>
      </c>
      <c r="CP22" s="5">
        <f t="shared" si="66"/>
        <v>-8.048255551068403</v>
      </c>
      <c r="CQ22" s="5">
        <f t="shared" si="67"/>
        <v>5.076503151889395</v>
      </c>
      <c r="CR22" s="5">
        <f t="shared" si="68"/>
        <v>1.249307290122231</v>
      </c>
    </row>
    <row r="23" spans="1:96" ht="12.75">
      <c r="A23" s="1" t="s">
        <v>66</v>
      </c>
      <c r="B23" s="1">
        <v>1</v>
      </c>
      <c r="C23">
        <v>0.07108</v>
      </c>
      <c r="D23">
        <v>0.6538</v>
      </c>
      <c r="E23">
        <v>0.4083</v>
      </c>
      <c r="F23">
        <v>0.5516</v>
      </c>
      <c r="G23">
        <v>2.4192</v>
      </c>
      <c r="H23" s="5">
        <f t="shared" si="0"/>
        <v>0.04647210400000001</v>
      </c>
      <c r="I23" s="5">
        <f t="shared" si="1"/>
        <v>0.029021964</v>
      </c>
      <c r="J23" s="5">
        <f t="shared" si="2"/>
        <v>0.039207728000000004</v>
      </c>
      <c r="K23" s="5">
        <f t="shared" si="3"/>
        <v>0.171956736</v>
      </c>
      <c r="L23" s="2">
        <v>21</v>
      </c>
      <c r="M23" s="6"/>
      <c r="N23" s="11">
        <v>1</v>
      </c>
      <c r="O23" s="5">
        <f>O15+H22</f>
        <v>1.5517296379999999</v>
      </c>
      <c r="P23" s="5">
        <f>P15+I22</f>
        <v>7.442181665</v>
      </c>
      <c r="Q23" s="5">
        <f>Q15+J22</f>
        <v>1.7638468520000001</v>
      </c>
      <c r="R23" s="5">
        <f>R15+K22</f>
        <v>5.567014919999999</v>
      </c>
      <c r="S23">
        <v>20</v>
      </c>
      <c r="T23">
        <v>0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9"/>
      <c r="AJ23" s="5"/>
      <c r="AK23" s="5"/>
      <c r="AL23" s="5"/>
      <c r="AM23" s="5"/>
      <c r="AN23" s="5"/>
      <c r="AO23" s="5"/>
      <c r="AP23" s="5">
        <f t="shared" si="22"/>
        <v>64.867306128</v>
      </c>
      <c r="AQ23" s="5">
        <f t="shared" si="22"/>
        <v>20.451378249999998</v>
      </c>
      <c r="AR23" s="7">
        <f t="shared" si="23"/>
        <v>68.01489746098451</v>
      </c>
      <c r="AS23" s="5">
        <f t="shared" si="24"/>
        <v>17.49903204169557</v>
      </c>
      <c r="AT23" s="13">
        <f t="shared" si="25"/>
        <v>0.3616137403072112</v>
      </c>
      <c r="AU23" s="5">
        <f t="shared" si="26"/>
        <v>-17.49903204169557</v>
      </c>
      <c r="AV23" s="5">
        <f t="shared" si="27"/>
        <v>22.671632486994838</v>
      </c>
      <c r="AW23" s="5">
        <f t="shared" si="28"/>
        <v>17.49903204169557</v>
      </c>
      <c r="AX23" s="5">
        <f t="shared" si="29"/>
        <v>21.622435375999995</v>
      </c>
      <c r="AY23" s="5">
        <f t="shared" si="30"/>
        <v>6.81712608333333</v>
      </c>
      <c r="AZ23" s="5">
        <f t="shared" si="31"/>
        <v>0.31528021542383966</v>
      </c>
      <c r="BA23" s="5">
        <f t="shared" si="32"/>
        <v>0.5243399234454562</v>
      </c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1:96" ht="12.75">
      <c r="A24" s="1" t="s">
        <v>67</v>
      </c>
      <c r="B24" s="1">
        <v>1</v>
      </c>
      <c r="C24">
        <v>0.18469</v>
      </c>
      <c r="D24">
        <v>0.6538</v>
      </c>
      <c r="E24">
        <v>0.4083</v>
      </c>
      <c r="F24">
        <v>0.5516</v>
      </c>
      <c r="G24">
        <v>2.4192</v>
      </c>
      <c r="H24" s="5">
        <f t="shared" si="0"/>
        <v>0.12075032200000001</v>
      </c>
      <c r="I24" s="5">
        <f t="shared" si="1"/>
        <v>0.075408927</v>
      </c>
      <c r="J24" s="5">
        <f t="shared" si="2"/>
        <v>0.10187500399999999</v>
      </c>
      <c r="K24" s="5">
        <f t="shared" si="3"/>
        <v>0.446802048</v>
      </c>
      <c r="L24" s="2">
        <v>22</v>
      </c>
      <c r="M24" s="6"/>
      <c r="N24" s="11">
        <v>1</v>
      </c>
      <c r="O24" s="5">
        <f>O16+H23</f>
        <v>1.58885894</v>
      </c>
      <c r="P24" s="5">
        <f>P16+I23</f>
        <v>7.465760112</v>
      </c>
      <c r="Q24" s="5">
        <f>Q16+J23</f>
        <v>1.7958145360000002</v>
      </c>
      <c r="R24" s="5">
        <f>R16+K23</f>
        <v>5.703246148</v>
      </c>
      <c r="S24">
        <v>20</v>
      </c>
      <c r="T24">
        <v>0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9"/>
      <c r="AJ24" s="5"/>
      <c r="AK24" s="5"/>
      <c r="AL24" s="5"/>
      <c r="AM24" s="5"/>
      <c r="AN24" s="5"/>
      <c r="AO24" s="5"/>
      <c r="AP24" s="5">
        <f t="shared" si="22"/>
        <v>64.973532416</v>
      </c>
      <c r="AQ24" s="5">
        <f t="shared" si="22"/>
        <v>20.634766372</v>
      </c>
      <c r="AR24" s="7">
        <f t="shared" si="23"/>
        <v>68.17150062775518</v>
      </c>
      <c r="AS24" s="5">
        <f t="shared" si="24"/>
        <v>17.619185166529306</v>
      </c>
      <c r="AT24" s="13">
        <f t="shared" si="25"/>
        <v>0.3607830433684844</v>
      </c>
      <c r="AU24" s="5">
        <f t="shared" si="26"/>
        <v>-17.619185166529306</v>
      </c>
      <c r="AV24" s="5">
        <f t="shared" si="27"/>
        <v>22.72383354258506</v>
      </c>
      <c r="AW24" s="5">
        <f t="shared" si="28"/>
        <v>17.619185166529306</v>
      </c>
      <c r="AX24" s="5">
        <f t="shared" si="29"/>
        <v>21.657844138666665</v>
      </c>
      <c r="AY24" s="5">
        <f t="shared" si="30"/>
        <v>6.878255457333332</v>
      </c>
      <c r="AZ24" s="5">
        <f t="shared" si="31"/>
        <v>0.31758726368582973</v>
      </c>
      <c r="BA24" s="5">
        <f t="shared" si="32"/>
        <v>0.5231354128843023</v>
      </c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1:96" ht="12.75">
      <c r="A25" s="1" t="s">
        <v>56</v>
      </c>
      <c r="B25" s="1">
        <v>1</v>
      </c>
      <c r="C25">
        <v>0.14827</v>
      </c>
      <c r="D25">
        <v>0.6538</v>
      </c>
      <c r="E25">
        <v>0.4083</v>
      </c>
      <c r="F25">
        <v>0.5516</v>
      </c>
      <c r="G25">
        <v>2.4192</v>
      </c>
      <c r="H25" s="5">
        <f t="shared" si="0"/>
        <v>0.09693892600000001</v>
      </c>
      <c r="I25" s="5">
        <f t="shared" si="1"/>
        <v>0.060538641000000004</v>
      </c>
      <c r="J25" s="5">
        <f t="shared" si="2"/>
        <v>0.081785732</v>
      </c>
      <c r="K25" s="5">
        <f t="shared" si="3"/>
        <v>0.35869478400000004</v>
      </c>
      <c r="L25" s="2">
        <v>23</v>
      </c>
      <c r="M25" s="6"/>
      <c r="N25" s="11">
        <v>1</v>
      </c>
      <c r="O25" s="5">
        <f>O5+H24</f>
        <v>1.74580363</v>
      </c>
      <c r="P25" s="5">
        <f>P5+I24</f>
        <v>7.5656817709999995</v>
      </c>
      <c r="Q25" s="5">
        <f>Q5+J24</f>
        <v>1.9313618280000002</v>
      </c>
      <c r="R25" s="5">
        <f>R5+K24</f>
        <v>6.2783358840000005</v>
      </c>
      <c r="S25">
        <v>20</v>
      </c>
      <c r="T25">
        <v>0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9"/>
      <c r="AJ25" s="5"/>
      <c r="AK25" s="5"/>
      <c r="AL25" s="5"/>
      <c r="AM25" s="5"/>
      <c r="AN25" s="5"/>
      <c r="AO25" s="5"/>
      <c r="AP25" s="5">
        <f t="shared" si="22"/>
        <v>65.422969088</v>
      </c>
      <c r="AQ25" s="5">
        <f t="shared" si="22"/>
        <v>21.409699426</v>
      </c>
      <c r="AR25" s="7">
        <f t="shared" si="23"/>
        <v>68.83705480190933</v>
      </c>
      <c r="AS25" s="5">
        <f t="shared" si="24"/>
        <v>18.120709983013686</v>
      </c>
      <c r="AT25" s="13">
        <f t="shared" si="25"/>
        <v>0.3572947962148413</v>
      </c>
      <c r="AU25" s="5">
        <f t="shared" si="26"/>
        <v>-18.120709983013686</v>
      </c>
      <c r="AV25" s="5">
        <f t="shared" si="27"/>
        <v>22.945684933969776</v>
      </c>
      <c r="AW25" s="5">
        <f t="shared" si="28"/>
        <v>18.120709983013686</v>
      </c>
      <c r="AX25" s="5">
        <f t="shared" si="29"/>
        <v>21.807656362666666</v>
      </c>
      <c r="AY25" s="5">
        <f t="shared" si="30"/>
        <v>7.136566475333334</v>
      </c>
      <c r="AZ25" s="5">
        <f t="shared" si="31"/>
        <v>0.3272505012299573</v>
      </c>
      <c r="BA25" s="5">
        <f t="shared" si="32"/>
        <v>0.5180774545115199</v>
      </c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1:96" ht="12.75">
      <c r="A26" s="1" t="s">
        <v>57</v>
      </c>
      <c r="B26" s="1">
        <v>1</v>
      </c>
      <c r="C26">
        <v>0.27836</v>
      </c>
      <c r="D26">
        <v>0.6538</v>
      </c>
      <c r="E26">
        <v>0.4083</v>
      </c>
      <c r="F26">
        <v>0.5516</v>
      </c>
      <c r="G26">
        <v>2.4192</v>
      </c>
      <c r="H26" s="5">
        <f t="shared" si="0"/>
        <v>0.181991768</v>
      </c>
      <c r="I26" s="5">
        <f t="shared" si="1"/>
        <v>0.113654388</v>
      </c>
      <c r="J26" s="5">
        <f t="shared" si="2"/>
        <v>0.15354337599999998</v>
      </c>
      <c r="K26" s="5">
        <f t="shared" si="3"/>
        <v>0.673408512</v>
      </c>
      <c r="L26" s="2">
        <v>24</v>
      </c>
      <c r="M26" s="6"/>
      <c r="N26" s="11">
        <v>1</v>
      </c>
      <c r="O26" s="5">
        <f>O25+H25</f>
        <v>1.842742556</v>
      </c>
      <c r="P26" s="5">
        <f>P25+I25</f>
        <v>7.6262204119999994</v>
      </c>
      <c r="Q26" s="5">
        <f>Q25+J25</f>
        <v>2.01314756</v>
      </c>
      <c r="R26" s="5">
        <f>R25+K25</f>
        <v>6.637030668</v>
      </c>
      <c r="S26">
        <v>20</v>
      </c>
      <c r="T26">
        <v>0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9"/>
      <c r="AJ26" s="5"/>
      <c r="AK26" s="5"/>
      <c r="AL26" s="5"/>
      <c r="AM26" s="5"/>
      <c r="AN26" s="5"/>
      <c r="AO26" s="5"/>
      <c r="AP26" s="5">
        <f t="shared" si="22"/>
        <v>65.698632672</v>
      </c>
      <c r="AQ26" s="5">
        <f t="shared" si="22"/>
        <v>21.889471492</v>
      </c>
      <c r="AR26" s="7">
        <f t="shared" si="23"/>
        <v>69.24925484920013</v>
      </c>
      <c r="AS26" s="5">
        <f t="shared" si="24"/>
        <v>18.42704247242837</v>
      </c>
      <c r="AT26" s="13">
        <f t="shared" si="25"/>
        <v>0.35516803063133817</v>
      </c>
      <c r="AU26" s="5">
        <f t="shared" si="26"/>
        <v>-18.42704247242837</v>
      </c>
      <c r="AV26" s="5">
        <f t="shared" si="27"/>
        <v>23.083084949733376</v>
      </c>
      <c r="AW26" s="5">
        <f t="shared" si="28"/>
        <v>18.42704247242837</v>
      </c>
      <c r="AX26" s="5">
        <f t="shared" si="29"/>
        <v>21.899544224000003</v>
      </c>
      <c r="AY26" s="5">
        <f t="shared" si="30"/>
        <v>7.296490497333333</v>
      </c>
      <c r="AZ26" s="5">
        <f t="shared" si="31"/>
        <v>0.3331800161090573</v>
      </c>
      <c r="BA26" s="5">
        <f t="shared" si="32"/>
        <v>0.5149936444154404</v>
      </c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1:96" ht="12.75">
      <c r="A27" s="1" t="s">
        <v>68</v>
      </c>
      <c r="B27" s="1">
        <v>1</v>
      </c>
      <c r="C27">
        <v>0.19185</v>
      </c>
      <c r="D27">
        <v>0.6538</v>
      </c>
      <c r="E27">
        <v>0.4083</v>
      </c>
      <c r="F27">
        <v>0.5516</v>
      </c>
      <c r="G27">
        <v>2.4192</v>
      </c>
      <c r="H27" s="5">
        <f t="shared" si="0"/>
        <v>0.12543153</v>
      </c>
      <c r="I27" s="5">
        <f t="shared" si="1"/>
        <v>0.07833235499999999</v>
      </c>
      <c r="J27" s="5">
        <f t="shared" si="2"/>
        <v>0.10582446</v>
      </c>
      <c r="K27" s="5">
        <f t="shared" si="3"/>
        <v>0.46412352</v>
      </c>
      <c r="L27" s="2">
        <v>25</v>
      </c>
      <c r="M27" s="6"/>
      <c r="N27" s="11">
        <v>1</v>
      </c>
      <c r="O27" s="5">
        <f>O25+H26</f>
        <v>1.927795398</v>
      </c>
      <c r="P27" s="5">
        <f>P25+I26</f>
        <v>7.679336158999999</v>
      </c>
      <c r="Q27" s="5">
        <f>Q25+J26</f>
        <v>2.084905204</v>
      </c>
      <c r="R27" s="5">
        <f>R25+K26</f>
        <v>6.9517443960000005</v>
      </c>
      <c r="S27">
        <v>20</v>
      </c>
      <c r="T27">
        <v>0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9"/>
      <c r="AJ27" s="5"/>
      <c r="AK27" s="5"/>
      <c r="AL27" s="5"/>
      <c r="AM27" s="5"/>
      <c r="AN27" s="5"/>
      <c r="AO27" s="5"/>
      <c r="AP27" s="5">
        <f>O27+O27+Q27+(3*S27)</f>
        <v>65.940496</v>
      </c>
      <c r="AQ27" s="5">
        <f t="shared" si="22"/>
        <v>22.310416714</v>
      </c>
      <c r="AR27" s="7">
        <f t="shared" si="23"/>
        <v>69.61252550136611</v>
      </c>
      <c r="AS27" s="5">
        <f t="shared" si="24"/>
        <v>18.692819882799387</v>
      </c>
      <c r="AT27" s="13">
        <f t="shared" si="25"/>
        <v>0.35331459806030724</v>
      </c>
      <c r="AU27" s="5">
        <f t="shared" si="26"/>
        <v>-18.692819882799387</v>
      </c>
      <c r="AV27" s="5">
        <f t="shared" si="27"/>
        <v>23.204175167122035</v>
      </c>
      <c r="AW27" s="5">
        <f t="shared" si="28"/>
        <v>18.692819882799387</v>
      </c>
      <c r="AX27" s="5">
        <f t="shared" si="29"/>
        <v>21.980165333333332</v>
      </c>
      <c r="AY27" s="5">
        <f t="shared" si="30"/>
        <v>7.436805571333334</v>
      </c>
      <c r="AZ27" s="5">
        <f t="shared" si="31"/>
        <v>0.33834165751498146</v>
      </c>
      <c r="BA27" s="5">
        <f t="shared" si="32"/>
        <v>0.5123061671874455</v>
      </c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1:96" ht="12.75">
      <c r="A28" s="1" t="s">
        <v>69</v>
      </c>
      <c r="B28" s="1">
        <v>1</v>
      </c>
      <c r="C28">
        <v>0.21027</v>
      </c>
      <c r="D28">
        <v>0.6538</v>
      </c>
      <c r="E28">
        <v>0.4083</v>
      </c>
      <c r="F28">
        <v>0.5516</v>
      </c>
      <c r="G28">
        <v>2.4192</v>
      </c>
      <c r="H28" s="5">
        <f t="shared" si="0"/>
        <v>0.137474526</v>
      </c>
      <c r="I28" s="5">
        <f t="shared" si="1"/>
        <v>0.08585324100000001</v>
      </c>
      <c r="J28" s="5">
        <f t="shared" si="2"/>
        <v>0.115984932</v>
      </c>
      <c r="K28" s="5">
        <f t="shared" si="3"/>
        <v>0.5086851840000001</v>
      </c>
      <c r="L28" s="2">
        <v>26</v>
      </c>
      <c r="M28" s="6"/>
      <c r="N28" s="11">
        <v>1</v>
      </c>
      <c r="O28" s="5">
        <f>O6+H29</f>
        <v>1.693087736</v>
      </c>
      <c r="P28" s="5">
        <f>P6+I29</f>
        <v>7.5333717899999995</v>
      </c>
      <c r="Q28" s="5">
        <f>Q6+J29</f>
        <v>1.8878902240000002</v>
      </c>
      <c r="R28" s="5">
        <f>R6+K29</f>
        <v>6.08147038</v>
      </c>
      <c r="S28">
        <v>20</v>
      </c>
      <c r="T28">
        <v>0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9"/>
      <c r="AJ28" s="5"/>
      <c r="AK28" s="5"/>
      <c r="AL28" s="5"/>
      <c r="AM28" s="5"/>
      <c r="AN28" s="5"/>
      <c r="AO28" s="5"/>
      <c r="AP28" s="5">
        <f t="shared" si="22"/>
        <v>65.274065696</v>
      </c>
      <c r="AQ28" s="5">
        <f t="shared" si="22"/>
        <v>21.14821396</v>
      </c>
      <c r="AR28" s="7">
        <f t="shared" si="23"/>
        <v>68.6145072574573</v>
      </c>
      <c r="AS28" s="5">
        <f t="shared" si="24"/>
        <v>17.951860925155735</v>
      </c>
      <c r="AT28" s="13">
        <f t="shared" si="25"/>
        <v>0.35845366308893745</v>
      </c>
      <c r="AU28" s="5">
        <f t="shared" si="26"/>
        <v>-17.951860925155735</v>
      </c>
      <c r="AV28" s="5">
        <f t="shared" si="27"/>
        <v>22.871502419152435</v>
      </c>
      <c r="AW28" s="5">
        <f t="shared" si="28"/>
        <v>17.951860925155735</v>
      </c>
      <c r="AX28" s="5">
        <f t="shared" si="29"/>
        <v>21.758021898666662</v>
      </c>
      <c r="AY28" s="5">
        <f t="shared" si="30"/>
        <v>7.049404653333332</v>
      </c>
      <c r="AZ28" s="5">
        <f t="shared" si="31"/>
        <v>0.3239910634415402</v>
      </c>
      <c r="BA28" s="5">
        <f t="shared" si="32"/>
        <v>0.5197578114789593</v>
      </c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1:96" ht="12.75">
      <c r="A29" s="1" t="s">
        <v>70</v>
      </c>
      <c r="B29" s="1">
        <v>1</v>
      </c>
      <c r="C29">
        <v>0.06358</v>
      </c>
      <c r="D29">
        <v>0.6538</v>
      </c>
      <c r="E29">
        <v>0.4083</v>
      </c>
      <c r="F29">
        <v>0.5516</v>
      </c>
      <c r="G29">
        <v>2.4192</v>
      </c>
      <c r="H29" s="5">
        <f t="shared" si="0"/>
        <v>0.041568604</v>
      </c>
      <c r="I29" s="5">
        <f t="shared" si="1"/>
        <v>0.025959714</v>
      </c>
      <c r="J29" s="5">
        <f t="shared" si="2"/>
        <v>0.035070727999999995</v>
      </c>
      <c r="K29" s="5">
        <f t="shared" si="3"/>
        <v>0.153812736</v>
      </c>
      <c r="L29" s="2">
        <v>27</v>
      </c>
      <c r="M29" s="6"/>
      <c r="N29" s="11">
        <v>1</v>
      </c>
      <c r="O29" s="5">
        <f>O7+H30</f>
        <v>1.701730972</v>
      </c>
      <c r="P29" s="5">
        <f>P7+I30</f>
        <v>7.539299073</v>
      </c>
      <c r="Q29" s="5">
        <f>Q7+J30</f>
        <v>1.8960521120000002</v>
      </c>
      <c r="R29" s="5">
        <f>R7+K30</f>
        <v>6.111888082</v>
      </c>
      <c r="S29">
        <v>20</v>
      </c>
      <c r="T29">
        <v>0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9"/>
      <c r="AJ29" s="5"/>
      <c r="AK29" s="5"/>
      <c r="AL29" s="5"/>
      <c r="AM29" s="5"/>
      <c r="AN29" s="5"/>
      <c r="AO29" s="5"/>
      <c r="AP29" s="5">
        <f t="shared" si="22"/>
        <v>65.299514056</v>
      </c>
      <c r="AQ29" s="5">
        <f t="shared" si="22"/>
        <v>21.190486227999997</v>
      </c>
      <c r="AR29" s="7">
        <f t="shared" si="23"/>
        <v>68.65175338277093</v>
      </c>
      <c r="AS29" s="5">
        <f t="shared" si="24"/>
        <v>17.97887700217177</v>
      </c>
      <c r="AT29" s="13">
        <f t="shared" si="25"/>
        <v>0.3582591886669937</v>
      </c>
      <c r="AU29" s="5">
        <f>0-AS29</f>
        <v>-17.97887700217177</v>
      </c>
      <c r="AV29" s="5">
        <f t="shared" si="27"/>
        <v>22.883917794256977</v>
      </c>
      <c r="AW29" s="5">
        <f t="shared" si="28"/>
        <v>17.97887700217177</v>
      </c>
      <c r="AX29" s="5">
        <f t="shared" si="29"/>
        <v>21.766504685333334</v>
      </c>
      <c r="AY29" s="5">
        <f t="shared" si="30"/>
        <v>7.063495409333332</v>
      </c>
      <c r="AZ29" s="5">
        <f t="shared" si="31"/>
        <v>0.32451215808171735</v>
      </c>
      <c r="BA29" s="5">
        <f t="shared" si="32"/>
        <v>0.5194758235671408</v>
      </c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1:96" ht="12.75">
      <c r="A30" s="1" t="s">
        <v>71</v>
      </c>
      <c r="B30" s="1">
        <v>1</v>
      </c>
      <c r="C30">
        <v>0.04173</v>
      </c>
      <c r="D30">
        <v>0.6538</v>
      </c>
      <c r="E30">
        <v>0.4083</v>
      </c>
      <c r="F30">
        <v>0.5516</v>
      </c>
      <c r="G30">
        <v>2.4192</v>
      </c>
      <c r="H30" s="5">
        <f t="shared" si="0"/>
        <v>0.027283074000000004</v>
      </c>
      <c r="I30" s="5">
        <f t="shared" si="1"/>
        <v>0.017038359</v>
      </c>
      <c r="J30" s="5">
        <f t="shared" si="2"/>
        <v>0.023018268</v>
      </c>
      <c r="K30" s="5">
        <f t="shared" si="3"/>
        <v>0.10095321600000001</v>
      </c>
      <c r="L30" s="2">
        <v>28</v>
      </c>
      <c r="M30" s="6"/>
      <c r="N30" s="11">
        <v>1</v>
      </c>
      <c r="O30" s="5">
        <f>O8+H31</f>
        <v>1.71383281</v>
      </c>
      <c r="P30" s="5">
        <f>P8+I31</f>
        <v>7.547245531</v>
      </c>
      <c r="Q30" s="5">
        <f>Q8+J31</f>
        <v>1.9069008280000002</v>
      </c>
      <c r="R30" s="5">
        <f>R8+K31</f>
        <v>6.155519024</v>
      </c>
      <c r="S30">
        <v>20</v>
      </c>
      <c r="T30">
        <v>0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9"/>
      <c r="AJ30" s="5"/>
      <c r="AK30" s="5"/>
      <c r="AL30" s="5"/>
      <c r="AM30" s="5"/>
      <c r="AN30" s="5"/>
      <c r="AO30" s="5"/>
      <c r="AP30" s="5">
        <f t="shared" si="22"/>
        <v>65.334566448</v>
      </c>
      <c r="AQ30" s="5">
        <f t="shared" si="22"/>
        <v>21.250010086</v>
      </c>
      <c r="AR30" s="7">
        <f t="shared" si="23"/>
        <v>68.70348245615523</v>
      </c>
      <c r="AS30" s="5">
        <f t="shared" si="24"/>
        <v>18.017070450872147</v>
      </c>
      <c r="AT30" s="13">
        <f t="shared" si="25"/>
        <v>0.35798944373997377</v>
      </c>
      <c r="AU30" s="5">
        <f t="shared" si="26"/>
        <v>-18.017070450872147</v>
      </c>
      <c r="AV30" s="5">
        <f t="shared" si="27"/>
        <v>22.90116081871841</v>
      </c>
      <c r="AW30" s="5">
        <f t="shared" si="28"/>
        <v>18.017070450872147</v>
      </c>
      <c r="AX30" s="5">
        <f t="shared" si="29"/>
        <v>21.778188816</v>
      </c>
      <c r="AY30" s="5">
        <f t="shared" si="30"/>
        <v>7.083336695333332</v>
      </c>
      <c r="AZ30" s="5">
        <f t="shared" si="31"/>
        <v>0.32524911760014436</v>
      </c>
      <c r="BA30" s="5">
        <f t="shared" si="32"/>
        <v>0.5190846934229619</v>
      </c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1:96" ht="12.75">
      <c r="A31" s="1" t="s">
        <v>72</v>
      </c>
      <c r="B31" s="1">
        <v>1</v>
      </c>
      <c r="C31">
        <v>0.03449</v>
      </c>
      <c r="D31">
        <v>0.6538</v>
      </c>
      <c r="E31">
        <v>0.4083</v>
      </c>
      <c r="F31">
        <v>0.5516</v>
      </c>
      <c r="G31">
        <v>2.4192</v>
      </c>
      <c r="H31" s="5">
        <f t="shared" si="0"/>
        <v>0.022549562000000002</v>
      </c>
      <c r="I31" s="5">
        <f t="shared" si="1"/>
        <v>0.014082266999999999</v>
      </c>
      <c r="J31" s="5">
        <f t="shared" si="2"/>
        <v>0.019024684</v>
      </c>
      <c r="K31" s="5">
        <f t="shared" si="3"/>
        <v>0.083438208</v>
      </c>
      <c r="L31" s="2">
        <v>29</v>
      </c>
      <c r="M31" s="6"/>
      <c r="N31" s="11">
        <v>1</v>
      </c>
      <c r="O31" s="5">
        <f>O30+H32</f>
        <v>1.7197693139999999</v>
      </c>
      <c r="P31" s="5">
        <f>P30+I32</f>
        <v>7.550952895</v>
      </c>
      <c r="Q31" s="5">
        <f>Q30+J32</f>
        <v>1.9119093560000002</v>
      </c>
      <c r="R31" s="5">
        <f>R30+K32</f>
        <v>6.17748536</v>
      </c>
      <c r="S31">
        <v>20</v>
      </c>
      <c r="T31">
        <v>0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9"/>
      <c r="AJ31" s="5"/>
      <c r="AK31" s="5"/>
      <c r="AL31" s="5"/>
      <c r="AM31" s="5"/>
      <c r="AN31" s="5"/>
      <c r="AO31" s="5"/>
      <c r="AP31" s="5">
        <f t="shared" si="22"/>
        <v>65.351447984</v>
      </c>
      <c r="AQ31" s="5">
        <f t="shared" si="22"/>
        <v>21.279391150000002</v>
      </c>
      <c r="AR31" s="7">
        <f t="shared" si="23"/>
        <v>68.72862752390853</v>
      </c>
      <c r="AS31" s="5">
        <f t="shared" si="24"/>
        <v>18.036010099292813</v>
      </c>
      <c r="AT31" s="13">
        <f t="shared" si="25"/>
        <v>0.35785846965912693</v>
      </c>
      <c r="AU31" s="5">
        <f t="shared" si="26"/>
        <v>-18.036010099292813</v>
      </c>
      <c r="AV31" s="5">
        <f t="shared" si="27"/>
        <v>22.90954250796951</v>
      </c>
      <c r="AW31" s="5">
        <f t="shared" si="28"/>
        <v>18.036010099292813</v>
      </c>
      <c r="AX31" s="5">
        <f t="shared" si="29"/>
        <v>21.783815994666668</v>
      </c>
      <c r="AY31" s="5">
        <f t="shared" si="30"/>
        <v>7.093130383333333</v>
      </c>
      <c r="AZ31" s="5">
        <f t="shared" si="31"/>
        <v>0.3256146850060588</v>
      </c>
      <c r="BA31" s="5">
        <f t="shared" si="32"/>
        <v>0.518894781005734</v>
      </c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1:96" ht="12.75">
      <c r="A32" s="1" t="s">
        <v>55</v>
      </c>
      <c r="B32" s="1">
        <v>1</v>
      </c>
      <c r="C32">
        <v>0.00908</v>
      </c>
      <c r="D32">
        <v>0.6538</v>
      </c>
      <c r="E32">
        <v>0.4083</v>
      </c>
      <c r="F32">
        <v>0.5516</v>
      </c>
      <c r="G32">
        <v>2.4192</v>
      </c>
      <c r="H32" s="5">
        <f t="shared" si="0"/>
        <v>0.005936504</v>
      </c>
      <c r="I32" s="5">
        <f t="shared" si="1"/>
        <v>0.003707364</v>
      </c>
      <c r="J32" s="5">
        <f t="shared" si="2"/>
        <v>0.005008528</v>
      </c>
      <c r="K32" s="5">
        <f t="shared" si="3"/>
        <v>0.021966336</v>
      </c>
      <c r="L32" s="2">
        <v>30</v>
      </c>
      <c r="M32" s="6"/>
      <c r="N32" s="11">
        <v>1</v>
      </c>
      <c r="O32" s="5">
        <f>O30+H33</f>
        <v>1.724077856</v>
      </c>
      <c r="P32" s="5">
        <f>P30+I33</f>
        <v>7.553643591999999</v>
      </c>
      <c r="Q32" s="5">
        <f>Q30+J33</f>
        <v>1.9155444000000001</v>
      </c>
      <c r="R32" s="5">
        <f>R30+K33</f>
        <v>6.193427888</v>
      </c>
      <c r="S32">
        <v>20</v>
      </c>
      <c r="T32">
        <v>0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9"/>
      <c r="AJ32" s="5"/>
      <c r="AK32" s="5"/>
      <c r="AL32" s="5"/>
      <c r="AM32" s="5"/>
      <c r="AN32" s="5"/>
      <c r="AO32" s="5"/>
      <c r="AP32" s="5">
        <f t="shared" si="22"/>
        <v>65.363700112</v>
      </c>
      <c r="AQ32" s="5">
        <f t="shared" si="22"/>
        <v>21.300715072</v>
      </c>
      <c r="AR32" s="7">
        <f t="shared" si="23"/>
        <v>68.74688178317615</v>
      </c>
      <c r="AS32" s="5">
        <f t="shared" si="24"/>
        <v>18.049747267692958</v>
      </c>
      <c r="AT32" s="13">
        <f t="shared" si="25"/>
        <v>0.3577634480215365</v>
      </c>
      <c r="AU32" s="5">
        <f t="shared" si="26"/>
        <v>-18.049747267692958</v>
      </c>
      <c r="AV32" s="5">
        <f>AR32/3</f>
        <v>22.915627261058717</v>
      </c>
      <c r="AW32" s="5">
        <f t="shared" si="28"/>
        <v>18.049747267692958</v>
      </c>
      <c r="AX32" s="5">
        <f t="shared" si="29"/>
        <v>21.787900037333333</v>
      </c>
      <c r="AY32" s="5">
        <f t="shared" si="30"/>
        <v>7.100238357333333</v>
      </c>
      <c r="AZ32" s="5">
        <f t="shared" si="31"/>
        <v>0.325879884943806</v>
      </c>
      <c r="BA32" s="5">
        <f t="shared" si="32"/>
        <v>0.5187569996312279</v>
      </c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1:96" ht="12.75">
      <c r="A33" s="1" t="s">
        <v>54</v>
      </c>
      <c r="B33" s="1">
        <v>1</v>
      </c>
      <c r="C33">
        <v>0.01567</v>
      </c>
      <c r="D33">
        <v>0.6538</v>
      </c>
      <c r="E33">
        <v>0.4083</v>
      </c>
      <c r="F33">
        <v>0.5516</v>
      </c>
      <c r="G33">
        <v>2.4192</v>
      </c>
      <c r="H33" s="5">
        <f t="shared" si="0"/>
        <v>0.010245046</v>
      </c>
      <c r="I33" s="5">
        <f t="shared" si="1"/>
        <v>0.006398061</v>
      </c>
      <c r="J33" s="5">
        <f t="shared" si="2"/>
        <v>0.008643572</v>
      </c>
      <c r="K33" s="5">
        <f t="shared" si="3"/>
        <v>0.037908864</v>
      </c>
      <c r="L33" s="2">
        <v>31</v>
      </c>
      <c r="M33" s="6"/>
      <c r="N33" s="11">
        <v>1</v>
      </c>
      <c r="O33" s="5">
        <f>O9+H34</f>
        <v>1.787248012</v>
      </c>
      <c r="P33" s="5">
        <f>P9+I34</f>
        <v>7.5942532179999995</v>
      </c>
      <c r="Q33" s="5">
        <f>Q9+J34</f>
        <v>1.9707446320000002</v>
      </c>
      <c r="R33" s="5">
        <f>R9+K34</f>
        <v>6.4237457120000006</v>
      </c>
      <c r="S33">
        <v>20</v>
      </c>
      <c r="T33">
        <v>0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9"/>
      <c r="AJ33" s="5"/>
      <c r="AK33" s="5"/>
      <c r="AL33" s="5"/>
      <c r="AM33" s="5"/>
      <c r="AN33" s="5"/>
      <c r="AO33" s="5"/>
      <c r="AP33" s="5">
        <f t="shared" si="22"/>
        <v>65.545240656</v>
      </c>
      <c r="AQ33" s="5">
        <f t="shared" si="22"/>
        <v>21.612252148</v>
      </c>
      <c r="AR33" s="7">
        <f t="shared" si="23"/>
        <v>69.0164329385523</v>
      </c>
      <c r="AS33" s="5">
        <f t="shared" si="24"/>
        <v>18.248953911520033</v>
      </c>
      <c r="AT33" s="13">
        <f t="shared" si="25"/>
        <v>0.35636616411885463</v>
      </c>
      <c r="AU33" s="5">
        <f t="shared" si="26"/>
        <v>-18.248953911520033</v>
      </c>
      <c r="AV33" s="5">
        <f t="shared" si="27"/>
        <v>23.0054776461841</v>
      </c>
      <c r="AW33" s="5">
        <f t="shared" si="28"/>
        <v>18.248953911520033</v>
      </c>
      <c r="AX33" s="5">
        <f t="shared" si="29"/>
        <v>21.848413552000004</v>
      </c>
      <c r="AY33" s="5">
        <f t="shared" si="30"/>
        <v>7.204084049333333</v>
      </c>
      <c r="AZ33" s="5">
        <f>AY33/AX33</f>
        <v>0.32973030431648304</v>
      </c>
      <c r="BA33" s="5">
        <f t="shared" si="32"/>
        <v>0.5167309379723392</v>
      </c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1:96" ht="12.75">
      <c r="A34" s="1" t="s">
        <v>73</v>
      </c>
      <c r="B34" s="1">
        <v>1</v>
      </c>
      <c r="C34">
        <v>0.06998</v>
      </c>
      <c r="D34">
        <v>0.6538</v>
      </c>
      <c r="E34">
        <v>0.4083</v>
      </c>
      <c r="F34">
        <v>0.5516</v>
      </c>
      <c r="G34">
        <v>2.4192</v>
      </c>
      <c r="H34" s="5">
        <f t="shared" si="0"/>
        <v>0.045752924</v>
      </c>
      <c r="I34" s="5">
        <f t="shared" si="1"/>
        <v>0.028572834</v>
      </c>
      <c r="J34" s="5">
        <f t="shared" si="2"/>
        <v>0.038600968</v>
      </c>
      <c r="K34" s="5">
        <f t="shared" si="3"/>
        <v>0.169295616</v>
      </c>
      <c r="L34" s="2">
        <v>32</v>
      </c>
      <c r="M34" s="6"/>
      <c r="N34" s="11">
        <v>1</v>
      </c>
      <c r="O34" s="5">
        <f>O33+H35</f>
        <v>1.837479466</v>
      </c>
      <c r="P34" s="5">
        <f>P33+I35</f>
        <v>7.6256229069999995</v>
      </c>
      <c r="Q34" s="5">
        <f>Q33+J35</f>
        <v>2.01312406</v>
      </c>
      <c r="R34" s="5">
        <f>R33+K35</f>
        <v>6.609612848</v>
      </c>
      <c r="S34">
        <v>20</v>
      </c>
      <c r="T34">
        <v>0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9"/>
      <c r="AJ34" s="5"/>
      <c r="AK34" s="5"/>
      <c r="AL34" s="5"/>
      <c r="AM34" s="5"/>
      <c r="AN34" s="5"/>
      <c r="AO34" s="5"/>
      <c r="AP34" s="5">
        <f t="shared" si="22"/>
        <v>65.688082992</v>
      </c>
      <c r="AQ34" s="5">
        <f t="shared" si="22"/>
        <v>21.860858662</v>
      </c>
      <c r="AR34" s="7">
        <f t="shared" si="23"/>
        <v>69.230205753008</v>
      </c>
      <c r="AS34" s="5">
        <f t="shared" si="24"/>
        <v>18.40733615779614</v>
      </c>
      <c r="AT34" s="13">
        <f t="shared" si="25"/>
        <v>0.3552657571931226</v>
      </c>
      <c r="AU34" s="5">
        <f t="shared" si="26"/>
        <v>-18.40733615779614</v>
      </c>
      <c r="AV34" s="5">
        <f t="shared" si="27"/>
        <v>23.076735251002663</v>
      </c>
      <c r="AW34" s="5">
        <f>AS34</f>
        <v>18.40733615779614</v>
      </c>
      <c r="AX34" s="5">
        <f>AV34*COS(AW34*PI()/180)</f>
        <v>21.896027664000002</v>
      </c>
      <c r="AY34" s="5">
        <f t="shared" si="30"/>
        <v>7.2869528873333325</v>
      </c>
      <c r="AZ34" s="5">
        <f t="shared" si="31"/>
        <v>0.3327979393866979</v>
      </c>
      <c r="BA34" s="5">
        <f t="shared" si="32"/>
        <v>0.5151353479300277</v>
      </c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1:96" ht="12.75">
      <c r="A35" s="1" t="s">
        <v>74</v>
      </c>
      <c r="B35" s="1">
        <v>1</v>
      </c>
      <c r="C35">
        <v>0.07683</v>
      </c>
      <c r="D35">
        <v>0.6538</v>
      </c>
      <c r="E35">
        <v>0.4083</v>
      </c>
      <c r="F35">
        <v>0.5516</v>
      </c>
      <c r="G35">
        <v>2.4192</v>
      </c>
      <c r="H35" s="5">
        <f t="shared" si="0"/>
        <v>0.050231454</v>
      </c>
      <c r="I35" s="5">
        <f t="shared" si="1"/>
        <v>0.031369689</v>
      </c>
      <c r="J35" s="5">
        <f t="shared" si="2"/>
        <v>0.042379428</v>
      </c>
      <c r="K35" s="5">
        <f t="shared" si="3"/>
        <v>0.185867136</v>
      </c>
      <c r="L35" s="2">
        <v>33</v>
      </c>
      <c r="M35" s="6"/>
      <c r="N35" s="11">
        <v>1</v>
      </c>
      <c r="O35" s="5">
        <f>O33+H36</f>
        <v>1.8835266000000002</v>
      </c>
      <c r="P35" s="5">
        <f>P33+I36</f>
        <v>7.654379476</v>
      </c>
      <c r="Q35" s="5">
        <f>Q33+J36</f>
        <v>2.0519732480000004</v>
      </c>
      <c r="R35" s="5">
        <f>R33+K36</f>
        <v>6.779997104</v>
      </c>
      <c r="S35">
        <v>20</v>
      </c>
      <c r="T35">
        <v>0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9"/>
      <c r="AJ35" s="5"/>
      <c r="AK35" s="5"/>
      <c r="AL35" s="5"/>
      <c r="AM35" s="5"/>
      <c r="AN35" s="5"/>
      <c r="AO35" s="5"/>
      <c r="AP35" s="5">
        <f t="shared" si="22"/>
        <v>65.819026448</v>
      </c>
      <c r="AQ35" s="5">
        <f t="shared" si="22"/>
        <v>22.088756056</v>
      </c>
      <c r="AR35" s="7">
        <f t="shared" si="23"/>
        <v>69.42663312205195</v>
      </c>
      <c r="AS35" s="5">
        <f t="shared" si="24"/>
        <v>18.55166717234869</v>
      </c>
      <c r="AT35" s="13">
        <f t="shared" si="25"/>
        <v>0.3542606109710067</v>
      </c>
      <c r="AU35" s="5">
        <f t="shared" si="26"/>
        <v>-18.55166717234869</v>
      </c>
      <c r="AV35" s="5">
        <f t="shared" si="27"/>
        <v>23.142211040683986</v>
      </c>
      <c r="AW35" s="5">
        <f t="shared" si="28"/>
        <v>18.55166717234869</v>
      </c>
      <c r="AX35" s="5">
        <f t="shared" si="29"/>
        <v>21.93967548266667</v>
      </c>
      <c r="AY35" s="5">
        <f>AV35*SIN(AW35*PI()/180)</f>
        <v>7.362918685333334</v>
      </c>
      <c r="AZ35" s="5">
        <f t="shared" si="31"/>
        <v>0.3355983406021831</v>
      </c>
      <c r="BA35" s="5">
        <f t="shared" si="32"/>
        <v>0.5136778859079597</v>
      </c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1:96" ht="12.75">
      <c r="A36" s="1" t="s">
        <v>75</v>
      </c>
      <c r="B36" s="1">
        <v>1</v>
      </c>
      <c r="C36">
        <v>0.14726</v>
      </c>
      <c r="D36">
        <v>0.6538</v>
      </c>
      <c r="E36">
        <v>0.4083</v>
      </c>
      <c r="F36">
        <v>0.5516</v>
      </c>
      <c r="G36">
        <v>2.4192</v>
      </c>
      <c r="H36" s="5">
        <f t="shared" si="0"/>
        <v>0.09627858800000001</v>
      </c>
      <c r="I36" s="5">
        <f t="shared" si="1"/>
        <v>0.060126258</v>
      </c>
      <c r="J36" s="5">
        <f t="shared" si="2"/>
        <v>0.081228616</v>
      </c>
      <c r="K36" s="5">
        <f t="shared" si="3"/>
        <v>0.356251392</v>
      </c>
      <c r="L36" s="2">
        <v>34</v>
      </c>
      <c r="M36" s="6"/>
      <c r="N36" s="11">
        <v>1</v>
      </c>
      <c r="O36" s="5">
        <f>O12+H37</f>
        <v>1.882722426</v>
      </c>
      <c r="P36" s="5">
        <f>P12+I37</f>
        <v>7.654858917999999</v>
      </c>
      <c r="Q36" s="5">
        <f>Q12+J37</f>
        <v>2.0529070280000004</v>
      </c>
      <c r="R36" s="5">
        <f>R12+K37</f>
        <v>6.774122041999999</v>
      </c>
      <c r="S36">
        <v>20</v>
      </c>
      <c r="T36">
        <v>0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9"/>
      <c r="AJ36" s="5"/>
      <c r="AK36" s="5"/>
      <c r="AL36" s="5"/>
      <c r="AM36" s="5"/>
      <c r="AN36" s="5"/>
      <c r="AO36" s="5"/>
      <c r="AP36" s="5">
        <f t="shared" si="22"/>
        <v>65.81835188</v>
      </c>
      <c r="AQ36" s="5">
        <f t="shared" si="22"/>
        <v>22.083839877999996</v>
      </c>
      <c r="AR36" s="7">
        <f t="shared" si="23"/>
        <v>69.42442961923881</v>
      </c>
      <c r="AS36" s="5">
        <f t="shared" si="24"/>
        <v>18.54799781982133</v>
      </c>
      <c r="AT36" s="13">
        <f t="shared" si="25"/>
        <v>0.3542718550569451</v>
      </c>
      <c r="AU36" s="5">
        <f t="shared" si="26"/>
        <v>-18.54799781982133</v>
      </c>
      <c r="AV36" s="5">
        <f t="shared" si="27"/>
        <v>23.141476539746268</v>
      </c>
      <c r="AW36" s="5">
        <f t="shared" si="28"/>
        <v>18.54799781982133</v>
      </c>
      <c r="AX36" s="5">
        <f t="shared" si="29"/>
        <v>21.939450626666666</v>
      </c>
      <c r="AY36" s="5">
        <f t="shared" si="30"/>
        <v>7.3612799593333325</v>
      </c>
      <c r="AZ36" s="5">
        <f t="shared" si="31"/>
        <v>0.33552708700854816</v>
      </c>
      <c r="BA36" s="5">
        <f t="shared" si="32"/>
        <v>0.5136941898325703</v>
      </c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1:96" ht="12.75">
      <c r="A37" s="1" t="s">
        <v>76</v>
      </c>
      <c r="B37" s="1">
        <v>1</v>
      </c>
      <c r="C37">
        <v>0.151</v>
      </c>
      <c r="D37">
        <v>0.6538</v>
      </c>
      <c r="E37">
        <v>0.4083</v>
      </c>
      <c r="F37">
        <v>0.5516</v>
      </c>
      <c r="G37">
        <v>2.4192</v>
      </c>
      <c r="H37" s="5">
        <f t="shared" si="0"/>
        <v>0.0987238</v>
      </c>
      <c r="I37" s="5">
        <f t="shared" si="1"/>
        <v>0.061653299999999994</v>
      </c>
      <c r="J37" s="5">
        <f t="shared" si="2"/>
        <v>0.0832916</v>
      </c>
      <c r="K37" s="5">
        <f t="shared" si="3"/>
        <v>0.3652992</v>
      </c>
      <c r="L37" s="2">
        <v>35</v>
      </c>
      <c r="M37" s="6"/>
      <c r="N37" s="11">
        <v>1</v>
      </c>
      <c r="O37" s="5">
        <f>O17+H27</f>
        <v>2.0971165220000003</v>
      </c>
      <c r="P37" s="5">
        <f>P17+I27</f>
        <v>7.793083411</v>
      </c>
      <c r="Q37" s="5">
        <f>Q17+J27</f>
        <v>2.2409070360000003</v>
      </c>
      <c r="R37" s="5">
        <f>R17+K27</f>
        <v>7.554622784</v>
      </c>
      <c r="S37">
        <v>20</v>
      </c>
      <c r="T37">
        <v>0</v>
      </c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9"/>
      <c r="AJ37" s="5"/>
      <c r="AK37" s="5"/>
      <c r="AL37" s="5"/>
      <c r="AM37" s="5"/>
      <c r="AN37" s="5"/>
      <c r="AO37" s="5"/>
      <c r="AP37" s="5">
        <f t="shared" si="22"/>
        <v>66.43514008</v>
      </c>
      <c r="AQ37" s="5">
        <f t="shared" si="22"/>
        <v>23.140789606</v>
      </c>
      <c r="AR37" s="7">
        <f t="shared" si="23"/>
        <v>70.35001052621371</v>
      </c>
      <c r="AS37" s="5">
        <f t="shared" si="24"/>
        <v>19.204327234660788</v>
      </c>
      <c r="AT37" s="13">
        <f t="shared" si="25"/>
        <v>0.34961077167591126</v>
      </c>
      <c r="AU37" s="5">
        <f t="shared" si="26"/>
        <v>-19.204327234660788</v>
      </c>
      <c r="AV37" s="5">
        <f t="shared" si="27"/>
        <v>23.450003508737904</v>
      </c>
      <c r="AW37" s="5">
        <f t="shared" si="28"/>
        <v>19.204327234660788</v>
      </c>
      <c r="AX37" s="5">
        <f t="shared" si="29"/>
        <v>22.145046693333335</v>
      </c>
      <c r="AY37" s="5">
        <f t="shared" si="30"/>
        <v>7.713596535333333</v>
      </c>
      <c r="AZ37" s="5">
        <f t="shared" si="31"/>
        <v>0.34832152951185585</v>
      </c>
      <c r="BA37" s="5">
        <f t="shared" si="32"/>
        <v>0.5069356189300713</v>
      </c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1:96" ht="12.75">
      <c r="A38" s="1"/>
      <c r="B38" s="1"/>
      <c r="H38" s="5"/>
      <c r="I38" s="5"/>
      <c r="J38" s="5"/>
      <c r="K38" s="5"/>
      <c r="L38" s="2">
        <v>36</v>
      </c>
      <c r="M38" s="6"/>
      <c r="N38" s="11">
        <v>1</v>
      </c>
      <c r="O38" s="5">
        <f>O17+H28</f>
        <v>2.1091595180000002</v>
      </c>
      <c r="P38" s="5">
        <f>P17+I28</f>
        <v>7.800604297</v>
      </c>
      <c r="Q38" s="5">
        <f>Q17+J28</f>
        <v>2.251067508</v>
      </c>
      <c r="R38" s="5">
        <f>R17+K28</f>
        <v>7.599184448</v>
      </c>
      <c r="S38">
        <v>20</v>
      </c>
      <c r="T38">
        <v>0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9"/>
      <c r="AJ38" s="5"/>
      <c r="AK38" s="5"/>
      <c r="AL38" s="5"/>
      <c r="AM38" s="5"/>
      <c r="AN38" s="5"/>
      <c r="AO38" s="5"/>
      <c r="AP38" s="5">
        <f t="shared" si="22"/>
        <v>66.469386544</v>
      </c>
      <c r="AQ38" s="5">
        <f t="shared" si="22"/>
        <v>23.200393041999998</v>
      </c>
      <c r="AR38" s="7">
        <f t="shared" si="23"/>
        <v>70.40197145562738</v>
      </c>
      <c r="AS38" s="5">
        <f t="shared" si="24"/>
        <v>19.24096754057641</v>
      </c>
      <c r="AT38" s="13">
        <f t="shared" si="25"/>
        <v>0.3493527376996787</v>
      </c>
      <c r="AU38" s="5">
        <f t="shared" si="26"/>
        <v>-19.24096754057641</v>
      </c>
      <c r="AV38" s="5">
        <f t="shared" si="27"/>
        <v>23.467323818542457</v>
      </c>
      <c r="AW38" s="5">
        <f t="shared" si="28"/>
        <v>19.24096754057641</v>
      </c>
      <c r="AX38" s="5">
        <f t="shared" si="29"/>
        <v>22.156462181333335</v>
      </c>
      <c r="AY38" s="5">
        <f t="shared" si="30"/>
        <v>7.733464347333334</v>
      </c>
      <c r="AZ38" s="5">
        <f t="shared" si="31"/>
        <v>0.34903877180575893</v>
      </c>
      <c r="BA38" s="5">
        <f t="shared" si="32"/>
        <v>0.5065614696645341</v>
      </c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1:95" ht="12.75">
      <c r="A39" s="1"/>
      <c r="B39" s="1"/>
      <c r="H39" s="5"/>
      <c r="I39" s="5"/>
      <c r="J39" s="5"/>
      <c r="K39" s="5"/>
      <c r="L39" s="2"/>
      <c r="M39" s="6"/>
      <c r="N39" s="6"/>
      <c r="O39" s="5"/>
      <c r="P39" s="5"/>
      <c r="Q39" s="5"/>
      <c r="R39" s="5"/>
      <c r="U39" s="5"/>
      <c r="V39" s="5"/>
      <c r="W39" s="5"/>
      <c r="X39" s="5"/>
      <c r="Y39" s="5"/>
      <c r="Z39" s="5"/>
      <c r="AA39" s="5"/>
      <c r="AC39" s="5"/>
      <c r="AD39" s="5"/>
      <c r="AE39" s="5"/>
      <c r="AF39" s="5"/>
      <c r="AG39" s="5"/>
      <c r="AH39" s="5"/>
      <c r="AI39" s="9"/>
      <c r="AJ39" s="5"/>
      <c r="AK39" s="5"/>
      <c r="AL39" s="5"/>
      <c r="AM39" s="5"/>
      <c r="AP39" s="5"/>
      <c r="AQ39" s="5"/>
      <c r="AR39" s="7"/>
      <c r="AS39" s="5"/>
      <c r="AT39" s="13"/>
      <c r="AU39" s="5"/>
      <c r="AV39" s="5"/>
      <c r="AW39" s="5"/>
      <c r="AX39" s="5"/>
      <c r="AY39" s="5"/>
      <c r="AZ39" s="5"/>
      <c r="BB39" s="1"/>
      <c r="BC39" s="1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</row>
    <row r="40" spans="1:95" ht="12.75">
      <c r="A40" s="1"/>
      <c r="B40" s="1"/>
      <c r="H40" s="5"/>
      <c r="I40" s="5"/>
      <c r="J40" s="5"/>
      <c r="K40" s="5"/>
      <c r="L40" s="2"/>
      <c r="M40" s="6"/>
      <c r="N40" s="6"/>
      <c r="O40" s="5"/>
      <c r="P40" s="5"/>
      <c r="Q40" s="5"/>
      <c r="R40" s="5"/>
      <c r="U40" s="5"/>
      <c r="V40" s="5"/>
      <c r="W40" s="5"/>
      <c r="X40" s="5"/>
      <c r="Y40" s="5"/>
      <c r="Z40" s="5"/>
      <c r="AA40" s="5"/>
      <c r="AC40" s="5"/>
      <c r="AD40" s="5"/>
      <c r="AE40" s="5"/>
      <c r="AF40" s="5"/>
      <c r="AG40" s="5"/>
      <c r="AH40" s="5"/>
      <c r="AI40" s="9"/>
      <c r="AJ40" s="5"/>
      <c r="AK40" s="5"/>
      <c r="AL40" s="5"/>
      <c r="AM40" s="5"/>
      <c r="AP40" s="5"/>
      <c r="AQ40" s="5"/>
      <c r="AR40" s="7"/>
      <c r="AS40" s="5"/>
      <c r="AT40" s="13"/>
      <c r="AU40" s="5"/>
      <c r="AV40" s="5"/>
      <c r="AW40" s="5"/>
      <c r="AX40" s="5"/>
      <c r="AY40" s="5"/>
      <c r="AZ40" s="5"/>
      <c r="BB40" s="1"/>
      <c r="BC40" s="1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</row>
    <row r="41" spans="1:95" ht="12.75">
      <c r="A41" s="1"/>
      <c r="B41" s="1"/>
      <c r="H41" s="5"/>
      <c r="I41" s="5"/>
      <c r="J41" s="5"/>
      <c r="K41" s="5"/>
      <c r="L41" s="2"/>
      <c r="M41" s="6"/>
      <c r="N41" s="6"/>
      <c r="O41" s="5"/>
      <c r="P41" s="5"/>
      <c r="Q41" s="5"/>
      <c r="R41" s="5"/>
      <c r="U41" s="5"/>
      <c r="V41" s="5"/>
      <c r="W41" s="5"/>
      <c r="X41" s="5"/>
      <c r="Y41" s="5"/>
      <c r="Z41" s="5"/>
      <c r="AA41" s="5"/>
      <c r="AC41" s="5"/>
      <c r="AD41" s="5"/>
      <c r="AE41" s="5"/>
      <c r="AF41" s="5"/>
      <c r="AG41" s="5"/>
      <c r="AH41" s="5"/>
      <c r="AI41" s="9"/>
      <c r="AJ41" s="5"/>
      <c r="AK41" s="5"/>
      <c r="AL41" s="5"/>
      <c r="AM41" s="5"/>
      <c r="AP41" s="5"/>
      <c r="AQ41" s="5"/>
      <c r="AR41" s="7"/>
      <c r="AS41" s="5"/>
      <c r="AT41" s="13"/>
      <c r="AU41" s="5"/>
      <c r="AV41" s="5"/>
      <c r="AW41" s="5"/>
      <c r="AX41" s="5"/>
      <c r="AY41" s="5"/>
      <c r="AZ41" s="5"/>
      <c r="BB41" s="1"/>
      <c r="BC41" s="1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</row>
    <row r="42" spans="1:95" ht="12.75">
      <c r="A42" s="1"/>
      <c r="B42" s="1"/>
      <c r="H42" s="5"/>
      <c r="I42" s="5"/>
      <c r="J42" s="5"/>
      <c r="K42" s="5"/>
      <c r="L42" s="2"/>
      <c r="M42" s="6"/>
      <c r="N42" s="6"/>
      <c r="O42" s="5"/>
      <c r="P42" s="5"/>
      <c r="Q42" s="5"/>
      <c r="R42" s="5"/>
      <c r="U42" s="5"/>
      <c r="V42" s="5"/>
      <c r="W42" s="5"/>
      <c r="X42" s="5"/>
      <c r="Y42" s="5"/>
      <c r="Z42" s="5"/>
      <c r="AA42" s="5"/>
      <c r="AC42" s="5"/>
      <c r="AD42" s="5"/>
      <c r="AE42" s="5"/>
      <c r="AF42" s="5"/>
      <c r="AG42" s="5"/>
      <c r="AH42" s="5"/>
      <c r="AI42" s="9"/>
      <c r="AJ42" s="5"/>
      <c r="AK42" s="5"/>
      <c r="AL42" s="5"/>
      <c r="AM42" s="5"/>
      <c r="AP42" s="5"/>
      <c r="AQ42" s="5"/>
      <c r="AR42" s="7"/>
      <c r="AS42" s="5"/>
      <c r="AT42" s="13"/>
      <c r="AU42" s="5"/>
      <c r="AV42" s="5"/>
      <c r="AW42" s="5"/>
      <c r="AX42" s="5"/>
      <c r="AY42" s="5"/>
      <c r="AZ42" s="5"/>
      <c r="BB42" s="1"/>
      <c r="BC42" s="1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</row>
    <row r="43" spans="1:95" ht="12.75">
      <c r="A43" s="1"/>
      <c r="B43" s="1"/>
      <c r="H43" s="5"/>
      <c r="I43" s="5"/>
      <c r="J43" s="5"/>
      <c r="K43" s="5"/>
      <c r="L43" s="2"/>
      <c r="M43" s="6"/>
      <c r="N43" s="6"/>
      <c r="O43" s="5"/>
      <c r="P43" s="5"/>
      <c r="Q43" s="5"/>
      <c r="R43" s="5"/>
      <c r="U43" s="5"/>
      <c r="V43" s="5"/>
      <c r="W43" s="5"/>
      <c r="X43" s="5"/>
      <c r="Y43" s="5"/>
      <c r="Z43" s="5"/>
      <c r="AA43" s="5"/>
      <c r="AC43" s="5"/>
      <c r="AD43" s="5"/>
      <c r="AE43" s="5"/>
      <c r="AF43" s="5"/>
      <c r="AG43" s="5"/>
      <c r="AH43" s="5"/>
      <c r="AI43" s="9"/>
      <c r="AJ43" s="5"/>
      <c r="AK43" s="5"/>
      <c r="AL43" s="5"/>
      <c r="AM43" s="5"/>
      <c r="AP43" s="5"/>
      <c r="AQ43" s="5"/>
      <c r="AR43" s="7"/>
      <c r="AS43" s="5"/>
      <c r="AT43" s="13"/>
      <c r="AU43" s="5"/>
      <c r="AV43" s="5"/>
      <c r="AW43" s="5"/>
      <c r="AX43" s="5"/>
      <c r="AY43" s="5"/>
      <c r="AZ43" s="5"/>
      <c r="BB43" s="1"/>
      <c r="BC43" s="1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</row>
    <row r="44" spans="1:95" ht="12.75">
      <c r="A44" s="1"/>
      <c r="B44" s="1"/>
      <c r="H44" s="5"/>
      <c r="I44" s="5"/>
      <c r="J44" s="5"/>
      <c r="K44" s="5"/>
      <c r="L44" s="2"/>
      <c r="M44" s="6"/>
      <c r="N44" s="6"/>
      <c r="O44" s="5"/>
      <c r="P44" s="5"/>
      <c r="Q44" s="5"/>
      <c r="R44" s="5"/>
      <c r="U44" s="5"/>
      <c r="V44" s="5"/>
      <c r="W44" s="5"/>
      <c r="X44" s="5"/>
      <c r="Y44" s="5"/>
      <c r="Z44" s="5"/>
      <c r="AA44" s="5"/>
      <c r="AC44" s="5"/>
      <c r="AD44" s="5"/>
      <c r="AE44" s="5"/>
      <c r="AF44" s="5"/>
      <c r="AG44" s="5"/>
      <c r="AH44" s="5"/>
      <c r="AI44" s="9"/>
      <c r="AJ44" s="5"/>
      <c r="AK44" s="5"/>
      <c r="AL44" s="5"/>
      <c r="AM44" s="5"/>
      <c r="AP44" s="5"/>
      <c r="AQ44" s="5"/>
      <c r="AR44" s="7"/>
      <c r="AS44" s="5"/>
      <c r="AT44" s="13"/>
      <c r="AU44" s="5"/>
      <c r="AV44" s="5"/>
      <c r="AW44" s="5"/>
      <c r="AX44" s="5"/>
      <c r="AY44" s="5"/>
      <c r="AZ44" s="5"/>
      <c r="BB44" s="1"/>
      <c r="BC44" s="1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</row>
    <row r="45" spans="1:95" ht="12.75">
      <c r="A45" s="1"/>
      <c r="B45" s="1"/>
      <c r="H45" s="5"/>
      <c r="I45" s="5"/>
      <c r="J45" s="5"/>
      <c r="K45" s="5"/>
      <c r="L45" s="2"/>
      <c r="M45" s="6"/>
      <c r="N45" s="6"/>
      <c r="O45" s="5"/>
      <c r="P45" s="5"/>
      <c r="Q45" s="5"/>
      <c r="R45" s="5"/>
      <c r="U45" s="5"/>
      <c r="V45" s="5"/>
      <c r="W45" s="5"/>
      <c r="X45" s="5"/>
      <c r="Y45" s="5"/>
      <c r="Z45" s="5"/>
      <c r="AA45" s="5"/>
      <c r="AC45" s="5"/>
      <c r="AD45" s="5"/>
      <c r="AE45" s="5"/>
      <c r="AF45" s="5"/>
      <c r="AG45" s="5"/>
      <c r="AH45" s="5"/>
      <c r="AI45" s="9"/>
      <c r="AJ45" s="5"/>
      <c r="AK45" s="5"/>
      <c r="AL45" s="5"/>
      <c r="AM45" s="5"/>
      <c r="AP45" s="5"/>
      <c r="AQ45" s="5"/>
      <c r="AR45" s="7"/>
      <c r="AS45" s="5"/>
      <c r="AT45" s="13"/>
      <c r="AU45" s="5"/>
      <c r="AV45" s="5"/>
      <c r="AW45" s="5"/>
      <c r="AX45" s="5"/>
      <c r="AY45" s="5"/>
      <c r="AZ45" s="5"/>
      <c r="BB45" s="1"/>
      <c r="BC45" s="1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</row>
    <row r="46" spans="1:95" ht="12.75">
      <c r="A46" s="1"/>
      <c r="B46" s="1"/>
      <c r="H46" s="5"/>
      <c r="I46" s="5"/>
      <c r="J46" s="5"/>
      <c r="K46" s="5"/>
      <c r="L46" s="2"/>
      <c r="M46" s="6"/>
      <c r="N46" s="6"/>
      <c r="O46" s="5"/>
      <c r="P46" s="5"/>
      <c r="Q46" s="5"/>
      <c r="R46" s="5"/>
      <c r="U46" s="5"/>
      <c r="V46" s="5"/>
      <c r="W46" s="5"/>
      <c r="X46" s="5"/>
      <c r="Y46" s="5"/>
      <c r="Z46" s="5"/>
      <c r="AA46" s="5"/>
      <c r="AC46" s="5"/>
      <c r="AD46" s="5"/>
      <c r="AE46" s="5"/>
      <c r="AF46" s="5"/>
      <c r="AG46" s="5"/>
      <c r="AH46" s="5"/>
      <c r="AI46" s="9"/>
      <c r="AJ46" s="5"/>
      <c r="AK46" s="5"/>
      <c r="AL46" s="5"/>
      <c r="AM46" s="5"/>
      <c r="AP46" s="5"/>
      <c r="AQ46" s="5"/>
      <c r="AR46" s="7"/>
      <c r="AS46" s="5"/>
      <c r="AT46" s="13"/>
      <c r="AU46" s="5"/>
      <c r="AV46" s="5"/>
      <c r="AW46" s="5"/>
      <c r="AX46" s="5"/>
      <c r="AY46" s="5"/>
      <c r="AZ46" s="5"/>
      <c r="BB46" s="1"/>
      <c r="BC46" s="1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</row>
    <row r="47" spans="1:95" ht="12.75">
      <c r="A47" s="1"/>
      <c r="B47" s="1"/>
      <c r="H47" s="5"/>
      <c r="I47" s="5"/>
      <c r="J47" s="5"/>
      <c r="K47" s="5"/>
      <c r="L47" s="2"/>
      <c r="M47" s="6"/>
      <c r="N47" s="6"/>
      <c r="O47" s="5"/>
      <c r="P47" s="5"/>
      <c r="Q47" s="5"/>
      <c r="R47" s="5"/>
      <c r="U47" s="5"/>
      <c r="V47" s="5"/>
      <c r="W47" s="5"/>
      <c r="X47" s="5"/>
      <c r="Y47" s="5"/>
      <c r="Z47" s="5"/>
      <c r="AA47" s="5"/>
      <c r="AC47" s="5"/>
      <c r="AD47" s="5"/>
      <c r="AE47" s="5"/>
      <c r="AF47" s="5"/>
      <c r="AG47" s="5"/>
      <c r="AH47" s="5"/>
      <c r="AI47" s="9"/>
      <c r="AJ47" s="5"/>
      <c r="AK47" s="5"/>
      <c r="AL47" s="5"/>
      <c r="AM47" s="5"/>
      <c r="AP47" s="5"/>
      <c r="AQ47" s="5"/>
      <c r="AR47" s="7"/>
      <c r="AS47" s="5"/>
      <c r="AT47" s="13"/>
      <c r="AU47" s="5"/>
      <c r="AV47" s="5"/>
      <c r="AW47" s="5"/>
      <c r="AX47" s="5"/>
      <c r="AY47" s="5"/>
      <c r="AZ47" s="5"/>
      <c r="BB47" s="1"/>
      <c r="BC47" s="1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</row>
    <row r="48" spans="1:95" ht="12.75">
      <c r="A48" s="1"/>
      <c r="B48" s="1"/>
      <c r="H48" s="5"/>
      <c r="I48" s="5"/>
      <c r="J48" s="5"/>
      <c r="K48" s="5"/>
      <c r="L48" s="2"/>
      <c r="M48" s="6"/>
      <c r="N48" s="6"/>
      <c r="O48" s="5"/>
      <c r="P48" s="5"/>
      <c r="Q48" s="5"/>
      <c r="R48" s="5"/>
      <c r="U48" s="5"/>
      <c r="V48" s="5"/>
      <c r="W48" s="5"/>
      <c r="X48" s="5"/>
      <c r="Y48" s="5"/>
      <c r="Z48" s="5"/>
      <c r="AA48" s="5"/>
      <c r="AC48" s="5"/>
      <c r="AD48" s="5"/>
      <c r="AE48" s="5"/>
      <c r="AF48" s="5"/>
      <c r="AG48" s="5"/>
      <c r="AH48" s="5"/>
      <c r="AI48" s="9"/>
      <c r="AJ48" s="5"/>
      <c r="AK48" s="5"/>
      <c r="AL48" s="5"/>
      <c r="AM48" s="5"/>
      <c r="AP48" s="5"/>
      <c r="AQ48" s="5"/>
      <c r="AR48" s="7"/>
      <c r="AS48" s="5"/>
      <c r="AT48" s="13"/>
      <c r="AU48" s="5"/>
      <c r="AV48" s="5"/>
      <c r="AW48" s="5"/>
      <c r="AX48" s="5"/>
      <c r="AY48" s="5"/>
      <c r="AZ48" s="5"/>
      <c r="BB48" s="1"/>
      <c r="BC48" s="1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</row>
    <row r="49" spans="1:95" ht="12.75">
      <c r="A49" s="1"/>
      <c r="B49" s="1"/>
      <c r="H49" s="5"/>
      <c r="I49" s="5"/>
      <c r="J49" s="5"/>
      <c r="K49" s="5"/>
      <c r="L49" s="2"/>
      <c r="M49" s="6"/>
      <c r="N49" s="6"/>
      <c r="O49" s="5"/>
      <c r="P49" s="5"/>
      <c r="Q49" s="5"/>
      <c r="R49" s="5"/>
      <c r="U49" s="5"/>
      <c r="V49" s="5"/>
      <c r="W49" s="5"/>
      <c r="X49" s="5"/>
      <c r="Y49" s="5"/>
      <c r="Z49" s="5"/>
      <c r="AA49" s="5"/>
      <c r="AC49" s="5"/>
      <c r="AD49" s="5"/>
      <c r="AE49" s="5"/>
      <c r="AF49" s="5"/>
      <c r="AG49" s="5"/>
      <c r="AH49" s="5"/>
      <c r="AI49" s="9"/>
      <c r="AJ49" s="5"/>
      <c r="AK49" s="5"/>
      <c r="AL49" s="5"/>
      <c r="AM49" s="5"/>
      <c r="AP49" s="5"/>
      <c r="AQ49" s="5"/>
      <c r="AR49" s="7"/>
      <c r="AS49" s="5"/>
      <c r="AT49" s="13"/>
      <c r="AU49" s="5"/>
      <c r="AV49" s="5"/>
      <c r="AW49" s="5"/>
      <c r="AX49" s="5"/>
      <c r="AY49" s="5"/>
      <c r="AZ49" s="5"/>
      <c r="BB49" s="1"/>
      <c r="BC49" s="1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</row>
    <row r="50" spans="1:95" ht="12.75">
      <c r="A50" s="1"/>
      <c r="B50" s="1"/>
      <c r="H50" s="5"/>
      <c r="I50" s="5"/>
      <c r="J50" s="5"/>
      <c r="K50" s="5"/>
      <c r="L50" s="2"/>
      <c r="M50" s="6"/>
      <c r="N50" s="6"/>
      <c r="O50" s="5"/>
      <c r="P50" s="5"/>
      <c r="Q50" s="5"/>
      <c r="R50" s="5"/>
      <c r="U50" s="5"/>
      <c r="V50" s="5"/>
      <c r="W50" s="5"/>
      <c r="X50" s="5"/>
      <c r="Y50" s="5"/>
      <c r="Z50" s="5"/>
      <c r="AA50" s="5"/>
      <c r="AC50" s="5"/>
      <c r="AD50" s="5"/>
      <c r="AE50" s="5"/>
      <c r="AF50" s="5"/>
      <c r="AG50" s="5"/>
      <c r="AH50" s="5"/>
      <c r="AI50" s="9"/>
      <c r="AJ50" s="5"/>
      <c r="AK50" s="5"/>
      <c r="AL50" s="5"/>
      <c r="AM50" s="5"/>
      <c r="AP50" s="5"/>
      <c r="AQ50" s="5"/>
      <c r="AR50" s="7"/>
      <c r="AS50" s="5"/>
      <c r="AT50" s="13"/>
      <c r="AU50" s="5"/>
      <c r="AV50" s="5"/>
      <c r="AW50" s="5"/>
      <c r="AX50" s="5"/>
      <c r="AY50" s="5"/>
      <c r="AZ50" s="5"/>
      <c r="BB50" s="1"/>
      <c r="BC50" s="1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</row>
    <row r="51" spans="1:95" ht="12.75">
      <c r="A51" s="1"/>
      <c r="B51" s="1"/>
      <c r="H51" s="5"/>
      <c r="I51" s="5"/>
      <c r="J51" s="5"/>
      <c r="K51" s="5"/>
      <c r="L51" s="2"/>
      <c r="M51" s="6"/>
      <c r="N51" s="6"/>
      <c r="O51" s="5"/>
      <c r="P51" s="5"/>
      <c r="Q51" s="5"/>
      <c r="R51" s="5"/>
      <c r="U51" s="5"/>
      <c r="V51" s="5"/>
      <c r="W51" s="5"/>
      <c r="X51" s="5"/>
      <c r="Y51" s="5"/>
      <c r="Z51" s="5"/>
      <c r="AA51" s="5"/>
      <c r="AC51" s="5"/>
      <c r="AD51" s="5"/>
      <c r="AE51" s="5"/>
      <c r="AF51" s="5"/>
      <c r="AG51" s="5"/>
      <c r="AH51" s="5"/>
      <c r="AI51" s="9"/>
      <c r="AJ51" s="5"/>
      <c r="AK51" s="5"/>
      <c r="AL51" s="5"/>
      <c r="AM51" s="5"/>
      <c r="AP51" s="5"/>
      <c r="AQ51" s="5"/>
      <c r="AR51" s="7"/>
      <c r="AS51" s="5"/>
      <c r="AT51" s="13"/>
      <c r="AU51" s="5"/>
      <c r="AV51" s="5"/>
      <c r="AW51" s="5"/>
      <c r="AX51" s="5"/>
      <c r="AY51" s="5"/>
      <c r="AZ51" s="5"/>
      <c r="BB51" s="1"/>
      <c r="BC51" s="1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</row>
    <row r="52" spans="1:95" ht="12.75">
      <c r="A52" s="1"/>
      <c r="B52" s="1"/>
      <c r="H52" s="5"/>
      <c r="I52" s="5"/>
      <c r="J52" s="5"/>
      <c r="K52" s="5"/>
      <c r="L52" s="2"/>
      <c r="M52" s="6"/>
      <c r="N52" s="6"/>
      <c r="O52" s="5"/>
      <c r="P52" s="5"/>
      <c r="Q52" s="5"/>
      <c r="R52" s="5"/>
      <c r="U52" s="5"/>
      <c r="V52" s="5"/>
      <c r="W52" s="5"/>
      <c r="X52" s="5"/>
      <c r="Y52" s="5"/>
      <c r="Z52" s="5"/>
      <c r="AA52" s="5"/>
      <c r="AC52" s="5"/>
      <c r="AD52" s="5"/>
      <c r="AE52" s="5"/>
      <c r="AF52" s="5"/>
      <c r="AG52" s="5"/>
      <c r="AH52" s="5"/>
      <c r="AI52" s="9"/>
      <c r="AJ52" s="5"/>
      <c r="AK52" s="5"/>
      <c r="AL52" s="5"/>
      <c r="AM52" s="5"/>
      <c r="AP52" s="5"/>
      <c r="AQ52" s="5"/>
      <c r="AR52" s="7"/>
      <c r="AS52" s="5"/>
      <c r="AT52" s="13"/>
      <c r="AU52" s="5"/>
      <c r="AV52" s="5"/>
      <c r="AW52" s="5"/>
      <c r="AX52" s="5"/>
      <c r="AY52" s="5"/>
      <c r="AZ52" s="5"/>
      <c r="BB52" s="1"/>
      <c r="BC52" s="1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</row>
    <row r="53" spans="1:95" ht="12.75">
      <c r="A53" s="1"/>
      <c r="B53" s="1"/>
      <c r="H53" s="5"/>
      <c r="I53" s="5"/>
      <c r="J53" s="5"/>
      <c r="K53" s="5"/>
      <c r="L53" s="2"/>
      <c r="M53" s="6"/>
      <c r="N53" s="6"/>
      <c r="O53" s="5"/>
      <c r="P53" s="5"/>
      <c r="Q53" s="5"/>
      <c r="R53" s="5"/>
      <c r="U53" s="5"/>
      <c r="V53" s="5"/>
      <c r="W53" s="5"/>
      <c r="X53" s="5"/>
      <c r="Y53" s="5"/>
      <c r="Z53" s="5"/>
      <c r="AA53" s="5"/>
      <c r="AC53" s="5"/>
      <c r="AD53" s="5"/>
      <c r="AE53" s="5"/>
      <c r="AF53" s="5"/>
      <c r="AG53" s="5"/>
      <c r="AH53" s="5"/>
      <c r="AI53" s="9"/>
      <c r="AJ53" s="5"/>
      <c r="AK53" s="5"/>
      <c r="AL53" s="5"/>
      <c r="AM53" s="5"/>
      <c r="AP53" s="5"/>
      <c r="AQ53" s="5"/>
      <c r="AR53" s="7"/>
      <c r="AS53" s="5"/>
      <c r="AT53" s="13"/>
      <c r="AU53" s="5"/>
      <c r="AV53" s="5"/>
      <c r="AW53" s="5"/>
      <c r="AX53" s="5"/>
      <c r="AY53" s="5"/>
      <c r="AZ53" s="5"/>
      <c r="BB53" s="1"/>
      <c r="BC53" s="1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</row>
    <row r="54" spans="1:95" ht="12.75">
      <c r="A54" s="1"/>
      <c r="B54" s="1"/>
      <c r="H54" s="5"/>
      <c r="I54" s="5"/>
      <c r="J54" s="5"/>
      <c r="K54" s="5"/>
      <c r="L54" s="2"/>
      <c r="M54" s="6"/>
      <c r="N54" s="6"/>
      <c r="O54" s="5"/>
      <c r="P54" s="5"/>
      <c r="Q54" s="5"/>
      <c r="R54" s="5"/>
      <c r="U54" s="5"/>
      <c r="V54" s="5"/>
      <c r="W54" s="5"/>
      <c r="X54" s="5"/>
      <c r="Y54" s="5"/>
      <c r="Z54" s="5"/>
      <c r="AA54" s="5"/>
      <c r="AC54" s="5"/>
      <c r="AD54" s="5"/>
      <c r="AE54" s="5"/>
      <c r="AF54" s="5"/>
      <c r="AG54" s="5"/>
      <c r="AH54" s="5"/>
      <c r="AI54" s="9"/>
      <c r="AJ54" s="5"/>
      <c r="AK54" s="5"/>
      <c r="AL54" s="5"/>
      <c r="AM54" s="5"/>
      <c r="AP54" s="5"/>
      <c r="AQ54" s="5"/>
      <c r="AR54" s="7"/>
      <c r="AS54" s="5"/>
      <c r="AT54" s="13"/>
      <c r="AU54" s="5"/>
      <c r="AV54" s="5"/>
      <c r="AW54" s="5"/>
      <c r="AX54" s="5"/>
      <c r="AY54" s="5"/>
      <c r="AZ54" s="5"/>
      <c r="BB54" s="1"/>
      <c r="BC54" s="1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</row>
    <row r="55" spans="1:95" ht="12.75">
      <c r="A55" s="1"/>
      <c r="B55" s="1"/>
      <c r="H55" s="5"/>
      <c r="I55" s="5"/>
      <c r="J55" s="5"/>
      <c r="K55" s="5"/>
      <c r="L55" s="2"/>
      <c r="M55" s="6"/>
      <c r="N55" s="6"/>
      <c r="O55" s="5"/>
      <c r="P55" s="5"/>
      <c r="Q55" s="5"/>
      <c r="R55" s="5"/>
      <c r="U55" s="5"/>
      <c r="V55" s="5"/>
      <c r="W55" s="5"/>
      <c r="X55" s="5"/>
      <c r="Y55" s="5"/>
      <c r="Z55" s="5"/>
      <c r="AA55" s="5"/>
      <c r="AC55" s="5"/>
      <c r="AD55" s="5"/>
      <c r="AE55" s="5"/>
      <c r="AF55" s="5"/>
      <c r="AG55" s="5"/>
      <c r="AH55" s="5"/>
      <c r="AI55" s="9"/>
      <c r="AJ55" s="5"/>
      <c r="AK55" s="5"/>
      <c r="AL55" s="5"/>
      <c r="AM55" s="5"/>
      <c r="AP55" s="5"/>
      <c r="AQ55" s="5"/>
      <c r="AR55" s="7"/>
      <c r="AS55" s="5"/>
      <c r="AT55" s="13"/>
      <c r="AU55" s="5"/>
      <c r="AV55" s="5"/>
      <c r="AW55" s="5"/>
      <c r="AX55" s="5"/>
      <c r="AY55" s="5"/>
      <c r="AZ55" s="5"/>
      <c r="BB55" s="1"/>
      <c r="BC55" s="1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</row>
    <row r="56" spans="1:95" ht="12.75">
      <c r="A56" s="1"/>
      <c r="B56" s="1"/>
      <c r="H56" s="5"/>
      <c r="I56" s="5"/>
      <c r="J56" s="5"/>
      <c r="K56" s="5"/>
      <c r="L56" s="2"/>
      <c r="M56" s="6"/>
      <c r="N56" s="6"/>
      <c r="O56" s="5"/>
      <c r="P56" s="5"/>
      <c r="Q56" s="5"/>
      <c r="R56" s="5"/>
      <c r="U56" s="5"/>
      <c r="V56" s="5"/>
      <c r="W56" s="5"/>
      <c r="X56" s="5"/>
      <c r="Y56" s="5"/>
      <c r="Z56" s="5"/>
      <c r="AA56" s="5"/>
      <c r="AC56" s="5"/>
      <c r="AD56" s="5"/>
      <c r="AE56" s="5"/>
      <c r="AF56" s="5"/>
      <c r="AG56" s="5"/>
      <c r="AH56" s="5"/>
      <c r="AI56" s="9"/>
      <c r="AJ56" s="5"/>
      <c r="AK56" s="5"/>
      <c r="AL56" s="5"/>
      <c r="AM56" s="5"/>
      <c r="AP56" s="5"/>
      <c r="AQ56" s="5"/>
      <c r="AR56" s="7"/>
      <c r="AS56" s="5"/>
      <c r="AT56" s="13"/>
      <c r="AU56" s="5"/>
      <c r="AV56" s="5"/>
      <c r="AW56" s="5"/>
      <c r="AX56" s="5"/>
      <c r="AY56" s="5"/>
      <c r="AZ56" s="5"/>
      <c r="BB56" s="1"/>
      <c r="BC56" s="1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</row>
    <row r="57" spans="1:95" ht="12.75">
      <c r="A57" s="1"/>
      <c r="B57" s="1"/>
      <c r="H57" s="5"/>
      <c r="I57" s="5"/>
      <c r="J57" s="5"/>
      <c r="K57" s="5"/>
      <c r="L57" s="2"/>
      <c r="M57" s="6"/>
      <c r="N57" s="6"/>
      <c r="O57" s="5"/>
      <c r="P57" s="5"/>
      <c r="Q57" s="5"/>
      <c r="R57" s="5"/>
      <c r="U57" s="5"/>
      <c r="V57" s="5"/>
      <c r="W57" s="5"/>
      <c r="X57" s="5"/>
      <c r="Y57" s="5"/>
      <c r="Z57" s="5"/>
      <c r="AA57" s="5"/>
      <c r="AC57" s="5"/>
      <c r="AD57" s="5"/>
      <c r="AE57" s="5"/>
      <c r="AF57" s="5"/>
      <c r="AG57" s="5"/>
      <c r="AH57" s="5"/>
      <c r="AI57" s="9"/>
      <c r="AJ57" s="5"/>
      <c r="AK57" s="5"/>
      <c r="AL57" s="5"/>
      <c r="AM57" s="5"/>
      <c r="AP57" s="5"/>
      <c r="AQ57" s="5"/>
      <c r="AR57" s="7"/>
      <c r="AS57" s="5"/>
      <c r="AT57" s="13"/>
      <c r="AU57" s="5"/>
      <c r="AV57" s="5"/>
      <c r="AW57" s="5"/>
      <c r="AX57" s="5"/>
      <c r="AY57" s="5"/>
      <c r="AZ57" s="5"/>
      <c r="BB57" s="1"/>
      <c r="BC57" s="1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</row>
    <row r="58" spans="1:95" ht="12.75">
      <c r="A58" s="1"/>
      <c r="B58" s="1"/>
      <c r="H58" s="5"/>
      <c r="I58" s="5"/>
      <c r="J58" s="5"/>
      <c r="K58" s="5"/>
      <c r="L58" s="2"/>
      <c r="M58" s="6"/>
      <c r="N58" s="6"/>
      <c r="O58" s="5"/>
      <c r="P58" s="5"/>
      <c r="Q58" s="5"/>
      <c r="R58" s="5"/>
      <c r="U58" s="5"/>
      <c r="V58" s="5"/>
      <c r="W58" s="5"/>
      <c r="X58" s="5"/>
      <c r="Y58" s="5"/>
      <c r="Z58" s="5"/>
      <c r="AA58" s="5"/>
      <c r="AC58" s="5"/>
      <c r="AD58" s="5"/>
      <c r="AE58" s="5"/>
      <c r="AF58" s="5"/>
      <c r="AG58" s="5"/>
      <c r="AH58" s="5"/>
      <c r="AI58" s="9"/>
      <c r="AJ58" s="5"/>
      <c r="AK58" s="5"/>
      <c r="AL58" s="5"/>
      <c r="AM58" s="5"/>
      <c r="AP58" s="5"/>
      <c r="AQ58" s="5"/>
      <c r="AR58" s="7"/>
      <c r="AS58" s="5"/>
      <c r="AT58" s="13"/>
      <c r="AU58" s="5"/>
      <c r="AV58" s="5"/>
      <c r="AW58" s="5"/>
      <c r="AX58" s="5"/>
      <c r="AY58" s="5"/>
      <c r="AZ58" s="5"/>
      <c r="BB58" s="1"/>
      <c r="BC58" s="1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</row>
    <row r="59" spans="1:95" ht="12.75">
      <c r="A59" s="1"/>
      <c r="B59" s="1"/>
      <c r="H59" s="5"/>
      <c r="I59" s="5"/>
      <c r="J59" s="5"/>
      <c r="K59" s="5"/>
      <c r="L59" s="2"/>
      <c r="M59" s="6"/>
      <c r="N59" s="6"/>
      <c r="O59" s="5"/>
      <c r="P59" s="5"/>
      <c r="Q59" s="5"/>
      <c r="R59" s="5"/>
      <c r="U59" s="5"/>
      <c r="V59" s="5"/>
      <c r="W59" s="5"/>
      <c r="X59" s="5"/>
      <c r="Y59" s="5"/>
      <c r="Z59" s="5"/>
      <c r="AA59" s="5"/>
      <c r="AC59" s="5"/>
      <c r="AD59" s="5"/>
      <c r="AE59" s="5"/>
      <c r="AF59" s="5"/>
      <c r="AG59" s="5"/>
      <c r="AH59" s="5"/>
      <c r="AI59" s="9"/>
      <c r="AJ59" s="5"/>
      <c r="AK59" s="5"/>
      <c r="AL59" s="5"/>
      <c r="AM59" s="5"/>
      <c r="AP59" s="5"/>
      <c r="AQ59" s="5"/>
      <c r="AR59" s="7"/>
      <c r="AS59" s="5"/>
      <c r="AT59" s="13"/>
      <c r="AU59" s="5"/>
      <c r="AV59" s="5"/>
      <c r="AW59" s="5"/>
      <c r="AX59" s="5"/>
      <c r="AY59" s="5"/>
      <c r="AZ59" s="5"/>
      <c r="BB59" s="1"/>
      <c r="BC59" s="1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</row>
    <row r="60" spans="1:95" ht="12.75">
      <c r="A60" s="1"/>
      <c r="B60" s="1"/>
      <c r="H60" s="5"/>
      <c r="I60" s="5"/>
      <c r="J60" s="5"/>
      <c r="K60" s="5"/>
      <c r="L60" s="2"/>
      <c r="M60" s="6"/>
      <c r="N60" s="6"/>
      <c r="O60" s="5"/>
      <c r="P60" s="5"/>
      <c r="Q60" s="5"/>
      <c r="R60" s="5"/>
      <c r="U60" s="5"/>
      <c r="V60" s="5"/>
      <c r="W60" s="5"/>
      <c r="X60" s="5"/>
      <c r="Y60" s="5"/>
      <c r="Z60" s="5"/>
      <c r="AA60" s="5"/>
      <c r="AC60" s="5"/>
      <c r="AD60" s="5"/>
      <c r="AE60" s="5"/>
      <c r="AF60" s="5"/>
      <c r="AG60" s="5"/>
      <c r="AH60" s="5"/>
      <c r="AI60" s="9"/>
      <c r="AJ60" s="5"/>
      <c r="AK60" s="5"/>
      <c r="AL60" s="5"/>
      <c r="AM60" s="5"/>
      <c r="AP60" s="5"/>
      <c r="AQ60" s="5"/>
      <c r="AR60" s="7"/>
      <c r="AS60" s="5"/>
      <c r="AT60" s="13"/>
      <c r="AU60" s="5"/>
      <c r="AV60" s="5"/>
      <c r="AW60" s="5"/>
      <c r="AX60" s="5"/>
      <c r="AY60" s="5"/>
      <c r="AZ60" s="5"/>
      <c r="BB60" s="1"/>
      <c r="BC60" s="1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</row>
    <row r="61" spans="1:95" ht="12.75">
      <c r="A61" s="1"/>
      <c r="B61" s="1"/>
      <c r="H61" s="5"/>
      <c r="I61" s="5"/>
      <c r="J61" s="5"/>
      <c r="K61" s="5"/>
      <c r="L61" s="2"/>
      <c r="M61" s="6"/>
      <c r="N61" s="6"/>
      <c r="O61" s="5"/>
      <c r="P61" s="5"/>
      <c r="Q61" s="5"/>
      <c r="R61" s="5"/>
      <c r="U61" s="5"/>
      <c r="V61" s="5"/>
      <c r="W61" s="5"/>
      <c r="X61" s="5"/>
      <c r="Y61" s="5"/>
      <c r="Z61" s="5"/>
      <c r="AA61" s="5"/>
      <c r="AC61" s="5"/>
      <c r="AD61" s="5"/>
      <c r="AE61" s="5"/>
      <c r="AF61" s="5"/>
      <c r="AG61" s="5"/>
      <c r="AH61" s="5"/>
      <c r="AI61" s="9"/>
      <c r="AJ61" s="5"/>
      <c r="AK61" s="5"/>
      <c r="AL61" s="5"/>
      <c r="AM61" s="5"/>
      <c r="AP61" s="5"/>
      <c r="AQ61" s="5"/>
      <c r="AR61" s="7"/>
      <c r="AS61" s="5"/>
      <c r="AT61" s="13"/>
      <c r="AU61" s="5"/>
      <c r="AV61" s="5"/>
      <c r="AW61" s="5"/>
      <c r="AX61" s="5"/>
      <c r="AY61" s="5"/>
      <c r="AZ61" s="5"/>
      <c r="BB61" s="1"/>
      <c r="BC61" s="1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</row>
    <row r="62" spans="1:95" ht="12.75">
      <c r="A62" s="1"/>
      <c r="B62" s="1"/>
      <c r="H62" s="5"/>
      <c r="I62" s="5"/>
      <c r="J62" s="5"/>
      <c r="K62" s="5"/>
      <c r="L62" s="2"/>
      <c r="M62" s="6"/>
      <c r="N62" s="6"/>
      <c r="O62" s="5"/>
      <c r="P62" s="5"/>
      <c r="Q62" s="5"/>
      <c r="R62" s="5"/>
      <c r="U62" s="5"/>
      <c r="V62" s="5"/>
      <c r="W62" s="5"/>
      <c r="X62" s="5"/>
      <c r="Y62" s="5"/>
      <c r="Z62" s="5"/>
      <c r="AA62" s="5"/>
      <c r="AC62" s="5"/>
      <c r="AD62" s="5"/>
      <c r="AE62" s="5"/>
      <c r="AF62" s="5"/>
      <c r="AG62" s="5"/>
      <c r="AH62" s="5"/>
      <c r="AI62" s="9"/>
      <c r="AJ62" s="5"/>
      <c r="AK62" s="5"/>
      <c r="AL62" s="5"/>
      <c r="AM62" s="5"/>
      <c r="AP62" s="5"/>
      <c r="AQ62" s="5"/>
      <c r="AR62" s="7"/>
      <c r="AS62" s="5"/>
      <c r="AT62" s="13"/>
      <c r="AU62" s="5"/>
      <c r="AV62" s="5"/>
      <c r="AW62" s="5"/>
      <c r="AX62" s="5"/>
      <c r="AY62" s="5"/>
      <c r="AZ62" s="5"/>
      <c r="BB62" s="1"/>
      <c r="BC62" s="1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</row>
    <row r="63" spans="1:95" ht="12.75">
      <c r="A63" s="1"/>
      <c r="B63" s="1"/>
      <c r="H63" s="5"/>
      <c r="I63" s="5"/>
      <c r="J63" s="5"/>
      <c r="K63" s="5"/>
      <c r="L63" s="2"/>
      <c r="M63" s="6"/>
      <c r="N63" s="6"/>
      <c r="O63" s="5"/>
      <c r="P63" s="5"/>
      <c r="Q63" s="5"/>
      <c r="R63" s="5"/>
      <c r="U63" s="5"/>
      <c r="V63" s="5"/>
      <c r="W63" s="5"/>
      <c r="X63" s="5"/>
      <c r="Y63" s="5"/>
      <c r="Z63" s="5"/>
      <c r="AA63" s="5"/>
      <c r="AC63" s="5"/>
      <c r="AD63" s="5"/>
      <c r="AE63" s="5"/>
      <c r="AF63" s="5"/>
      <c r="AG63" s="5"/>
      <c r="AH63" s="5"/>
      <c r="AI63" s="9"/>
      <c r="AJ63" s="5"/>
      <c r="AK63" s="5"/>
      <c r="AL63" s="5"/>
      <c r="AM63" s="5"/>
      <c r="AP63" s="5"/>
      <c r="AQ63" s="5"/>
      <c r="AR63" s="7"/>
      <c r="AS63" s="5"/>
      <c r="AT63" s="13"/>
      <c r="AU63" s="5"/>
      <c r="AV63" s="5"/>
      <c r="AW63" s="5"/>
      <c r="AX63" s="5"/>
      <c r="AY63" s="5"/>
      <c r="AZ63" s="5"/>
      <c r="BB63" s="1"/>
      <c r="BC63" s="1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</row>
    <row r="64" spans="1:95" ht="12.75">
      <c r="A64" s="1"/>
      <c r="B64" s="1"/>
      <c r="H64" s="5"/>
      <c r="I64" s="5"/>
      <c r="J64" s="5"/>
      <c r="K64" s="5"/>
      <c r="L64" s="2"/>
      <c r="M64" s="6"/>
      <c r="N64" s="6"/>
      <c r="O64" s="5"/>
      <c r="P64" s="5"/>
      <c r="Q64" s="5"/>
      <c r="R64" s="5"/>
      <c r="U64" s="5"/>
      <c r="V64" s="5"/>
      <c r="W64" s="5"/>
      <c r="X64" s="5"/>
      <c r="Y64" s="5"/>
      <c r="Z64" s="5"/>
      <c r="AA64" s="5"/>
      <c r="AC64" s="5"/>
      <c r="AD64" s="5"/>
      <c r="AE64" s="5"/>
      <c r="AF64" s="5"/>
      <c r="AG64" s="5"/>
      <c r="AH64" s="5"/>
      <c r="AI64" s="9"/>
      <c r="AJ64" s="5"/>
      <c r="AK64" s="5"/>
      <c r="AL64" s="5"/>
      <c r="AM64" s="5"/>
      <c r="AP64" s="5"/>
      <c r="AQ64" s="5"/>
      <c r="AR64" s="7"/>
      <c r="AS64" s="5"/>
      <c r="AT64" s="13"/>
      <c r="AU64" s="5"/>
      <c r="AV64" s="5"/>
      <c r="AW64" s="5"/>
      <c r="AX64" s="5"/>
      <c r="AY64" s="5"/>
      <c r="AZ64" s="5"/>
      <c r="BB64" s="1"/>
      <c r="BC64" s="1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</row>
    <row r="65" spans="1:95" ht="12.75">
      <c r="A65" s="1"/>
      <c r="B65" s="1"/>
      <c r="H65" s="5"/>
      <c r="I65" s="5"/>
      <c r="J65" s="5"/>
      <c r="K65" s="5"/>
      <c r="L65" s="2"/>
      <c r="M65" s="6"/>
      <c r="N65" s="6"/>
      <c r="O65" s="5"/>
      <c r="P65" s="5"/>
      <c r="Q65" s="5"/>
      <c r="R65" s="5"/>
      <c r="U65" s="5"/>
      <c r="V65" s="5"/>
      <c r="W65" s="5"/>
      <c r="X65" s="5"/>
      <c r="Y65" s="5"/>
      <c r="Z65" s="5"/>
      <c r="AA65" s="5"/>
      <c r="AC65" s="5"/>
      <c r="AD65" s="5"/>
      <c r="AE65" s="5"/>
      <c r="AF65" s="5"/>
      <c r="AG65" s="5"/>
      <c r="AH65" s="5"/>
      <c r="AI65" s="9"/>
      <c r="AJ65" s="5"/>
      <c r="AK65" s="5"/>
      <c r="AL65" s="5"/>
      <c r="AM65" s="5"/>
      <c r="AP65" s="5"/>
      <c r="AQ65" s="5"/>
      <c r="AR65" s="7"/>
      <c r="AS65" s="5"/>
      <c r="AT65" s="13"/>
      <c r="AU65" s="5"/>
      <c r="AV65" s="5"/>
      <c r="AW65" s="5"/>
      <c r="AX65" s="5"/>
      <c r="AY65" s="5"/>
      <c r="AZ65" s="5"/>
      <c r="BB65" s="1"/>
      <c r="BC65" s="1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</row>
    <row r="66" spans="1:95" ht="12.75">
      <c r="A66" s="1"/>
      <c r="B66" s="1"/>
      <c r="H66" s="5"/>
      <c r="I66" s="5"/>
      <c r="J66" s="5"/>
      <c r="K66" s="5"/>
      <c r="L66" s="2"/>
      <c r="M66" s="6"/>
      <c r="N66" s="6"/>
      <c r="O66" s="5"/>
      <c r="P66" s="5"/>
      <c r="Q66" s="5"/>
      <c r="R66" s="5"/>
      <c r="U66" s="5"/>
      <c r="V66" s="5"/>
      <c r="W66" s="5"/>
      <c r="X66" s="5"/>
      <c r="Y66" s="5"/>
      <c r="Z66" s="5"/>
      <c r="AA66" s="5"/>
      <c r="AC66" s="5"/>
      <c r="AD66" s="5"/>
      <c r="AE66" s="5"/>
      <c r="AF66" s="5"/>
      <c r="AG66" s="5"/>
      <c r="AH66" s="5"/>
      <c r="AI66" s="9"/>
      <c r="AJ66" s="5"/>
      <c r="AK66" s="5"/>
      <c r="AL66" s="5"/>
      <c r="AM66" s="5"/>
      <c r="AP66" s="5"/>
      <c r="AQ66" s="5"/>
      <c r="AR66" s="7"/>
      <c r="AS66" s="5"/>
      <c r="AT66" s="13"/>
      <c r="AU66" s="5"/>
      <c r="AV66" s="5"/>
      <c r="AW66" s="5"/>
      <c r="AX66" s="5"/>
      <c r="AY66" s="5"/>
      <c r="AZ66" s="5"/>
      <c r="BB66" s="1"/>
      <c r="BC66" s="1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</row>
    <row r="67" spans="1:95" ht="12.75">
      <c r="A67" s="1"/>
      <c r="B67" s="1"/>
      <c r="H67" s="5"/>
      <c r="I67" s="5"/>
      <c r="J67" s="5"/>
      <c r="K67" s="5"/>
      <c r="L67" s="2"/>
      <c r="M67" s="6"/>
      <c r="N67" s="6"/>
      <c r="O67" s="5"/>
      <c r="P67" s="5"/>
      <c r="Q67" s="5"/>
      <c r="R67" s="5"/>
      <c r="U67" s="5"/>
      <c r="V67" s="5"/>
      <c r="W67" s="5"/>
      <c r="X67" s="5"/>
      <c r="Y67" s="5"/>
      <c r="Z67" s="5"/>
      <c r="AA67" s="5"/>
      <c r="AC67" s="5"/>
      <c r="AD67" s="5"/>
      <c r="AE67" s="5"/>
      <c r="AF67" s="5"/>
      <c r="AG67" s="5"/>
      <c r="AH67" s="5"/>
      <c r="AI67" s="9"/>
      <c r="AJ67" s="5"/>
      <c r="AK67" s="5"/>
      <c r="AL67" s="5"/>
      <c r="AM67" s="5"/>
      <c r="AP67" s="5"/>
      <c r="AQ67" s="5"/>
      <c r="AR67" s="7"/>
      <c r="AS67" s="5"/>
      <c r="AT67" s="13"/>
      <c r="AU67" s="5"/>
      <c r="AV67" s="5"/>
      <c r="AW67" s="5"/>
      <c r="AX67" s="5"/>
      <c r="AY67" s="5"/>
      <c r="AZ67" s="5"/>
      <c r="BB67" s="1"/>
      <c r="BC67" s="1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</row>
    <row r="68" spans="1:95" ht="12.75">
      <c r="A68" s="1"/>
      <c r="B68" s="1"/>
      <c r="H68" s="5"/>
      <c r="I68" s="5"/>
      <c r="J68" s="5"/>
      <c r="K68" s="5"/>
      <c r="L68" s="2"/>
      <c r="M68" s="6"/>
      <c r="N68" s="6"/>
      <c r="O68" s="5"/>
      <c r="P68" s="5"/>
      <c r="Q68" s="5"/>
      <c r="R68" s="5"/>
      <c r="U68" s="5"/>
      <c r="V68" s="5"/>
      <c r="W68" s="5"/>
      <c r="X68" s="5"/>
      <c r="Y68" s="5"/>
      <c r="Z68" s="5"/>
      <c r="AA68" s="5"/>
      <c r="AC68" s="5"/>
      <c r="AD68" s="5"/>
      <c r="AE68" s="5"/>
      <c r="AF68" s="5"/>
      <c r="AG68" s="5"/>
      <c r="AH68" s="5"/>
      <c r="AI68" s="9"/>
      <c r="AJ68" s="5"/>
      <c r="AK68" s="5"/>
      <c r="AL68" s="5"/>
      <c r="AM68" s="5"/>
      <c r="AP68" s="5"/>
      <c r="AQ68" s="5"/>
      <c r="AR68" s="7"/>
      <c r="AS68" s="5"/>
      <c r="AT68" s="13"/>
      <c r="AU68" s="5"/>
      <c r="AV68" s="5"/>
      <c r="AW68" s="5"/>
      <c r="AX68" s="5"/>
      <c r="AY68" s="5"/>
      <c r="AZ68" s="5"/>
      <c r="BB68" s="1"/>
      <c r="BC68" s="1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</row>
    <row r="69" spans="1:95" ht="12.75">
      <c r="A69" s="1"/>
      <c r="B69" s="1"/>
      <c r="H69" s="5"/>
      <c r="I69" s="5"/>
      <c r="J69" s="5"/>
      <c r="K69" s="5"/>
      <c r="L69" s="2"/>
      <c r="M69" s="6"/>
      <c r="N69" s="6"/>
      <c r="O69" s="5"/>
      <c r="P69" s="5"/>
      <c r="Q69" s="5"/>
      <c r="R69" s="5"/>
      <c r="U69" s="5"/>
      <c r="V69" s="5"/>
      <c r="W69" s="5"/>
      <c r="X69" s="5"/>
      <c r="Y69" s="5"/>
      <c r="Z69" s="5"/>
      <c r="AA69" s="5"/>
      <c r="AC69" s="5"/>
      <c r="AD69" s="5"/>
      <c r="AE69" s="5"/>
      <c r="AF69" s="5"/>
      <c r="AG69" s="5"/>
      <c r="AH69" s="5"/>
      <c r="AI69" s="9"/>
      <c r="AJ69" s="5"/>
      <c r="AK69" s="5"/>
      <c r="AL69" s="5"/>
      <c r="AM69" s="5"/>
      <c r="AP69" s="5"/>
      <c r="AQ69" s="5"/>
      <c r="AR69" s="7"/>
      <c r="AS69" s="5"/>
      <c r="AT69" s="13"/>
      <c r="AU69" s="5"/>
      <c r="AV69" s="5"/>
      <c r="AW69" s="5"/>
      <c r="AX69" s="5"/>
      <c r="AY69" s="5"/>
      <c r="AZ69" s="5"/>
      <c r="BB69" s="1"/>
      <c r="BC69" s="1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</row>
    <row r="70" spans="1:95" ht="12.75">
      <c r="A70" s="1"/>
      <c r="B70" s="1"/>
      <c r="H70" s="5"/>
      <c r="I70" s="5"/>
      <c r="J70" s="5"/>
      <c r="K70" s="5"/>
      <c r="L70" s="2"/>
      <c r="M70" s="6"/>
      <c r="N70" s="6"/>
      <c r="O70" s="5"/>
      <c r="P70" s="5"/>
      <c r="Q70" s="5"/>
      <c r="R70" s="5"/>
      <c r="U70" s="5"/>
      <c r="V70" s="5"/>
      <c r="W70" s="5"/>
      <c r="X70" s="5"/>
      <c r="Y70" s="5"/>
      <c r="Z70" s="5"/>
      <c r="AA70" s="5"/>
      <c r="AC70" s="5"/>
      <c r="AD70" s="5"/>
      <c r="AE70" s="5"/>
      <c r="AF70" s="5"/>
      <c r="AG70" s="5"/>
      <c r="AH70" s="5"/>
      <c r="AI70" s="9"/>
      <c r="AJ70" s="5"/>
      <c r="AK70" s="5"/>
      <c r="AL70" s="5"/>
      <c r="AM70" s="5"/>
      <c r="AP70" s="5"/>
      <c r="AQ70" s="5"/>
      <c r="AR70" s="7"/>
      <c r="AS70" s="5"/>
      <c r="AT70" s="13"/>
      <c r="AU70" s="5"/>
      <c r="AV70" s="5"/>
      <c r="AW70" s="5"/>
      <c r="AX70" s="5"/>
      <c r="AY70" s="5"/>
      <c r="AZ70" s="5"/>
      <c r="BB70" s="1"/>
      <c r="BC70" s="1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</row>
    <row r="71" spans="1:95" ht="12.75">
      <c r="A71" s="1"/>
      <c r="B71" s="1"/>
      <c r="H71" s="5"/>
      <c r="I71" s="5"/>
      <c r="J71" s="5"/>
      <c r="K71" s="5"/>
      <c r="L71" s="2"/>
      <c r="M71" s="6"/>
      <c r="N71" s="6"/>
      <c r="O71" s="5"/>
      <c r="P71" s="5"/>
      <c r="Q71" s="5"/>
      <c r="R71" s="5"/>
      <c r="U71" s="5"/>
      <c r="V71" s="5"/>
      <c r="W71" s="5"/>
      <c r="X71" s="5"/>
      <c r="Y71" s="5"/>
      <c r="Z71" s="5"/>
      <c r="AA71" s="5"/>
      <c r="AC71" s="5"/>
      <c r="AD71" s="5"/>
      <c r="AE71" s="5"/>
      <c r="AF71" s="5"/>
      <c r="AG71" s="5"/>
      <c r="AH71" s="5"/>
      <c r="AI71" s="9"/>
      <c r="AJ71" s="5"/>
      <c r="AK71" s="5"/>
      <c r="AL71" s="5"/>
      <c r="AM71" s="5"/>
      <c r="AP71" s="5"/>
      <c r="AQ71" s="5"/>
      <c r="AR71" s="7"/>
      <c r="AS71" s="5"/>
      <c r="AT71" s="13"/>
      <c r="AU71" s="5"/>
      <c r="AV71" s="5"/>
      <c r="AW71" s="5"/>
      <c r="AX71" s="5"/>
      <c r="AY71" s="5"/>
      <c r="AZ71" s="5"/>
      <c r="BB71" s="1"/>
      <c r="BC71" s="1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</row>
    <row r="72" spans="1:95" ht="12.75">
      <c r="A72" s="1"/>
      <c r="B72" s="1"/>
      <c r="H72" s="5"/>
      <c r="I72" s="5"/>
      <c r="J72" s="5"/>
      <c r="K72" s="5"/>
      <c r="L72" s="2"/>
      <c r="M72" s="6"/>
      <c r="N72" s="6"/>
      <c r="O72" s="5"/>
      <c r="P72" s="5"/>
      <c r="Q72" s="5"/>
      <c r="R72" s="5"/>
      <c r="U72" s="5"/>
      <c r="V72" s="5"/>
      <c r="W72" s="5"/>
      <c r="X72" s="5"/>
      <c r="Y72" s="5"/>
      <c r="Z72" s="5"/>
      <c r="AA72" s="5"/>
      <c r="AC72" s="5"/>
      <c r="AD72" s="5"/>
      <c r="AE72" s="5"/>
      <c r="AF72" s="5"/>
      <c r="AG72" s="5"/>
      <c r="AH72" s="5"/>
      <c r="AI72" s="9"/>
      <c r="AJ72" s="5"/>
      <c r="AK72" s="5"/>
      <c r="AL72" s="5"/>
      <c r="AM72" s="5"/>
      <c r="AP72" s="5"/>
      <c r="AQ72" s="5"/>
      <c r="AR72" s="7"/>
      <c r="AS72" s="5"/>
      <c r="AT72" s="13"/>
      <c r="AU72" s="5"/>
      <c r="AV72" s="5"/>
      <c r="AW72" s="5"/>
      <c r="AX72" s="5"/>
      <c r="AY72" s="5"/>
      <c r="AZ72" s="5"/>
      <c r="BB72" s="1"/>
      <c r="BC72" s="1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</row>
  </sheetData>
  <mergeCells count="2">
    <mergeCell ref="AT1:AU1"/>
    <mergeCell ref="CJ1:CK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4"/>
  <sheetViews>
    <sheetView workbookViewId="0" topLeftCell="A1">
      <selection activeCell="A1" sqref="A1:IV16384"/>
    </sheetView>
  </sheetViews>
  <sheetFormatPr defaultColWidth="11.421875" defaultRowHeight="12.75"/>
  <cols>
    <col min="1" max="1" width="5.28125" style="2" customWidth="1"/>
    <col min="2" max="2" width="9.28125" style="0" customWidth="1"/>
    <col min="3" max="3" width="6.57421875" style="0" customWidth="1"/>
    <col min="4" max="4" width="17.7109375" style="0" customWidth="1"/>
    <col min="5" max="5" width="9.00390625" style="0" customWidth="1"/>
    <col min="6" max="6" width="7.7109375" style="0" customWidth="1"/>
    <col min="7" max="7" width="17.8515625" style="0" customWidth="1"/>
    <col min="8" max="8" width="9.140625" style="0" customWidth="1"/>
    <col min="9" max="9" width="6.421875" style="0" customWidth="1"/>
    <col min="10" max="10" width="18.00390625" style="0" customWidth="1"/>
    <col min="11" max="11" width="9.421875" style="0" customWidth="1"/>
    <col min="12" max="12" width="6.57421875" style="0" customWidth="1"/>
    <col min="13" max="13" width="20.7109375" style="0" customWidth="1"/>
  </cols>
  <sheetData>
    <row r="1" spans="1:13" ht="15.75">
      <c r="A1" s="15"/>
      <c r="B1" s="16" t="s">
        <v>78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19" customFormat="1" ht="15.75">
      <c r="A2" s="15"/>
      <c r="B2" s="17" t="s">
        <v>79</v>
      </c>
      <c r="C2" s="18" t="str">
        <f>'[4]Fallas0'!AA1</f>
        <v>X/R</v>
      </c>
      <c r="D2" s="17" t="s">
        <v>80</v>
      </c>
      <c r="E2" s="17" t="s">
        <v>81</v>
      </c>
      <c r="F2" s="18" t="str">
        <f>'[4]Fallas0'!AM1</f>
        <v>X/R</v>
      </c>
      <c r="G2" s="17" t="s">
        <v>82</v>
      </c>
      <c r="H2" s="17" t="s">
        <v>83</v>
      </c>
      <c r="I2" s="18" t="str">
        <f>'[4]Fallas0'!AY1</f>
        <v>X/R</v>
      </c>
      <c r="J2" s="17" t="s">
        <v>84</v>
      </c>
      <c r="K2" s="17" t="s">
        <v>85</v>
      </c>
      <c r="L2" s="18" t="str">
        <f>'[4]Fallas0'!CO1</f>
        <v>X/R</v>
      </c>
      <c r="M2" s="17" t="s">
        <v>86</v>
      </c>
    </row>
    <row r="3" spans="1:13" ht="12.75">
      <c r="A3" s="20" t="s">
        <v>77</v>
      </c>
      <c r="B3" s="20" t="str">
        <f>'[4]Fallas0'!Y2</f>
        <v>Magnitud</v>
      </c>
      <c r="C3" s="18"/>
      <c r="D3" s="20" t="str">
        <f>'[4]Fallas0'!AB2</f>
        <v>Magnitud</v>
      </c>
      <c r="E3" s="20" t="str">
        <f>'[4]Fallas0'!AG2</f>
        <v>Magnitud</v>
      </c>
      <c r="F3" s="18"/>
      <c r="G3" s="20" t="str">
        <f>'[4]Fallas0'!AN2</f>
        <v>Magnitud</v>
      </c>
      <c r="H3" s="20" t="str">
        <f>'[4]Fallas0'!AS2</f>
        <v>Magnitud</v>
      </c>
      <c r="I3" s="18"/>
      <c r="J3" s="20" t="str">
        <f>'[4]Fallas0'!BA2</f>
        <v>Magnitud</v>
      </c>
      <c r="K3" s="20" t="str">
        <f>'[4]Fallas0'!CI2</f>
        <v>Magnitud</v>
      </c>
      <c r="L3" s="18"/>
      <c r="M3" s="20" t="str">
        <f>'[4]Fallas0'!CP2</f>
        <v>Magnitud</v>
      </c>
    </row>
    <row r="4" spans="1:13" ht="12.75">
      <c r="A4" s="20">
        <v>1</v>
      </c>
      <c r="B4" s="21">
        <f>Fallas0!Y3*1000</f>
        <v>1129.0880787482188</v>
      </c>
      <c r="C4" s="21">
        <f>Fallas0!AA3</f>
        <v>6.326663832084529</v>
      </c>
      <c r="D4" s="22">
        <f>Fallas0!AB3*1000</f>
        <v>1671.0503565473637</v>
      </c>
      <c r="E4" s="22">
        <f>Fallas0!AG3*1000</f>
        <v>564.5440393741094</v>
      </c>
      <c r="F4" s="22">
        <f>Fallas0!AN3</f>
        <v>6.326663832084519</v>
      </c>
      <c r="G4" s="22">
        <f>Fallas0!AO3*1000</f>
        <v>835.5251782736818</v>
      </c>
      <c r="H4" s="22">
        <f>Fallas0!AT3*1000</f>
        <v>1311.5986700817755</v>
      </c>
      <c r="I4" s="22">
        <f>Fallas0!BA3</f>
        <v>5.0200225687914095</v>
      </c>
      <c r="J4" s="22">
        <f>Fallas0!BB3*1000</f>
        <v>1901.8180716185743</v>
      </c>
      <c r="K4" s="22">
        <f>Fallas0!CK3*1000</f>
        <v>1307.4880518966027</v>
      </c>
      <c r="L4" s="22">
        <f>Fallas0!CQ3</f>
        <v>1.924150853652789</v>
      </c>
      <c r="M4" s="22">
        <f>Fallas0!CR3*1000</f>
        <v>1634.3600648707531</v>
      </c>
    </row>
    <row r="5" spans="1:13" ht="12.75">
      <c r="A5" s="20">
        <v>2</v>
      </c>
      <c r="B5" s="21">
        <f>Fallas0!Y4*1000</f>
        <v>1086.9169862485076</v>
      </c>
      <c r="C5" s="21">
        <f>Fallas0!AA4</f>
        <v>4.998155251537587</v>
      </c>
      <c r="D5" s="22">
        <f>Fallas0!AB4*1000</f>
        <v>1521.6837807479105</v>
      </c>
      <c r="E5" s="22">
        <f>Fallas0!AG4*1000</f>
        <v>543.4584931242538</v>
      </c>
      <c r="F5" s="22">
        <f>Fallas0!AN4</f>
        <v>4.998155251537591</v>
      </c>
      <c r="G5" s="22">
        <f>Fallas0!AO4*1000</f>
        <v>804.3185698238956</v>
      </c>
      <c r="H5" s="22">
        <f>Fallas0!AT4*1000</f>
        <v>1192.2159392889378</v>
      </c>
      <c r="I5" s="22">
        <f>Fallas0!BA4</f>
        <v>4.311600652057534</v>
      </c>
      <c r="J5" s="22">
        <f>Fallas0!BB4*1000</f>
        <v>1728.7131119689595</v>
      </c>
      <c r="K5" s="22">
        <f>Fallas0!CK4*1000</f>
        <v>1184.973817671655</v>
      </c>
      <c r="L5" s="22">
        <f>Fallas0!CQ4</f>
        <v>2.4260402411465547</v>
      </c>
      <c r="M5" s="22">
        <f>Fallas0!CR4*1000</f>
        <v>1481.217272089569</v>
      </c>
    </row>
    <row r="6" spans="1:13" ht="12.75">
      <c r="A6" s="20">
        <v>3</v>
      </c>
      <c r="B6" s="21">
        <f>Fallas0!Y5*1000</f>
        <v>1069.6515293337973</v>
      </c>
      <c r="C6" s="21">
        <f>Fallas0!AA5</f>
        <v>4.609247467222164</v>
      </c>
      <c r="D6" s="22">
        <f>Fallas0!AB5*1000</f>
        <v>1497.5121410673162</v>
      </c>
      <c r="E6" s="22">
        <f>Fallas0!AG5*1000</f>
        <v>534.8257646668986</v>
      </c>
      <c r="F6" s="22">
        <f>Fallas0!AN5</f>
        <v>4.609247467222161</v>
      </c>
      <c r="G6" s="22">
        <f>Fallas0!AO5*1000</f>
        <v>791.5421317070101</v>
      </c>
      <c r="H6" s="22">
        <f>Fallas0!AT5*1000</f>
        <v>1148.07084028361</v>
      </c>
      <c r="I6" s="22">
        <f>Fallas0!BA5</f>
        <v>4.097193952593185</v>
      </c>
      <c r="J6" s="22">
        <f>Fallas0!BB5*1000</f>
        <v>1664.7027184112346</v>
      </c>
      <c r="K6" s="22">
        <f>Fallas0!CK5*1000</f>
        <v>1142.301754561055</v>
      </c>
      <c r="L6" s="22">
        <f>Fallas0!CQ5</f>
        <v>2.6731071188232254</v>
      </c>
      <c r="M6" s="22">
        <f>Fallas0!CR5*1000</f>
        <v>1427.8771932013187</v>
      </c>
    </row>
    <row r="7" spans="1:13" ht="12.75">
      <c r="A7" s="20">
        <v>4</v>
      </c>
      <c r="B7" s="21">
        <f>Fallas0!Y6*1000</f>
        <v>1066.5354862255351</v>
      </c>
      <c r="C7" s="21">
        <f>Fallas0!AA6</f>
        <v>4.54576149348538</v>
      </c>
      <c r="D7" s="22">
        <f>Fallas0!AB6*1000</f>
        <v>1493.1496807157491</v>
      </c>
      <c r="E7" s="22">
        <f>Fallas0!AG6*1000</f>
        <v>533.2677431127676</v>
      </c>
      <c r="F7" s="22">
        <f>Fallas0!AN6</f>
        <v>4.545761493485379</v>
      </c>
      <c r="G7" s="22">
        <f>Fallas0!AO6*1000</f>
        <v>789.2362598068961</v>
      </c>
      <c r="H7" s="22">
        <f>Fallas0!AT6*1000</f>
        <v>1140.362506381466</v>
      </c>
      <c r="I7" s="22">
        <f>Fallas0!BA6</f>
        <v>4.061881217607523</v>
      </c>
      <c r="J7" s="22">
        <f>Fallas0!BB6*1000</f>
        <v>1653.5256342531256</v>
      </c>
      <c r="K7" s="22">
        <f>Fallas0!CK6*1000</f>
        <v>1134.9671592187806</v>
      </c>
      <c r="L7" s="22">
        <f>Fallas0!CQ6</f>
        <v>2.7209997667954458</v>
      </c>
      <c r="M7" s="22">
        <f>Fallas0!CR6*1000</f>
        <v>1418.708949023476</v>
      </c>
    </row>
    <row r="8" spans="1:13" ht="12.75">
      <c r="A8" s="20">
        <v>5</v>
      </c>
      <c r="B8" s="21">
        <f>Fallas0!Y7*1000</f>
        <v>1063.8433950627564</v>
      </c>
      <c r="C8" s="21">
        <f>Fallas0!AA7</f>
        <v>4.492382667137488</v>
      </c>
      <c r="D8" s="22">
        <f>Fallas0!AB7*1000</f>
        <v>1489.380753087859</v>
      </c>
      <c r="E8" s="22">
        <f>Fallas0!AG7*1000</f>
        <v>531.9216975313782</v>
      </c>
      <c r="F8" s="22">
        <f>Fallas0!AN7</f>
        <v>4.492382667137488</v>
      </c>
      <c r="G8" s="22">
        <f>Fallas0!AO7*1000</f>
        <v>787.2441123464398</v>
      </c>
      <c r="H8" s="22">
        <f>Fallas0!AT7*1000</f>
        <v>1133.7639567165725</v>
      </c>
      <c r="I8" s="22">
        <f>Fallas0!BA7</f>
        <v>4.032121791284806</v>
      </c>
      <c r="J8" s="22">
        <f>Fallas0!BB7*1000</f>
        <v>1643.9577372390302</v>
      </c>
      <c r="K8" s="22">
        <f>Fallas0!CK7*1000</f>
        <v>1128.7138967152446</v>
      </c>
      <c r="L8" s="22">
        <f>Fallas0!CQ7</f>
        <v>2.763272890228558</v>
      </c>
      <c r="M8" s="22">
        <f>Fallas0!CR7*1000</f>
        <v>1410.8923708940558</v>
      </c>
    </row>
    <row r="9" spans="1:13" ht="12.75">
      <c r="A9" s="20">
        <v>6</v>
      </c>
      <c r="B9" s="21">
        <f>Fallas0!Y8*1000</f>
        <v>1061.8712033578317</v>
      </c>
      <c r="C9" s="21">
        <f>Fallas0!AA8</f>
        <v>4.454110967461081</v>
      </c>
      <c r="D9" s="22">
        <f>Fallas0!AB8*1000</f>
        <v>1486.6196847009642</v>
      </c>
      <c r="E9" s="22">
        <f>Fallas0!AG8*1000</f>
        <v>530.9356016789159</v>
      </c>
      <c r="F9" s="22">
        <f>Fallas0!AN8</f>
        <v>4.4541109674610855</v>
      </c>
      <c r="G9" s="22">
        <f>Fallas0!AO8*1000</f>
        <v>785.7846904847955</v>
      </c>
      <c r="H9" s="22">
        <f>Fallas0!AT8*1000</f>
        <v>1128.9653346921768</v>
      </c>
      <c r="I9" s="22">
        <f>Fallas0!BA8</f>
        <v>4.0107461152446975</v>
      </c>
      <c r="J9" s="22">
        <f>Fallas0!BB8*1000</f>
        <v>1636.9997353036565</v>
      </c>
      <c r="K9" s="22">
        <f>Fallas0!CK8*1000</f>
        <v>1124.1806659241795</v>
      </c>
      <c r="L9" s="22">
        <f>Fallas0!CQ8</f>
        <v>2.794787311454851</v>
      </c>
      <c r="M9" s="22">
        <f>Fallas0!CR8*1000</f>
        <v>1405.2258324052245</v>
      </c>
    </row>
    <row r="10" spans="1:13" ht="12.75">
      <c r="A10" s="20">
        <v>7</v>
      </c>
      <c r="B10" s="21">
        <f>Fallas0!Y9*1000</f>
        <v>1056.0117374529336</v>
      </c>
      <c r="C10" s="21">
        <f>Fallas0!AA9</f>
        <v>4.344359301460171</v>
      </c>
      <c r="D10" s="22">
        <f>Fallas0!AB9*1000</f>
        <v>1478.4164324341068</v>
      </c>
      <c r="E10" s="22">
        <f>Fallas0!AG9*1000</f>
        <v>528.0058687264668</v>
      </c>
      <c r="F10" s="22">
        <f>Fallas0!AN9</f>
        <v>4.344359301460167</v>
      </c>
      <c r="G10" s="22">
        <f>Fallas0!AO9*1000</f>
        <v>781.4486857151709</v>
      </c>
      <c r="H10" s="22">
        <f>Fallas0!AT9*1000</f>
        <v>1114.8815992477164</v>
      </c>
      <c r="I10" s="22">
        <f>Fallas0!BA9</f>
        <v>3.9492672749894595</v>
      </c>
      <c r="J10" s="22">
        <f>Fallas0!BB9*1000</f>
        <v>1616.5783189091887</v>
      </c>
      <c r="K10" s="22">
        <f>Fallas0!CK9*1000</f>
        <v>1110.9427721068237</v>
      </c>
      <c r="L10" s="22">
        <f>Fallas0!CQ9</f>
        <v>2.8912703999535085</v>
      </c>
      <c r="M10" s="22">
        <f>Fallas0!CR9*1000</f>
        <v>1388.6784651335295</v>
      </c>
    </row>
    <row r="11" spans="1:13" ht="12.75">
      <c r="A11" s="20">
        <v>8</v>
      </c>
      <c r="B11" s="21">
        <f>Fallas0!Y10*1000</f>
        <v>1055.2414163671986</v>
      </c>
      <c r="C11" s="21">
        <f>Fallas0!AA10</f>
        <v>4.330353597932751</v>
      </c>
      <c r="D11" s="22">
        <f>Fallas0!AB10*1000</f>
        <v>1477.337982914078</v>
      </c>
      <c r="E11" s="22">
        <f>Fallas0!AG10*1000</f>
        <v>527.6207081835993</v>
      </c>
      <c r="F11" s="22">
        <f>Fallas0!AN10</f>
        <v>4.3303535979327465</v>
      </c>
      <c r="G11" s="22">
        <f>Fallas0!AO10*1000</f>
        <v>780.8786481117269</v>
      </c>
      <c r="H11" s="22">
        <f>Fallas0!AT10*1000</f>
        <v>1113.049037540412</v>
      </c>
      <c r="I11" s="22">
        <f>Fallas0!BA10</f>
        <v>3.9414025441257716</v>
      </c>
      <c r="J11" s="22">
        <f>Fallas0!BB10*1000</f>
        <v>1613.9211044335975</v>
      </c>
      <c r="K11" s="22">
        <f>Fallas0!CK10*1000</f>
        <v>1109.2273859571721</v>
      </c>
      <c r="L11" s="22">
        <f>Fallas0!CQ10</f>
        <v>2.904284520423875</v>
      </c>
      <c r="M11" s="22">
        <f>Fallas0!CR10*1000</f>
        <v>1386.5342324464652</v>
      </c>
    </row>
    <row r="12" spans="1:13" ht="12.75">
      <c r="A12" s="20">
        <v>9</v>
      </c>
      <c r="B12" s="21">
        <f>Fallas0!Y11*1000</f>
        <v>1052.5177847660439</v>
      </c>
      <c r="C12" s="21">
        <f>Fallas0!AA11</f>
        <v>4.281588367670004</v>
      </c>
      <c r="D12" s="22">
        <f>Fallas0!AB11*1000</f>
        <v>1473.5248986724614</v>
      </c>
      <c r="E12" s="22">
        <f>Fallas0!AG11*1000</f>
        <v>526.2588923830219</v>
      </c>
      <c r="F12" s="22">
        <f>Fallas0!AN11</f>
        <v>4.281588367670003</v>
      </c>
      <c r="G12" s="22">
        <f>Fallas0!AO11*1000</f>
        <v>778.8631607268725</v>
      </c>
      <c r="H12" s="22">
        <f>Fallas0!AT11*1000</f>
        <v>1106.6043857782397</v>
      </c>
      <c r="I12" s="22">
        <f>Fallas0!BA11</f>
        <v>3.9139849127070514</v>
      </c>
      <c r="J12" s="22">
        <f>Fallas0!BB11*1000</f>
        <v>1604.5763593784475</v>
      </c>
      <c r="K12" s="22">
        <f>Fallas0!CK11*1000</f>
        <v>1103.20738361088</v>
      </c>
      <c r="L12" s="22">
        <f>Fallas0!CQ11</f>
        <v>2.9509397193981552</v>
      </c>
      <c r="M12" s="22">
        <f>Fallas0!CR11*1000</f>
        <v>1379.0092295136</v>
      </c>
    </row>
    <row r="13" spans="1:13" ht="12.75">
      <c r="A13" s="20">
        <v>10</v>
      </c>
      <c r="B13" s="21">
        <f>Fallas0!Y12*1000</f>
        <v>1051.0785541377973</v>
      </c>
      <c r="C13" s="21">
        <f>Fallas0!AA12</f>
        <v>4.256284454111457</v>
      </c>
      <c r="D13" s="22">
        <f>Fallas0!AB12*1000</f>
        <v>1471.509975792916</v>
      </c>
      <c r="E13" s="22">
        <f>Fallas0!AG12*1000</f>
        <v>525.5392770688986</v>
      </c>
      <c r="F13" s="22">
        <f>Fallas0!AN12</f>
        <v>4.256284454111455</v>
      </c>
      <c r="G13" s="22">
        <f>Fallas0!AO12*1000</f>
        <v>777.7981300619698</v>
      </c>
      <c r="H13" s="22">
        <f>Fallas0!AT12*1000</f>
        <v>1103.220567438573</v>
      </c>
      <c r="I13" s="22">
        <f>Fallas0!BA12</f>
        <v>3.899737183858078</v>
      </c>
      <c r="J13" s="22">
        <f>Fallas0!BB12*1000</f>
        <v>1599.6698227859308</v>
      </c>
      <c r="K13" s="22">
        <f>Fallas0!CK12*1000</f>
        <v>1100.0542279198269</v>
      </c>
      <c r="L13" s="22">
        <f>Fallas0!CQ12</f>
        <v>2.97600619078634</v>
      </c>
      <c r="M13" s="22">
        <f>Fallas0!CR12*1000</f>
        <v>1375.0677848997836</v>
      </c>
    </row>
    <row r="14" spans="1:13" ht="12.75">
      <c r="A14" s="20">
        <v>11</v>
      </c>
      <c r="B14" s="21">
        <f>Fallas0!Y13*1000</f>
        <v>1050.6865418486118</v>
      </c>
      <c r="C14" s="21">
        <f>Fallas0!AA13</f>
        <v>4.249446824646891</v>
      </c>
      <c r="D14" s="22">
        <f>Fallas0!AB13*1000</f>
        <v>1470.9611585880564</v>
      </c>
      <c r="E14" s="22">
        <f>Fallas0!AG13*1000</f>
        <v>525.3432709243059</v>
      </c>
      <c r="F14" s="22">
        <f>Fallas0!AN13</f>
        <v>4.249446824646894</v>
      </c>
      <c r="G14" s="22">
        <f>Fallas0!AO13*1000</f>
        <v>777.5080409679726</v>
      </c>
      <c r="H14" s="22">
        <f>Fallas0!AT13*1000</f>
        <v>1102.3014726928861</v>
      </c>
      <c r="I14" s="22">
        <f>Fallas0!BA13</f>
        <v>3.895884701652774</v>
      </c>
      <c r="J14" s="22">
        <f>Fallas0!BB13*1000</f>
        <v>1598.337135404685</v>
      </c>
      <c r="K14" s="22">
        <f>Fallas0!CK13*1000</f>
        <v>1099.1986843350862</v>
      </c>
      <c r="L14" s="22">
        <f>Fallas0!CQ13</f>
        <v>2.9828841995885336</v>
      </c>
      <c r="M14" s="22">
        <f>Fallas0!CR13*1000</f>
        <v>1373.9983554188577</v>
      </c>
    </row>
    <row r="15" spans="1:13" ht="12.75">
      <c r="A15" s="20">
        <v>12</v>
      </c>
      <c r="B15" s="21">
        <f>Fallas0!Y14*1000</f>
        <v>1049.8357070179666</v>
      </c>
      <c r="C15" s="21">
        <f>Fallas0!AA14</f>
        <v>4.234685641695197</v>
      </c>
      <c r="D15" s="22">
        <f>Fallas0!AB14*1000</f>
        <v>1469.769989825153</v>
      </c>
      <c r="E15" s="22">
        <f>Fallas0!AG14*1000</f>
        <v>524.9178535089833</v>
      </c>
      <c r="F15" s="22">
        <f>Fallas0!AN14</f>
        <v>4.234685641695199</v>
      </c>
      <c r="G15" s="22">
        <f>Fallas0!AO14*1000</f>
        <v>776.8784231932951</v>
      </c>
      <c r="H15" s="22">
        <f>Fallas0!AT14*1000</f>
        <v>1100.3104207468382</v>
      </c>
      <c r="I15" s="22">
        <f>Fallas0!BA14</f>
        <v>3.8875643334295638</v>
      </c>
      <c r="J15" s="22">
        <f>Fallas0!BB14*1000</f>
        <v>1595.4501100829152</v>
      </c>
      <c r="K15" s="22">
        <f>Fallas0!CK14*1000</f>
        <v>1097.346609554923</v>
      </c>
      <c r="L15" s="22">
        <f>Fallas0!CQ14</f>
        <v>2.9978877353019695</v>
      </c>
      <c r="M15" s="22">
        <f>Fallas0!CR14*1000</f>
        <v>1371.6832619436536</v>
      </c>
    </row>
    <row r="16" spans="1:13" ht="12.75">
      <c r="A16" s="20">
        <v>13</v>
      </c>
      <c r="B16" s="21">
        <f>Fallas0!Y15*1000</f>
        <v>1081.4601523892602</v>
      </c>
      <c r="C16" s="21">
        <f>Fallas0!AA15</f>
        <v>4.867911409233096</v>
      </c>
      <c r="D16" s="22">
        <f>Fallas0!AB15*1000</f>
        <v>1514.0442133449642</v>
      </c>
      <c r="E16" s="22">
        <f>Fallas0!AG15*1000</f>
        <v>540.7300761946301</v>
      </c>
      <c r="F16" s="22">
        <f>Fallas0!AN15</f>
        <v>4.8679114092330975</v>
      </c>
      <c r="G16" s="22">
        <f>Fallas0!AO15*1000</f>
        <v>800.2805127680525</v>
      </c>
      <c r="H16" s="22">
        <f>Fallas0!AT15*1000</f>
        <v>1177.9934984725212</v>
      </c>
      <c r="I16" s="22">
        <f>Fallas0!BA15</f>
        <v>4.240160989699574</v>
      </c>
      <c r="J16" s="22">
        <f>Fallas0!BB15*1000</f>
        <v>1708.0905727851557</v>
      </c>
      <c r="K16" s="22">
        <f>Fallas0!CK15*1000</f>
        <v>1171.095479754849</v>
      </c>
      <c r="L16" s="22">
        <f>Fallas0!CQ15</f>
        <v>2.500983913283257</v>
      </c>
      <c r="M16" s="22">
        <f>Fallas0!CR15*1000</f>
        <v>1463.8693496935612</v>
      </c>
    </row>
    <row r="17" spans="1:13" ht="12.75">
      <c r="A17" s="20">
        <v>14</v>
      </c>
      <c r="B17" s="21">
        <f>Fallas0!Y16*1000</f>
        <v>1079.4434977340536</v>
      </c>
      <c r="C17" s="21">
        <f>Fallas0!AA16</f>
        <v>4.821577813310642</v>
      </c>
      <c r="D17" s="22">
        <f>Fallas0!AB16*1000</f>
        <v>1511.220896827675</v>
      </c>
      <c r="E17" s="22">
        <f>Fallas0!AG16*1000</f>
        <v>539.7217488670268</v>
      </c>
      <c r="F17" s="22">
        <f>Fallas0!AN16</f>
        <v>4.821577813310643</v>
      </c>
      <c r="G17" s="22">
        <f>Fallas0!AO16*1000</f>
        <v>798.7881883231997</v>
      </c>
      <c r="H17" s="22">
        <f>Fallas0!AT16*1000</f>
        <v>1172.8017459939826</v>
      </c>
      <c r="I17" s="22">
        <f>Fallas0!BA16</f>
        <v>4.214658565318957</v>
      </c>
      <c r="J17" s="22">
        <f>Fallas0!BB16*1000</f>
        <v>1700.5625316912747</v>
      </c>
      <c r="K17" s="22">
        <f>Fallas0!CK16*1000</f>
        <v>1166.0612505484137</v>
      </c>
      <c r="L17" s="22">
        <f>Fallas0!CQ16</f>
        <v>2.5293853053498068</v>
      </c>
      <c r="M17" s="22">
        <f>Fallas0!CR16*1000</f>
        <v>1457.5765631855168</v>
      </c>
    </row>
    <row r="18" spans="1:13" ht="12.75">
      <c r="A18" s="20">
        <v>15</v>
      </c>
      <c r="B18" s="21">
        <f>Fallas0!Y17*1000</f>
        <v>1029.5945108266303</v>
      </c>
      <c r="C18" s="21">
        <f>Fallas0!AA17</f>
        <v>3.9127705933260963</v>
      </c>
      <c r="D18" s="22">
        <f>Fallas0!AB17*1000</f>
        <v>1441.4323151572823</v>
      </c>
      <c r="E18" s="22">
        <f>Fallas0!AG17*1000</f>
        <v>514.7972554133152</v>
      </c>
      <c r="F18" s="22">
        <f>Fallas0!AN17</f>
        <v>3.9127705933260963</v>
      </c>
      <c r="G18" s="22">
        <f>Fallas0!AO17*1000</f>
        <v>761.8999380117065</v>
      </c>
      <c r="H18" s="22">
        <f>Fallas0!AT17*1000</f>
        <v>1054.4121168975917</v>
      </c>
      <c r="I18" s="22">
        <f>Fallas0!BA17</f>
        <v>3.7048905381273567</v>
      </c>
      <c r="J18" s="22">
        <f>Fallas0!BB17*1000</f>
        <v>1528.8975695015079</v>
      </c>
      <c r="K18" s="22">
        <f>Fallas0!CK17*1000</f>
        <v>1055.1090135966422</v>
      </c>
      <c r="L18" s="22">
        <f>Fallas0!CQ17</f>
        <v>3.388534882580406</v>
      </c>
      <c r="M18" s="22">
        <f>Fallas0!CR17*1000</f>
        <v>1318.8862669958025</v>
      </c>
    </row>
    <row r="19" spans="1:13" ht="12.75">
      <c r="A19" s="20">
        <v>16</v>
      </c>
      <c r="B19" s="21">
        <f>Fallas0!Y18*1000</f>
        <v>1013.9713532140264</v>
      </c>
      <c r="C19" s="21">
        <f>Fallas0!AA18</f>
        <v>3.6972910202982145</v>
      </c>
      <c r="D19" s="22">
        <f>Fallas0!AB18*1000</f>
        <v>1419.5598944996368</v>
      </c>
      <c r="E19" s="22">
        <f>Fallas0!AG18*1000</f>
        <v>506.9856766070132</v>
      </c>
      <c r="F19" s="22">
        <f>Fallas0!AN18</f>
        <v>3.6972910202982177</v>
      </c>
      <c r="G19" s="22">
        <f>Fallas0!AO18*1000</f>
        <v>750.3388013783795</v>
      </c>
      <c r="H19" s="22">
        <f>Fallas0!AT18*1000</f>
        <v>1020.7933157927988</v>
      </c>
      <c r="I19" s="22">
        <f>Fallas0!BA18</f>
        <v>3.5812951113000078</v>
      </c>
      <c r="J19" s="22">
        <f>Fallas0!BB18*1000</f>
        <v>1480.1503078995584</v>
      </c>
      <c r="K19" s="22">
        <f>Fallas0!CK18*1000</f>
        <v>1024.6520551488725</v>
      </c>
      <c r="L19" s="22">
        <f>Fallas0!CQ18</f>
        <v>3.7431801517393466</v>
      </c>
      <c r="M19" s="22">
        <f>Fallas0!CR18*1000</f>
        <v>1280.8150689360907</v>
      </c>
    </row>
    <row r="20" spans="1:13" ht="12.75">
      <c r="A20" s="20">
        <v>17</v>
      </c>
      <c r="B20" s="21">
        <f>Fallas0!Y19*1000</f>
        <v>1063.5973344882743</v>
      </c>
      <c r="C20" s="21">
        <f>Fallas0!AA19</f>
        <v>4.4875697734559115</v>
      </c>
      <c r="D20" s="22">
        <f>Fallas0!AB19*1000</f>
        <v>1489.0362682835841</v>
      </c>
      <c r="E20" s="22">
        <f>Fallas0!AG19*1000</f>
        <v>531.7986672441372</v>
      </c>
      <c r="F20" s="22">
        <f>Fallas0!AN19</f>
        <v>4.4875697734559115</v>
      </c>
      <c r="G20" s="22">
        <f>Fallas0!AO19*1000</f>
        <v>787.062027521323</v>
      </c>
      <c r="H20" s="22">
        <f>Fallas0!AT19*1000</f>
        <v>1133.1636311986265</v>
      </c>
      <c r="I20" s="22">
        <f>Fallas0!BA19</f>
        <v>4.029435450798283</v>
      </c>
      <c r="J20" s="22">
        <f>Fallas0!BB19*1000</f>
        <v>1643.0872652380083</v>
      </c>
      <c r="K20" s="22">
        <f>Fallas0!CK19*1000</f>
        <v>1128.1461209795057</v>
      </c>
      <c r="L20" s="22">
        <f>Fallas0!CQ19</f>
        <v>2.767179267222316</v>
      </c>
      <c r="M20" s="22">
        <f>Fallas0!CR19*1000</f>
        <v>1410.182651224382</v>
      </c>
    </row>
    <row r="21" spans="1:13" ht="12.75">
      <c r="A21" s="20">
        <v>18</v>
      </c>
      <c r="B21" s="21">
        <f>Fallas0!Y20*1000</f>
        <v>1054.3691584773096</v>
      </c>
      <c r="C21" s="21">
        <f>Fallas0!AA20</f>
        <v>4.314609122736464</v>
      </c>
      <c r="D21" s="22">
        <f>Fallas0!AB20*1000</f>
        <v>1476.1168218682335</v>
      </c>
      <c r="E21" s="22">
        <f>Fallas0!AG20*1000</f>
        <v>527.1845792386548</v>
      </c>
      <c r="F21" s="22">
        <f>Fallas0!AN20</f>
        <v>4.3146091227364645</v>
      </c>
      <c r="G21" s="22">
        <f>Fallas0!AO20*1000</f>
        <v>780.2331772732091</v>
      </c>
      <c r="H21" s="22">
        <f>Fallas0!AT20*1000</f>
        <v>1110.9792225218494</v>
      </c>
      <c r="I21" s="22">
        <f>Fallas0!BA20</f>
        <v>3.932556210501409</v>
      </c>
      <c r="J21" s="22">
        <f>Fallas0!BB20*1000</f>
        <v>1610.9198726566815</v>
      </c>
      <c r="K21" s="22">
        <f>Fallas0!CK20*1000</f>
        <v>1107.2918333921918</v>
      </c>
      <c r="L21" s="22">
        <f>Fallas0!CQ20</f>
        <v>2.9191165067507416</v>
      </c>
      <c r="M21" s="22">
        <f>Fallas0!CR20*1000</f>
        <v>1384.11479174024</v>
      </c>
    </row>
    <row r="22" spans="1:13" ht="12.75">
      <c r="A22" s="20">
        <v>19</v>
      </c>
      <c r="B22" s="21">
        <f>Fallas0!Y21*1000</f>
        <v>1051.6441465262112</v>
      </c>
      <c r="C22" s="21">
        <f>Fallas0!AA21</f>
        <v>4.266190734837034</v>
      </c>
      <c r="D22" s="22">
        <f>Fallas0!AB21*1000</f>
        <v>1472.3018051366955</v>
      </c>
      <c r="E22" s="22">
        <f>Fallas0!AG21*1000</f>
        <v>525.8220732631056</v>
      </c>
      <c r="F22" s="22">
        <f>Fallas0!AN21</f>
        <v>4.266190734837034</v>
      </c>
      <c r="G22" s="22">
        <f>Fallas0!AO21*1000</f>
        <v>778.2166684293963</v>
      </c>
      <c r="H22" s="22">
        <f>Fallas0!AT21*1000</f>
        <v>1104.5485717429174</v>
      </c>
      <c r="I22" s="22">
        <f>Fallas0!BA21</f>
        <v>3.9053167613981943</v>
      </c>
      <c r="J22" s="22">
        <f>Fallas0!BB21*1000</f>
        <v>1601.59542902723</v>
      </c>
      <c r="K22" s="22">
        <f>Fallas0!CK21*1000</f>
        <v>1101.2910835888224</v>
      </c>
      <c r="L22" s="22">
        <f>Fallas0!CQ21</f>
        <v>2.966120902254693</v>
      </c>
      <c r="M22" s="22">
        <f>Fallas0!CR21*1000</f>
        <v>1376.613854486028</v>
      </c>
    </row>
    <row r="23" spans="1:13" ht="12.75">
      <c r="A23" s="20">
        <v>20</v>
      </c>
      <c r="B23" s="21">
        <f>Fallas0!Y22*1000</f>
        <v>1050.2977125238249</v>
      </c>
      <c r="C23" s="21">
        <f>Fallas0!AA22</f>
        <v>4.242687559455463</v>
      </c>
      <c r="D23" s="22">
        <f>Fallas0!AB22*1000</f>
        <v>1470.4167975333546</v>
      </c>
      <c r="E23" s="22">
        <f>Fallas0!AG22*1000</f>
        <v>525.1488562619124</v>
      </c>
      <c r="F23" s="22">
        <f>Fallas0!AN22</f>
        <v>4.242687559455463</v>
      </c>
      <c r="G23" s="22">
        <f>Fallas0!AO22*1000</f>
        <v>777.2203072676303</v>
      </c>
      <c r="H23" s="22">
        <f>Fallas0!AT22*1000</f>
        <v>1101.3909261920426</v>
      </c>
      <c r="I23" s="22">
        <f>Fallas0!BA22</f>
        <v>3.892075343223666</v>
      </c>
      <c r="J23" s="22">
        <f>Fallas0!BB22*1000</f>
        <v>1597.0168429784615</v>
      </c>
      <c r="K23" s="22">
        <f>Fallas0!CK22*1000</f>
        <v>1098.3514738217093</v>
      </c>
      <c r="L23" s="22">
        <f>Fallas0!CQ22</f>
        <v>2.9897279376516503</v>
      </c>
      <c r="M23" s="22">
        <f>Fallas0!CR22*1000</f>
        <v>1372.9393422771366</v>
      </c>
    </row>
    <row r="24" spans="1:13" ht="12.75">
      <c r="A24" s="20">
        <v>21</v>
      </c>
      <c r="B24" s="23">
        <f>Fallas0!Y23*1000</f>
        <v>0</v>
      </c>
      <c r="C24" s="23">
        <f>Fallas0!AA23</f>
        <v>0</v>
      </c>
      <c r="D24" s="24">
        <f>Fallas0!AB23*1000</f>
        <v>0</v>
      </c>
      <c r="E24" s="24">
        <f>Fallas0!AG23*1000</f>
        <v>0</v>
      </c>
      <c r="F24" s="24">
        <f>Fallas0!AN23</f>
        <v>0</v>
      </c>
      <c r="G24" s="24">
        <f>Fallas0!AO23*1000</f>
        <v>0</v>
      </c>
      <c r="H24" s="22">
        <f>Fallas0!AT23*1000</f>
        <v>1169.9374094406282</v>
      </c>
      <c r="I24" s="22">
        <f>Fallas0!BA23</f>
        <v>4.201785898024786</v>
      </c>
      <c r="J24" s="22">
        <f>Fallas0!BB23*1000</f>
        <v>1696.409243688911</v>
      </c>
      <c r="K24" s="24">
        <f>Fallas0!CK23*1000</f>
        <v>0</v>
      </c>
      <c r="L24" s="24">
        <f>Fallas0!CQ23</f>
        <v>0</v>
      </c>
      <c r="M24" s="24">
        <f>Fallas0!CR23*1000</f>
        <v>0</v>
      </c>
    </row>
    <row r="25" spans="1:13" ht="12.75">
      <c r="A25" s="20">
        <v>22</v>
      </c>
      <c r="B25" s="23">
        <f>Fallas0!Y24*1000</f>
        <v>0</v>
      </c>
      <c r="C25" s="23">
        <f>Fallas0!AA24</f>
        <v>0</v>
      </c>
      <c r="D25" s="24">
        <f>Fallas0!AB24*1000</f>
        <v>0</v>
      </c>
      <c r="E25" s="24">
        <f>Fallas0!AG24*1000</f>
        <v>0</v>
      </c>
      <c r="F25" s="24">
        <f>Fallas0!AN24</f>
        <v>0</v>
      </c>
      <c r="G25" s="24">
        <f>Fallas0!AO24*1000</f>
        <v>0</v>
      </c>
      <c r="H25" s="22">
        <f>Fallas0!AT24*1000</f>
        <v>1158.7434790628706</v>
      </c>
      <c r="I25" s="22">
        <f>Fallas0!BA24</f>
        <v>4.148915628983804</v>
      </c>
      <c r="J25" s="22">
        <f>Fallas0!BB24*1000</f>
        <v>1680.1780446411622</v>
      </c>
      <c r="K25" s="24">
        <f>Fallas0!CK24*1000</f>
        <v>0</v>
      </c>
      <c r="L25" s="24">
        <f>Fallas0!CQ24</f>
        <v>0</v>
      </c>
      <c r="M25" s="24">
        <f>Fallas0!CR24*1000</f>
        <v>0</v>
      </c>
    </row>
    <row r="26" spans="1:13" ht="12.75">
      <c r="A26" s="20">
        <v>23</v>
      </c>
      <c r="B26" s="23">
        <f>Fallas0!Y25*1000</f>
        <v>0</v>
      </c>
      <c r="C26" s="23">
        <f>Fallas0!AA25</f>
        <v>0</v>
      </c>
      <c r="D26" s="24">
        <f>Fallas0!AB25*1000</f>
        <v>0</v>
      </c>
      <c r="E26" s="24">
        <f>Fallas0!AG25*1000</f>
        <v>0</v>
      </c>
      <c r="F26" s="24">
        <f>Fallas0!AN25</f>
        <v>0</v>
      </c>
      <c r="G26" s="24">
        <f>Fallas0!AO25*1000</f>
        <v>0</v>
      </c>
      <c r="H26" s="22">
        <f>Fallas0!AT25*1000</f>
        <v>1113.6155204304282</v>
      </c>
      <c r="I26" s="22">
        <f>Fallas0!BA25</f>
        <v>3.9479663406851397</v>
      </c>
      <c r="J26" s="22">
        <f>Fallas0!BB25*1000</f>
        <v>1614.7425046241206</v>
      </c>
      <c r="K26" s="24">
        <f>Fallas0!CK25*1000</f>
        <v>0</v>
      </c>
      <c r="L26" s="24">
        <f>Fallas0!CQ25</f>
        <v>0</v>
      </c>
      <c r="M26" s="24">
        <f>Fallas0!CR25*1000</f>
        <v>0</v>
      </c>
    </row>
    <row r="27" spans="1:13" ht="12.75">
      <c r="A27" s="20">
        <v>24</v>
      </c>
      <c r="B27" s="23">
        <f>Fallas0!Y26*1000</f>
        <v>0</v>
      </c>
      <c r="C27" s="23">
        <f>Fallas0!AA26</f>
        <v>0</v>
      </c>
      <c r="D27" s="24">
        <f>Fallas0!AB26*1000</f>
        <v>0</v>
      </c>
      <c r="E27" s="24">
        <f>Fallas0!AG26*1000</f>
        <v>0</v>
      </c>
      <c r="F27" s="24">
        <f>Fallas0!AN26</f>
        <v>0</v>
      </c>
      <c r="G27" s="24">
        <f>Fallas0!AO26*1000</f>
        <v>0</v>
      </c>
      <c r="H27" s="22">
        <f>Fallas0!AT26*1000</f>
        <v>1087.3610743759502</v>
      </c>
      <c r="I27" s="22">
        <f>Fallas0!BA26</f>
        <v>3.841179586737188</v>
      </c>
      <c r="J27" s="22">
        <f>Fallas0!BB26*1000</f>
        <v>1576.6735578451278</v>
      </c>
      <c r="K27" s="24">
        <f>Fallas0!CK26*1000</f>
        <v>0</v>
      </c>
      <c r="L27" s="24">
        <f>Fallas0!CQ26</f>
        <v>0</v>
      </c>
      <c r="M27" s="24">
        <f>Fallas0!CR26*1000</f>
        <v>0</v>
      </c>
    </row>
    <row r="28" spans="1:13" ht="12.75">
      <c r="A28" s="20">
        <v>25</v>
      </c>
      <c r="B28" s="23">
        <f>Fallas0!Y27*1000</f>
        <v>0</v>
      </c>
      <c r="C28" s="23">
        <f>Fallas0!AA27</f>
        <v>0</v>
      </c>
      <c r="D28" s="24">
        <f>Fallas0!AB27*1000</f>
        <v>0</v>
      </c>
      <c r="E28" s="24">
        <f>Fallas0!AG27*1000</f>
        <v>0</v>
      </c>
      <c r="F28" s="24">
        <f>Fallas0!AN27</f>
        <v>0</v>
      </c>
      <c r="G28" s="24">
        <f>Fallas0!AO27*1000</f>
        <v>0</v>
      </c>
      <c r="H28" s="22">
        <f>Fallas0!AT27*1000</f>
        <v>1065.2888123033333</v>
      </c>
      <c r="I28" s="22">
        <f>Fallas0!BA27</f>
        <v>3.7556488067663034</v>
      </c>
      <c r="J28" s="22">
        <f>Fallas0!BB27*1000</f>
        <v>1544.6687778398332</v>
      </c>
      <c r="K28" s="24">
        <f>Fallas0!CK27*1000</f>
        <v>0</v>
      </c>
      <c r="L28" s="24">
        <f>Fallas0!CQ27</f>
        <v>0</v>
      </c>
      <c r="M28" s="24">
        <f>Fallas0!CR27*1000</f>
        <v>0</v>
      </c>
    </row>
    <row r="29" spans="1:13" ht="12.75">
      <c r="A29" s="20">
        <v>26</v>
      </c>
      <c r="B29" s="23">
        <f>Fallas0!Y28*1000</f>
        <v>0</v>
      </c>
      <c r="C29" s="23">
        <f>Fallas0!AA28</f>
        <v>0</v>
      </c>
      <c r="D29" s="24">
        <f>Fallas0!AB28*1000</f>
        <v>0</v>
      </c>
      <c r="E29" s="24">
        <f>Fallas0!AG28*1000</f>
        <v>0</v>
      </c>
      <c r="F29" s="24">
        <f>Fallas0!AN28</f>
        <v>0</v>
      </c>
      <c r="G29" s="24">
        <f>Fallas0!AO28*1000</f>
        <v>0</v>
      </c>
      <c r="H29" s="22">
        <f>Fallas0!AT28*1000</f>
        <v>1128.4270675719804</v>
      </c>
      <c r="I29" s="22">
        <f>Fallas0!BA28</f>
        <v>4.009850308849853</v>
      </c>
      <c r="J29" s="22">
        <f>Fallas0!BB28*1000</f>
        <v>1636.2192479793714</v>
      </c>
      <c r="K29" s="24">
        <f>Fallas0!CK28*1000</f>
        <v>0</v>
      </c>
      <c r="L29" s="24">
        <f>Fallas0!CQ28</f>
        <v>0</v>
      </c>
      <c r="M29" s="24">
        <f>Fallas0!CR28*1000</f>
        <v>0</v>
      </c>
    </row>
    <row r="30" spans="1:13" ht="12.75">
      <c r="A30" s="20">
        <v>27</v>
      </c>
      <c r="B30" s="23">
        <f>Fallas0!Y29*1000</f>
        <v>0</v>
      </c>
      <c r="C30" s="23">
        <f>Fallas0!AA29</f>
        <v>0</v>
      </c>
      <c r="D30" s="24">
        <f>Fallas0!AB29*1000</f>
        <v>0</v>
      </c>
      <c r="E30" s="24">
        <f>Fallas0!AG29*1000</f>
        <v>0</v>
      </c>
      <c r="F30" s="24">
        <f>Fallas0!AN29</f>
        <v>0</v>
      </c>
      <c r="G30" s="24">
        <f>Fallas0!AO29*1000</f>
        <v>0</v>
      </c>
      <c r="H30" s="22">
        <f>Fallas0!AT29*1000</f>
        <v>1125.9897906285796</v>
      </c>
      <c r="I30" s="22">
        <f>Fallas0!BA29</f>
        <v>3.9985715678984866</v>
      </c>
      <c r="J30" s="22">
        <f>Fallas0!BB29*1000</f>
        <v>1632.6851964114403</v>
      </c>
      <c r="K30" s="24">
        <f>Fallas0!CK29*1000</f>
        <v>0</v>
      </c>
      <c r="L30" s="24">
        <f>Fallas0!CQ29</f>
        <v>0</v>
      </c>
      <c r="M30" s="24">
        <f>Fallas0!CR29*1000</f>
        <v>0</v>
      </c>
    </row>
    <row r="31" spans="1:13" ht="12.75">
      <c r="A31" s="20">
        <v>28</v>
      </c>
      <c r="B31" s="23">
        <f>Fallas0!Y30*1000</f>
        <v>0</v>
      </c>
      <c r="C31" s="23">
        <f>Fallas0!AA30</f>
        <v>0</v>
      </c>
      <c r="D31" s="24">
        <f>Fallas0!AB30*1000</f>
        <v>0</v>
      </c>
      <c r="E31" s="24">
        <f>Fallas0!AG30*1000</f>
        <v>0</v>
      </c>
      <c r="F31" s="24">
        <f>Fallas0!AN30</f>
        <v>0</v>
      </c>
      <c r="G31" s="24">
        <f>Fallas0!AO30*1000</f>
        <v>0</v>
      </c>
      <c r="H31" s="22">
        <f>Fallas0!AT30*1000</f>
        <v>1122.5845651997834</v>
      </c>
      <c r="I31" s="22">
        <f>Fallas0!BA30</f>
        <v>3.9834558802743762</v>
      </c>
      <c r="J31" s="22">
        <f>Fallas0!BB30*1000</f>
        <v>1627.747619539686</v>
      </c>
      <c r="K31" s="24">
        <f>Fallas0!CK30*1000</f>
        <v>0</v>
      </c>
      <c r="L31" s="24">
        <f>Fallas0!CQ30</f>
        <v>0</v>
      </c>
      <c r="M31" s="24">
        <f>Fallas0!CR30*1000</f>
        <v>0</v>
      </c>
    </row>
    <row r="32" spans="1:13" ht="12.75">
      <c r="A32" s="20">
        <v>29</v>
      </c>
      <c r="B32" s="23">
        <f>Fallas0!Y31*1000</f>
        <v>0</v>
      </c>
      <c r="C32" s="23">
        <f>Fallas0!AA31</f>
        <v>0</v>
      </c>
      <c r="D32" s="24">
        <f>Fallas0!AB31*1000</f>
        <v>0</v>
      </c>
      <c r="E32" s="24">
        <f>Fallas0!AG31*1000</f>
        <v>0</v>
      </c>
      <c r="F32" s="24">
        <f>Fallas0!AN31</f>
        <v>0</v>
      </c>
      <c r="G32" s="24">
        <f>Fallas0!AO31*1000</f>
        <v>0</v>
      </c>
      <c r="H32" s="22">
        <f>Fallas0!AT31*1000</f>
        <v>1120.9162320882574</v>
      </c>
      <c r="I32" s="22">
        <f>Fallas0!BA31</f>
        <v>3.976380077620503</v>
      </c>
      <c r="J32" s="22">
        <f>Fallas0!BB31*1000</f>
        <v>1625.328536527973</v>
      </c>
      <c r="K32" s="24">
        <f>Fallas0!CK31*1000</f>
        <v>0</v>
      </c>
      <c r="L32" s="24">
        <f>Fallas0!CQ31</f>
        <v>0</v>
      </c>
      <c r="M32" s="24">
        <f>Fallas0!CR31*1000</f>
        <v>0</v>
      </c>
    </row>
    <row r="33" spans="1:13" ht="12.75">
      <c r="A33" s="20">
        <v>30</v>
      </c>
      <c r="B33" s="23">
        <f>Fallas0!Y32*1000</f>
        <v>0</v>
      </c>
      <c r="C33" s="23">
        <f>Fallas0!AA32</f>
        <v>0</v>
      </c>
      <c r="D33" s="24">
        <f>Fallas0!AB32*1000</f>
        <v>0</v>
      </c>
      <c r="E33" s="24">
        <f>Fallas0!AG32*1000</f>
        <v>0</v>
      </c>
      <c r="F33" s="24">
        <f>Fallas0!AN32</f>
        <v>0</v>
      </c>
      <c r="G33" s="24">
        <f>Fallas0!AO32*1000</f>
        <v>0</v>
      </c>
      <c r="H33" s="22">
        <f>Fallas0!AT32*1000</f>
        <v>1119.7083832048884</v>
      </c>
      <c r="I33" s="22">
        <f>Fallas0!BA32</f>
        <v>3.9712725594678044</v>
      </c>
      <c r="J33" s="22">
        <f>Fallas0!BB32*1000</f>
        <v>1623.5771556470881</v>
      </c>
      <c r="K33" s="24">
        <f>Fallas0!CK32*1000</f>
        <v>0</v>
      </c>
      <c r="L33" s="24">
        <f>Fallas0!CQ32</f>
        <v>0</v>
      </c>
      <c r="M33" s="24">
        <f>Fallas0!CR32*1000</f>
        <v>0</v>
      </c>
    </row>
    <row r="34" spans="1:13" ht="12.75">
      <c r="A34" s="20">
        <v>31</v>
      </c>
      <c r="B34" s="23">
        <f>Fallas0!Y33*1000</f>
        <v>0</v>
      </c>
      <c r="C34" s="23">
        <f>Fallas0!AA33</f>
        <v>0</v>
      </c>
      <c r="D34" s="24">
        <f>Fallas0!AB33*1000</f>
        <v>0</v>
      </c>
      <c r="E34" s="24">
        <f>Fallas0!AG33*1000</f>
        <v>0</v>
      </c>
      <c r="F34" s="24">
        <f>Fallas0!AN33</f>
        <v>0</v>
      </c>
      <c r="G34" s="24">
        <f>Fallas0!AO33*1000</f>
        <v>0</v>
      </c>
      <c r="H34" s="22">
        <f>Fallas0!AT33*1000</f>
        <v>1102.3117943729903</v>
      </c>
      <c r="I34" s="22">
        <f>Fallas0!BA33</f>
        <v>3.8974416961715366</v>
      </c>
      <c r="J34" s="22">
        <f>Fallas0!BB33*1000</f>
        <v>1598.352101840836</v>
      </c>
      <c r="K34" s="24">
        <f>Fallas0!CK33*1000</f>
        <v>0</v>
      </c>
      <c r="L34" s="24">
        <f>Fallas0!CQ33</f>
        <v>0</v>
      </c>
      <c r="M34" s="24">
        <f>Fallas0!CR33*1000</f>
        <v>0</v>
      </c>
    </row>
    <row r="35" spans="1:13" ht="12.75">
      <c r="A35" s="20">
        <v>32</v>
      </c>
      <c r="B35" s="23">
        <f>Fallas0!Y34*1000</f>
        <v>0</v>
      </c>
      <c r="C35" s="23">
        <f>Fallas0!AA34</f>
        <v>0</v>
      </c>
      <c r="D35" s="24">
        <f>Fallas0!AB34*1000</f>
        <v>0</v>
      </c>
      <c r="E35" s="24">
        <f>Fallas0!AG34*1000</f>
        <v>0</v>
      </c>
      <c r="F35" s="24">
        <f>Fallas0!AN34</f>
        <v>0</v>
      </c>
      <c r="G35" s="24">
        <f>Fallas0!AO34*1000</f>
        <v>0</v>
      </c>
      <c r="H35" s="22">
        <f>Fallas0!AT34*1000</f>
        <v>1088.8219230962015</v>
      </c>
      <c r="I35" s="22">
        <f>Fallas0!BA34</f>
        <v>3.8432735058096354</v>
      </c>
      <c r="J35" s="22">
        <f>Fallas0!BB34*1000</f>
        <v>1578.791788489492</v>
      </c>
      <c r="K35" s="24">
        <f>Fallas0!CK34*1000</f>
        <v>0</v>
      </c>
      <c r="L35" s="24">
        <f>Fallas0!CQ34</f>
        <v>0</v>
      </c>
      <c r="M35" s="24">
        <f>Fallas0!CR34*1000</f>
        <v>0</v>
      </c>
    </row>
    <row r="36" spans="1:13" ht="12.75">
      <c r="A36" s="20">
        <v>33</v>
      </c>
      <c r="B36" s="23">
        <f>Fallas0!Y35*1000</f>
        <v>0</v>
      </c>
      <c r="C36" s="23">
        <f>Fallas0!AA35</f>
        <v>0</v>
      </c>
      <c r="D36" s="24">
        <f>Fallas0!AB35*1000</f>
        <v>0</v>
      </c>
      <c r="E36" s="24">
        <f>Fallas0!AG35*1000</f>
        <v>0</v>
      </c>
      <c r="F36" s="24">
        <f>Fallas0!AN35</f>
        <v>0</v>
      </c>
      <c r="G36" s="24">
        <f>Fallas0!AO35*1000</f>
        <v>0</v>
      </c>
      <c r="H36" s="22">
        <f>Fallas0!AT35*1000</f>
        <v>1076.7321131768438</v>
      </c>
      <c r="I36" s="22">
        <f>Fallas0!BA35</f>
        <v>3.7959538856524544</v>
      </c>
      <c r="J36" s="22">
        <f>Fallas0!BB35*1000</f>
        <v>1561.2615641064233</v>
      </c>
      <c r="K36" s="24">
        <f>Fallas0!CK35*1000</f>
        <v>0</v>
      </c>
      <c r="L36" s="24">
        <f>Fallas0!CQ35</f>
        <v>0</v>
      </c>
      <c r="M36" s="24">
        <f>Fallas0!CR35*1000</f>
        <v>0</v>
      </c>
    </row>
    <row r="37" spans="1:13" ht="12.75">
      <c r="A37" s="20">
        <v>34</v>
      </c>
      <c r="B37" s="23">
        <f>Fallas0!Y36*1000</f>
        <v>0</v>
      </c>
      <c r="C37" s="23">
        <f>Fallas0!AA36</f>
        <v>0</v>
      </c>
      <c r="D37" s="24">
        <f>Fallas0!AB36*1000</f>
        <v>0</v>
      </c>
      <c r="E37" s="24">
        <f>Fallas0!AG36*1000</f>
        <v>0</v>
      </c>
      <c r="F37" s="24">
        <f>Fallas0!AN36</f>
        <v>0</v>
      </c>
      <c r="G37" s="24">
        <f>Fallas0!AO36*1000</f>
        <v>0</v>
      </c>
      <c r="H37" s="22">
        <f>Fallas0!AT36*1000</f>
        <v>1076.9643539276274</v>
      </c>
      <c r="I37" s="22">
        <f>Fallas0!BA36</f>
        <v>3.7955490375051024</v>
      </c>
      <c r="J37" s="22">
        <f>Fallas0!BB36*1000</f>
        <v>1561.5983131950597</v>
      </c>
      <c r="K37" s="24">
        <f>Fallas0!CK36*1000</f>
        <v>0</v>
      </c>
      <c r="L37" s="24">
        <f>Fallas0!CQ36</f>
        <v>0</v>
      </c>
      <c r="M37" s="24">
        <f>Fallas0!CR36*1000</f>
        <v>0</v>
      </c>
    </row>
    <row r="38" spans="1:13" ht="12.75">
      <c r="A38" s="20">
        <v>35</v>
      </c>
      <c r="B38" s="23">
        <f>Fallas0!Y37*1000</f>
        <v>0</v>
      </c>
      <c r="C38" s="23">
        <f>Fallas0!AA37</f>
        <v>0</v>
      </c>
      <c r="D38" s="24">
        <f>Fallas0!AB37*1000</f>
        <v>0</v>
      </c>
      <c r="E38" s="24">
        <f>Fallas0!AG37*1000</f>
        <v>0</v>
      </c>
      <c r="F38" s="24">
        <f>Fallas0!AN37</f>
        <v>0</v>
      </c>
      <c r="G38" s="24">
        <f>Fallas0!AO37*1000</f>
        <v>0</v>
      </c>
      <c r="H38" s="22">
        <f>Fallas0!AT37*1000</f>
        <v>1023.9906777880445</v>
      </c>
      <c r="I38" s="22">
        <f>Fallas0!BA37</f>
        <v>3.596004021407411</v>
      </c>
      <c r="J38" s="22">
        <f>Fallas0!BB37*1000</f>
        <v>1484.7864827926644</v>
      </c>
      <c r="K38" s="24">
        <f>Fallas0!CK37*1000</f>
        <v>0</v>
      </c>
      <c r="L38" s="24">
        <f>Fallas0!CQ37</f>
        <v>0</v>
      </c>
      <c r="M38" s="24">
        <f>Fallas0!CR37*1000</f>
        <v>0</v>
      </c>
    </row>
    <row r="39" spans="1:13" ht="12.75">
      <c r="A39" s="20">
        <v>36</v>
      </c>
      <c r="B39" s="23">
        <f>Fallas0!Y38*1000</f>
        <v>0</v>
      </c>
      <c r="C39" s="23">
        <f>Fallas0!AA38</f>
        <v>0</v>
      </c>
      <c r="D39" s="24">
        <f>Fallas0!AB38*1000</f>
        <v>0</v>
      </c>
      <c r="E39" s="24">
        <f>Fallas0!AG38*1000</f>
        <v>0</v>
      </c>
      <c r="F39" s="24">
        <f>Fallas0!AN38</f>
        <v>0</v>
      </c>
      <c r="G39" s="24">
        <f>Fallas0!AO38*1000</f>
        <v>0</v>
      </c>
      <c r="H39" s="22">
        <f>Fallas0!AT38*1000</f>
        <v>1021.1589468342264</v>
      </c>
      <c r="I39" s="22">
        <f>Fallas0!BA38</f>
        <v>3.586181299294456</v>
      </c>
      <c r="J39" s="22">
        <f>Fallas0!BB38*1000</f>
        <v>1480.6804729096282</v>
      </c>
      <c r="K39" s="24">
        <f>Fallas0!CK38*1000</f>
        <v>0</v>
      </c>
      <c r="L39" s="24">
        <f>Fallas0!CQ38</f>
        <v>0</v>
      </c>
      <c r="M39" s="24">
        <f>Fallas0!CR38*1000</f>
        <v>0</v>
      </c>
    </row>
    <row r="40" ht="12.75">
      <c r="A40" s="25"/>
    </row>
    <row r="41" ht="12.75">
      <c r="A41" s="26"/>
    </row>
    <row r="42" ht="12.75">
      <c r="A42" s="20"/>
    </row>
    <row r="43" ht="12.75">
      <c r="A43" s="20"/>
    </row>
    <row r="44" ht="12.75">
      <c r="A44" s="20"/>
    </row>
    <row r="45" ht="12.75">
      <c r="A45" s="20"/>
    </row>
    <row r="46" ht="12.75">
      <c r="A46" s="20"/>
    </row>
    <row r="47" ht="12.75">
      <c r="A47" s="20"/>
    </row>
    <row r="48" ht="12.75">
      <c r="A48" s="20"/>
    </row>
    <row r="49" ht="12.75">
      <c r="A49" s="20"/>
    </row>
    <row r="50" ht="12.75">
      <c r="A50" s="20"/>
    </row>
    <row r="51" ht="12.75">
      <c r="A51" s="20"/>
    </row>
    <row r="52" ht="12.75">
      <c r="A52" s="20"/>
    </row>
    <row r="53" ht="12.75">
      <c r="A53" s="20"/>
    </row>
    <row r="54" ht="12.75">
      <c r="A54" s="20"/>
    </row>
    <row r="55" ht="12.75">
      <c r="A55" s="20"/>
    </row>
    <row r="56" ht="12.75">
      <c r="A56" s="20"/>
    </row>
    <row r="57" ht="12.75">
      <c r="A57" s="20"/>
    </row>
    <row r="58" ht="12.75">
      <c r="A58" s="20"/>
    </row>
    <row r="59" ht="12.75">
      <c r="A59" s="20"/>
    </row>
    <row r="60" ht="12.75">
      <c r="A60" s="20"/>
    </row>
    <row r="61" ht="12.75">
      <c r="A61" s="20"/>
    </row>
    <row r="62" ht="12.75">
      <c r="A62" s="20"/>
    </row>
    <row r="63" ht="12.75">
      <c r="A63" s="20"/>
    </row>
    <row r="64" ht="12.75">
      <c r="A64" s="20"/>
    </row>
    <row r="65" ht="12.75">
      <c r="A65" s="20"/>
    </row>
    <row r="66" ht="12.75">
      <c r="A66" s="20"/>
    </row>
    <row r="67" ht="12.75">
      <c r="A67" s="20"/>
    </row>
    <row r="68" ht="12.75">
      <c r="A68" s="20"/>
    </row>
    <row r="69" ht="12.75">
      <c r="A69" s="20"/>
    </row>
    <row r="70" ht="12.75">
      <c r="A70" s="20"/>
    </row>
    <row r="71" ht="12.75">
      <c r="A71" s="20"/>
    </row>
    <row r="72" ht="12.75">
      <c r="A72" s="20"/>
    </row>
    <row r="73" ht="12.75">
      <c r="A73" s="20"/>
    </row>
    <row r="74" ht="12.75">
      <c r="A74" s="20"/>
    </row>
    <row r="75" ht="12.75">
      <c r="A75" s="20"/>
    </row>
    <row r="76" ht="12.75">
      <c r="A76" s="20"/>
    </row>
    <row r="77" ht="12.75">
      <c r="A77" s="20"/>
    </row>
    <row r="78" ht="12.75">
      <c r="A78" s="20"/>
    </row>
    <row r="79" ht="12.75">
      <c r="A79" s="20"/>
    </row>
    <row r="80" ht="12.75">
      <c r="A80" s="20"/>
    </row>
    <row r="81" ht="12.75">
      <c r="A81" s="20"/>
    </row>
    <row r="82" ht="12.75">
      <c r="A82" s="20"/>
    </row>
    <row r="83" ht="12.75">
      <c r="A83" s="20"/>
    </row>
    <row r="84" ht="12.75">
      <c r="A84" s="20"/>
    </row>
    <row r="85" ht="12.75">
      <c r="A85" s="20"/>
    </row>
    <row r="86" ht="12.75">
      <c r="A86" s="20"/>
    </row>
    <row r="87" ht="12.75">
      <c r="A87" s="20"/>
    </row>
    <row r="88" ht="12.75">
      <c r="A88" s="20"/>
    </row>
    <row r="89" ht="12.75">
      <c r="A89" s="20"/>
    </row>
    <row r="90" ht="12.75">
      <c r="A90" s="20"/>
    </row>
    <row r="91" ht="12.75">
      <c r="A91" s="20"/>
    </row>
    <row r="92" ht="12.75">
      <c r="A92" s="20"/>
    </row>
    <row r="93" ht="12.75">
      <c r="A93" s="20"/>
    </row>
    <row r="94" ht="12.75">
      <c r="A94" s="20"/>
    </row>
    <row r="95" ht="12.75">
      <c r="A95" s="20"/>
    </row>
    <row r="96" ht="12.75">
      <c r="A96" s="20"/>
    </row>
    <row r="97" ht="12.75">
      <c r="A97" s="20"/>
    </row>
    <row r="98" ht="12.75">
      <c r="A98" s="20"/>
    </row>
    <row r="99" ht="12.75">
      <c r="A99" s="20"/>
    </row>
    <row r="100" ht="12.75">
      <c r="A100" s="20"/>
    </row>
    <row r="101" ht="12.75">
      <c r="A101" s="20"/>
    </row>
    <row r="102" ht="12.75">
      <c r="A102" s="20"/>
    </row>
    <row r="103" ht="12.75">
      <c r="A103" s="20"/>
    </row>
    <row r="104" ht="12.75">
      <c r="A104" s="20"/>
    </row>
    <row r="105" ht="12.75">
      <c r="A105" s="20"/>
    </row>
    <row r="106" ht="12.75">
      <c r="A106" s="20"/>
    </row>
    <row r="107" ht="12.75">
      <c r="A107" s="20"/>
    </row>
    <row r="108" ht="12.75">
      <c r="A108" s="20"/>
    </row>
    <row r="109" ht="12.75">
      <c r="A109" s="20"/>
    </row>
    <row r="110" ht="12.75">
      <c r="A110" s="20"/>
    </row>
    <row r="111" ht="12.75">
      <c r="A111" s="20"/>
    </row>
    <row r="112" ht="12.75">
      <c r="A112" s="20"/>
    </row>
    <row r="113" ht="12.75">
      <c r="A113" s="20"/>
    </row>
    <row r="114" ht="12.75">
      <c r="A114" s="20"/>
    </row>
    <row r="115" ht="12.75">
      <c r="A115" s="20"/>
    </row>
    <row r="116" ht="12.75">
      <c r="A116" s="20"/>
    </row>
    <row r="117" ht="12.75">
      <c r="A117" s="20"/>
    </row>
    <row r="118" ht="12.75">
      <c r="A118" s="20"/>
    </row>
    <row r="119" ht="12.75">
      <c r="A119" s="20"/>
    </row>
    <row r="120" ht="12.75">
      <c r="A120" s="20"/>
    </row>
    <row r="121" ht="12.75">
      <c r="A121" s="20"/>
    </row>
    <row r="122" ht="12.75">
      <c r="A122" s="20"/>
    </row>
    <row r="123" ht="12.75">
      <c r="A123" s="20"/>
    </row>
    <row r="124" ht="12.75">
      <c r="A124" s="20"/>
    </row>
    <row r="125" ht="12.75">
      <c r="A125" s="20"/>
    </row>
    <row r="126" ht="12.75">
      <c r="A126" s="20"/>
    </row>
    <row r="127" ht="12.75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</sheetData>
  <mergeCells count="6">
    <mergeCell ref="A1:A2"/>
    <mergeCell ref="B1:M1"/>
    <mergeCell ref="C2:C3"/>
    <mergeCell ref="F2:F3"/>
    <mergeCell ref="I2:I3"/>
    <mergeCell ref="L2:L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4"/>
  <sheetViews>
    <sheetView workbookViewId="0" topLeftCell="A1">
      <selection activeCell="B4" sqref="B4"/>
    </sheetView>
  </sheetViews>
  <sheetFormatPr defaultColWidth="11.421875" defaultRowHeight="12.75"/>
  <cols>
    <col min="1" max="1" width="5.28125" style="2" customWidth="1"/>
    <col min="2" max="2" width="9.28125" style="0" customWidth="1"/>
    <col min="3" max="3" width="6.57421875" style="0" customWidth="1"/>
    <col min="4" max="4" width="17.7109375" style="0" customWidth="1"/>
    <col min="5" max="5" width="9.00390625" style="0" customWidth="1"/>
    <col min="6" max="6" width="7.7109375" style="0" customWidth="1"/>
    <col min="7" max="7" width="17.8515625" style="0" customWidth="1"/>
    <col min="8" max="8" width="9.140625" style="0" customWidth="1"/>
    <col min="9" max="9" width="6.421875" style="0" customWidth="1"/>
    <col min="10" max="10" width="18.00390625" style="0" customWidth="1"/>
    <col min="11" max="11" width="9.421875" style="0" customWidth="1"/>
    <col min="12" max="12" width="6.57421875" style="0" customWidth="1"/>
    <col min="13" max="13" width="20.7109375" style="0" customWidth="1"/>
  </cols>
  <sheetData>
    <row r="1" spans="1:13" ht="15.75">
      <c r="A1" s="15"/>
      <c r="B1" s="16" t="s">
        <v>78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19" customFormat="1" ht="15.75">
      <c r="A2" s="15"/>
      <c r="B2" s="17" t="s">
        <v>79</v>
      </c>
      <c r="C2" s="18" t="str">
        <f>'[4]Fallas0'!AA1</f>
        <v>X/R</v>
      </c>
      <c r="D2" s="17" t="s">
        <v>80</v>
      </c>
      <c r="E2" s="17" t="s">
        <v>81</v>
      </c>
      <c r="F2" s="18" t="str">
        <f>'[4]Fallas0'!AM1</f>
        <v>X/R</v>
      </c>
      <c r="G2" s="17" t="s">
        <v>82</v>
      </c>
      <c r="H2" s="17" t="s">
        <v>83</v>
      </c>
      <c r="I2" s="18" t="str">
        <f>'[4]Fallas0'!AY1</f>
        <v>X/R</v>
      </c>
      <c r="J2" s="17" t="s">
        <v>84</v>
      </c>
      <c r="K2" s="17" t="s">
        <v>85</v>
      </c>
      <c r="L2" s="18" t="str">
        <f>'[4]Fallas0'!CO1</f>
        <v>X/R</v>
      </c>
      <c r="M2" s="17" t="s">
        <v>86</v>
      </c>
    </row>
    <row r="3" spans="1:13" ht="12.75">
      <c r="A3" s="20" t="s">
        <v>77</v>
      </c>
      <c r="B3" s="20" t="str">
        <f>'[4]Fallas0'!Y2</f>
        <v>Magnitud</v>
      </c>
      <c r="C3" s="18"/>
      <c r="D3" s="20" t="str">
        <f>'[4]Fallas0'!AB2</f>
        <v>Magnitud</v>
      </c>
      <c r="E3" s="20" t="str">
        <f>'[4]Fallas0'!AG2</f>
        <v>Magnitud</v>
      </c>
      <c r="F3" s="18"/>
      <c r="G3" s="20" t="str">
        <f>'[4]Fallas0'!AN2</f>
        <v>Magnitud</v>
      </c>
      <c r="H3" s="20" t="str">
        <f>'[4]Fallas0'!AS2</f>
        <v>Magnitud</v>
      </c>
      <c r="I3" s="18"/>
      <c r="J3" s="20" t="str">
        <f>'[4]Fallas0'!BA2</f>
        <v>Magnitud</v>
      </c>
      <c r="K3" s="20" t="str">
        <f>'[4]Fallas0'!CI2</f>
        <v>Magnitud</v>
      </c>
      <c r="L3" s="18"/>
      <c r="M3" s="20" t="str">
        <f>'[4]Fallas0'!CP2</f>
        <v>Magnitud</v>
      </c>
    </row>
    <row r="4" spans="1:13" ht="12.75">
      <c r="A4" s="20">
        <v>1</v>
      </c>
      <c r="B4" s="21">
        <f>Fallas20!Y3*1000</f>
        <v>367.3529538121125</v>
      </c>
      <c r="C4" s="21">
        <f>Fallas20!AA3</f>
        <v>0.3393654602822858</v>
      </c>
      <c r="D4" s="22">
        <f>Fallas20!AB3*1000</f>
        <v>543.6823716419266</v>
      </c>
      <c r="E4" s="22">
        <f>Fallas20!AG3*1000</f>
        <v>309.5200023502354</v>
      </c>
      <c r="F4" s="22">
        <f>Fallas20!AN3</f>
        <v>0.6441769423021338</v>
      </c>
      <c r="G4" s="22">
        <f>Fallas20!AO3*1000</f>
        <v>458.0896034783484</v>
      </c>
      <c r="H4" s="22">
        <f>Fallas20!AT3*1000</f>
        <v>371.1544639032834</v>
      </c>
      <c r="I4" s="22">
        <f>Fallas20!AZ3</f>
        <v>0.28887340189740845</v>
      </c>
      <c r="J4" s="22">
        <f>Fallas20!BA3*1000</f>
        <v>538.1739726597608</v>
      </c>
      <c r="K4" s="22">
        <f>Fallas20!CJ3*1000</f>
        <v>1072.8339841054608</v>
      </c>
      <c r="L4" s="22">
        <f>Fallas20!CQ3</f>
        <v>7.563540607180462</v>
      </c>
      <c r="M4" s="22">
        <f>Fallas20!CR3*1000</f>
        <v>1341.042480131826</v>
      </c>
    </row>
    <row r="5" spans="1:13" ht="12.75">
      <c r="A5" s="20">
        <v>2</v>
      </c>
      <c r="B5" s="21">
        <f>Fallas0!Y4*1000</f>
        <v>1086.9169862485076</v>
      </c>
      <c r="C5" s="21">
        <f>Fallas0!AA4</f>
        <v>4.998155251537587</v>
      </c>
      <c r="D5" s="22">
        <f>Fallas0!AB4*1000</f>
        <v>1521.6837807479105</v>
      </c>
      <c r="E5" s="22">
        <f>Fallas0!AG4*1000</f>
        <v>543.4584931242538</v>
      </c>
      <c r="F5" s="22">
        <f>Fallas0!AN4</f>
        <v>4.998155251537591</v>
      </c>
      <c r="G5" s="22">
        <f>Fallas0!AO4*1000</f>
        <v>804.3185698238956</v>
      </c>
      <c r="H5" s="22">
        <f>Fallas0!AT4*1000</f>
        <v>1192.2159392889378</v>
      </c>
      <c r="I5" s="22">
        <f>Fallas0!BA4</f>
        <v>4.311600652057534</v>
      </c>
      <c r="J5" s="22">
        <f>Fallas0!BB4*1000</f>
        <v>1728.7131119689595</v>
      </c>
      <c r="K5" s="22">
        <f>Fallas0!CK4*1000</f>
        <v>1184.973817671655</v>
      </c>
      <c r="L5" s="22">
        <f>Fallas0!CQ4</f>
        <v>2.4260402411465547</v>
      </c>
      <c r="M5" s="22">
        <f>Fallas0!CR4*1000</f>
        <v>1481.217272089569</v>
      </c>
    </row>
    <row r="6" spans="1:13" ht="12.75">
      <c r="A6" s="20">
        <v>3</v>
      </c>
      <c r="B6" s="21">
        <f>Fallas0!Y5*1000</f>
        <v>1069.6515293337973</v>
      </c>
      <c r="C6" s="21">
        <f>Fallas0!AA5</f>
        <v>4.609247467222164</v>
      </c>
      <c r="D6" s="22">
        <f>Fallas0!AB5*1000</f>
        <v>1497.5121410673162</v>
      </c>
      <c r="E6" s="22">
        <f>Fallas0!AG5*1000</f>
        <v>534.8257646668986</v>
      </c>
      <c r="F6" s="22">
        <f>Fallas0!AN5</f>
        <v>4.609247467222161</v>
      </c>
      <c r="G6" s="22">
        <f>Fallas0!AO5*1000</f>
        <v>791.5421317070101</v>
      </c>
      <c r="H6" s="22">
        <f>Fallas0!AT5*1000</f>
        <v>1148.07084028361</v>
      </c>
      <c r="I6" s="22">
        <f>Fallas0!BA5</f>
        <v>4.097193952593185</v>
      </c>
      <c r="J6" s="22">
        <f>Fallas0!BB5*1000</f>
        <v>1664.7027184112346</v>
      </c>
      <c r="K6" s="22">
        <f>Fallas0!CK5*1000</f>
        <v>1142.301754561055</v>
      </c>
      <c r="L6" s="22">
        <f>Fallas0!CQ5</f>
        <v>2.6731071188232254</v>
      </c>
      <c r="M6" s="22">
        <f>Fallas0!CR5*1000</f>
        <v>1427.8771932013187</v>
      </c>
    </row>
    <row r="7" spans="1:13" ht="12.75">
      <c r="A7" s="20">
        <v>4</v>
      </c>
      <c r="B7" s="21">
        <f>Fallas0!Y6*1000</f>
        <v>1066.5354862255351</v>
      </c>
      <c r="C7" s="21">
        <f>Fallas0!AA6</f>
        <v>4.54576149348538</v>
      </c>
      <c r="D7" s="22">
        <f>Fallas0!AB6*1000</f>
        <v>1493.1496807157491</v>
      </c>
      <c r="E7" s="22">
        <f>Fallas0!AG6*1000</f>
        <v>533.2677431127676</v>
      </c>
      <c r="F7" s="22">
        <f>Fallas0!AN6</f>
        <v>4.545761493485379</v>
      </c>
      <c r="G7" s="22">
        <f>Fallas0!AO6*1000</f>
        <v>789.2362598068961</v>
      </c>
      <c r="H7" s="22">
        <f>Fallas0!AT6*1000</f>
        <v>1140.362506381466</v>
      </c>
      <c r="I7" s="22">
        <f>Fallas0!BA6</f>
        <v>4.061881217607523</v>
      </c>
      <c r="J7" s="22">
        <f>Fallas0!BB6*1000</f>
        <v>1653.5256342531256</v>
      </c>
      <c r="K7" s="22">
        <f>Fallas0!CK6*1000</f>
        <v>1134.9671592187806</v>
      </c>
      <c r="L7" s="22">
        <f>Fallas0!CQ6</f>
        <v>2.7209997667954458</v>
      </c>
      <c r="M7" s="22">
        <f>Fallas0!CR6*1000</f>
        <v>1418.708949023476</v>
      </c>
    </row>
    <row r="8" spans="1:13" ht="12.75">
      <c r="A8" s="20">
        <v>5</v>
      </c>
      <c r="B8" s="21">
        <f>Fallas0!Y7*1000</f>
        <v>1063.8433950627564</v>
      </c>
      <c r="C8" s="21">
        <f>Fallas0!AA7</f>
        <v>4.492382667137488</v>
      </c>
      <c r="D8" s="22">
        <f>Fallas0!AB7*1000</f>
        <v>1489.380753087859</v>
      </c>
      <c r="E8" s="22">
        <f>Fallas0!AG7*1000</f>
        <v>531.9216975313782</v>
      </c>
      <c r="F8" s="22">
        <f>Fallas0!AN7</f>
        <v>4.492382667137488</v>
      </c>
      <c r="G8" s="22">
        <f>Fallas0!AO7*1000</f>
        <v>787.2441123464398</v>
      </c>
      <c r="H8" s="22">
        <f>Fallas0!AT7*1000</f>
        <v>1133.7639567165725</v>
      </c>
      <c r="I8" s="22">
        <f>Fallas0!BA7</f>
        <v>4.032121791284806</v>
      </c>
      <c r="J8" s="22">
        <f>Fallas0!BB7*1000</f>
        <v>1643.9577372390302</v>
      </c>
      <c r="K8" s="22">
        <f>Fallas0!CK7*1000</f>
        <v>1128.7138967152446</v>
      </c>
      <c r="L8" s="22">
        <f>Fallas0!CQ7</f>
        <v>2.763272890228558</v>
      </c>
      <c r="M8" s="22">
        <f>Fallas0!CR7*1000</f>
        <v>1410.8923708940558</v>
      </c>
    </row>
    <row r="9" spans="1:13" ht="12.75">
      <c r="A9" s="20">
        <v>6</v>
      </c>
      <c r="B9" s="21">
        <f>Fallas0!Y8*1000</f>
        <v>1061.8712033578317</v>
      </c>
      <c r="C9" s="21">
        <f>Fallas0!AA8</f>
        <v>4.454110967461081</v>
      </c>
      <c r="D9" s="22">
        <f>Fallas0!AB8*1000</f>
        <v>1486.6196847009642</v>
      </c>
      <c r="E9" s="22">
        <f>Fallas0!AG8*1000</f>
        <v>530.9356016789159</v>
      </c>
      <c r="F9" s="22">
        <f>Fallas0!AN8</f>
        <v>4.4541109674610855</v>
      </c>
      <c r="G9" s="22">
        <f>Fallas0!AO8*1000</f>
        <v>785.7846904847955</v>
      </c>
      <c r="H9" s="22">
        <f>Fallas0!AT8*1000</f>
        <v>1128.9653346921768</v>
      </c>
      <c r="I9" s="22">
        <f>Fallas0!BA8</f>
        <v>4.0107461152446975</v>
      </c>
      <c r="J9" s="22">
        <f>Fallas0!BB8*1000</f>
        <v>1636.9997353036565</v>
      </c>
      <c r="K9" s="22">
        <f>Fallas0!CK8*1000</f>
        <v>1124.1806659241795</v>
      </c>
      <c r="L9" s="22">
        <f>Fallas0!CQ8</f>
        <v>2.794787311454851</v>
      </c>
      <c r="M9" s="22">
        <f>Fallas0!CR8*1000</f>
        <v>1405.2258324052245</v>
      </c>
    </row>
    <row r="10" spans="1:13" ht="12.75">
      <c r="A10" s="20">
        <v>7</v>
      </c>
      <c r="B10" s="21">
        <f>Fallas0!Y9*1000</f>
        <v>1056.0117374529336</v>
      </c>
      <c r="C10" s="21">
        <f>Fallas0!AA9</f>
        <v>4.344359301460171</v>
      </c>
      <c r="D10" s="22">
        <f>Fallas0!AB9*1000</f>
        <v>1478.4164324341068</v>
      </c>
      <c r="E10" s="22">
        <f>Fallas0!AG9*1000</f>
        <v>528.0058687264668</v>
      </c>
      <c r="F10" s="22">
        <f>Fallas0!AN9</f>
        <v>4.344359301460167</v>
      </c>
      <c r="G10" s="22">
        <f>Fallas0!AO9*1000</f>
        <v>781.4486857151709</v>
      </c>
      <c r="H10" s="22">
        <f>Fallas0!AT9*1000</f>
        <v>1114.8815992477164</v>
      </c>
      <c r="I10" s="22">
        <f>Fallas0!BA9</f>
        <v>3.9492672749894595</v>
      </c>
      <c r="J10" s="22">
        <f>Fallas0!BB9*1000</f>
        <v>1616.5783189091887</v>
      </c>
      <c r="K10" s="22">
        <f>Fallas0!CK9*1000</f>
        <v>1110.9427721068237</v>
      </c>
      <c r="L10" s="22">
        <f>Fallas0!CQ9</f>
        <v>2.8912703999535085</v>
      </c>
      <c r="M10" s="22">
        <f>Fallas0!CR9*1000</f>
        <v>1388.6784651335295</v>
      </c>
    </row>
    <row r="11" spans="1:13" ht="12.75">
      <c r="A11" s="20">
        <v>8</v>
      </c>
      <c r="B11" s="21">
        <f>Fallas0!Y10*1000</f>
        <v>1055.2414163671986</v>
      </c>
      <c r="C11" s="21">
        <f>Fallas0!AA10</f>
        <v>4.330353597932751</v>
      </c>
      <c r="D11" s="22">
        <f>Fallas0!AB10*1000</f>
        <v>1477.337982914078</v>
      </c>
      <c r="E11" s="22">
        <f>Fallas0!AG10*1000</f>
        <v>527.6207081835993</v>
      </c>
      <c r="F11" s="22">
        <f>Fallas0!AN10</f>
        <v>4.3303535979327465</v>
      </c>
      <c r="G11" s="22">
        <f>Fallas0!AO10*1000</f>
        <v>780.8786481117269</v>
      </c>
      <c r="H11" s="22">
        <f>Fallas0!AT10*1000</f>
        <v>1113.049037540412</v>
      </c>
      <c r="I11" s="22">
        <f>Fallas0!BA10</f>
        <v>3.9414025441257716</v>
      </c>
      <c r="J11" s="22">
        <f>Fallas0!BB10*1000</f>
        <v>1613.9211044335975</v>
      </c>
      <c r="K11" s="22">
        <f>Fallas0!CK10*1000</f>
        <v>1109.2273859571721</v>
      </c>
      <c r="L11" s="22">
        <f>Fallas0!CQ10</f>
        <v>2.904284520423875</v>
      </c>
      <c r="M11" s="22">
        <f>Fallas0!CR10*1000</f>
        <v>1386.5342324464652</v>
      </c>
    </row>
    <row r="12" spans="1:13" ht="12.75">
      <c r="A12" s="20">
        <v>9</v>
      </c>
      <c r="B12" s="21">
        <f>Fallas0!Y11*1000</f>
        <v>1052.5177847660439</v>
      </c>
      <c r="C12" s="21">
        <f>Fallas0!AA11</f>
        <v>4.281588367670004</v>
      </c>
      <c r="D12" s="22">
        <f>Fallas0!AB11*1000</f>
        <v>1473.5248986724614</v>
      </c>
      <c r="E12" s="22">
        <f>Fallas0!AG11*1000</f>
        <v>526.2588923830219</v>
      </c>
      <c r="F12" s="22">
        <f>Fallas0!AN11</f>
        <v>4.281588367670003</v>
      </c>
      <c r="G12" s="22">
        <f>Fallas0!AO11*1000</f>
        <v>778.8631607268725</v>
      </c>
      <c r="H12" s="22">
        <f>Fallas0!AT11*1000</f>
        <v>1106.6043857782397</v>
      </c>
      <c r="I12" s="22">
        <f>Fallas0!BA11</f>
        <v>3.9139849127070514</v>
      </c>
      <c r="J12" s="22">
        <f>Fallas0!BB11*1000</f>
        <v>1604.5763593784475</v>
      </c>
      <c r="K12" s="22">
        <f>Fallas0!CK11*1000</f>
        <v>1103.20738361088</v>
      </c>
      <c r="L12" s="22">
        <f>Fallas0!CQ11</f>
        <v>2.9509397193981552</v>
      </c>
      <c r="M12" s="22">
        <f>Fallas0!CR11*1000</f>
        <v>1379.0092295136</v>
      </c>
    </row>
    <row r="13" spans="1:13" ht="12.75">
      <c r="A13" s="20">
        <v>10</v>
      </c>
      <c r="B13" s="21">
        <f>Fallas0!Y12*1000</f>
        <v>1051.0785541377973</v>
      </c>
      <c r="C13" s="21">
        <f>Fallas0!AA12</f>
        <v>4.256284454111457</v>
      </c>
      <c r="D13" s="22">
        <f>Fallas0!AB12*1000</f>
        <v>1471.509975792916</v>
      </c>
      <c r="E13" s="22">
        <f>Fallas0!AG12*1000</f>
        <v>525.5392770688986</v>
      </c>
      <c r="F13" s="22">
        <f>Fallas0!AN12</f>
        <v>4.256284454111455</v>
      </c>
      <c r="G13" s="22">
        <f>Fallas0!AO12*1000</f>
        <v>777.7981300619698</v>
      </c>
      <c r="H13" s="22">
        <f>Fallas0!AT12*1000</f>
        <v>1103.220567438573</v>
      </c>
      <c r="I13" s="22">
        <f>Fallas0!BA12</f>
        <v>3.899737183858078</v>
      </c>
      <c r="J13" s="22">
        <f>Fallas0!BB12*1000</f>
        <v>1599.6698227859308</v>
      </c>
      <c r="K13" s="22">
        <f>Fallas0!CK12*1000</f>
        <v>1100.0542279198269</v>
      </c>
      <c r="L13" s="22">
        <f>Fallas0!CQ12</f>
        <v>2.97600619078634</v>
      </c>
      <c r="M13" s="22">
        <f>Fallas0!CR12*1000</f>
        <v>1375.0677848997836</v>
      </c>
    </row>
    <row r="14" spans="1:13" ht="12.75">
      <c r="A14" s="20">
        <v>11</v>
      </c>
      <c r="B14" s="21">
        <f>Fallas0!Y13*1000</f>
        <v>1050.6865418486118</v>
      </c>
      <c r="C14" s="21">
        <f>Fallas0!AA13</f>
        <v>4.249446824646891</v>
      </c>
      <c r="D14" s="22">
        <f>Fallas0!AB13*1000</f>
        <v>1470.9611585880564</v>
      </c>
      <c r="E14" s="22">
        <f>Fallas0!AG13*1000</f>
        <v>525.3432709243059</v>
      </c>
      <c r="F14" s="22">
        <f>Fallas0!AN13</f>
        <v>4.249446824646894</v>
      </c>
      <c r="G14" s="22">
        <f>Fallas0!AO13*1000</f>
        <v>777.5080409679726</v>
      </c>
      <c r="H14" s="22">
        <f>Fallas0!AT13*1000</f>
        <v>1102.3014726928861</v>
      </c>
      <c r="I14" s="22">
        <f>Fallas0!BA13</f>
        <v>3.895884701652774</v>
      </c>
      <c r="J14" s="22">
        <f>Fallas0!BB13*1000</f>
        <v>1598.337135404685</v>
      </c>
      <c r="K14" s="22">
        <f>Fallas0!CK13*1000</f>
        <v>1099.1986843350862</v>
      </c>
      <c r="L14" s="22">
        <f>Fallas0!CQ13</f>
        <v>2.9828841995885336</v>
      </c>
      <c r="M14" s="22">
        <f>Fallas0!CR13*1000</f>
        <v>1373.9983554188577</v>
      </c>
    </row>
    <row r="15" spans="1:13" ht="12.75">
      <c r="A15" s="20">
        <v>12</v>
      </c>
      <c r="B15" s="21">
        <f>Fallas0!Y14*1000</f>
        <v>1049.8357070179666</v>
      </c>
      <c r="C15" s="21">
        <f>Fallas0!AA14</f>
        <v>4.234685641695197</v>
      </c>
      <c r="D15" s="22">
        <f>Fallas0!AB14*1000</f>
        <v>1469.769989825153</v>
      </c>
      <c r="E15" s="22">
        <f>Fallas0!AG14*1000</f>
        <v>524.9178535089833</v>
      </c>
      <c r="F15" s="22">
        <f>Fallas0!AN14</f>
        <v>4.234685641695199</v>
      </c>
      <c r="G15" s="22">
        <f>Fallas0!AO14*1000</f>
        <v>776.8784231932951</v>
      </c>
      <c r="H15" s="22">
        <f>Fallas0!AT14*1000</f>
        <v>1100.3104207468382</v>
      </c>
      <c r="I15" s="22">
        <f>Fallas0!BA14</f>
        <v>3.8875643334295638</v>
      </c>
      <c r="J15" s="22">
        <f>Fallas0!BB14*1000</f>
        <v>1595.4501100829152</v>
      </c>
      <c r="K15" s="22">
        <f>Fallas0!CK14*1000</f>
        <v>1097.346609554923</v>
      </c>
      <c r="L15" s="22">
        <f>Fallas0!CQ14</f>
        <v>2.9978877353019695</v>
      </c>
      <c r="M15" s="22">
        <f>Fallas0!CR14*1000</f>
        <v>1371.6832619436536</v>
      </c>
    </row>
    <row r="16" spans="1:13" ht="12.75">
      <c r="A16" s="20">
        <v>13</v>
      </c>
      <c r="B16" s="21">
        <f>Fallas0!Y15*1000</f>
        <v>1081.4601523892602</v>
      </c>
      <c r="C16" s="21">
        <f>Fallas0!AA15</f>
        <v>4.867911409233096</v>
      </c>
      <c r="D16" s="22">
        <f>Fallas0!AB15*1000</f>
        <v>1514.0442133449642</v>
      </c>
      <c r="E16" s="22">
        <f>Fallas0!AG15*1000</f>
        <v>540.7300761946301</v>
      </c>
      <c r="F16" s="22">
        <f>Fallas0!AN15</f>
        <v>4.8679114092330975</v>
      </c>
      <c r="G16" s="22">
        <f>Fallas0!AO15*1000</f>
        <v>800.2805127680525</v>
      </c>
      <c r="H16" s="22">
        <f>Fallas0!AT15*1000</f>
        <v>1177.9934984725212</v>
      </c>
      <c r="I16" s="22">
        <f>Fallas0!BA15</f>
        <v>4.240160989699574</v>
      </c>
      <c r="J16" s="22">
        <f>Fallas0!BB15*1000</f>
        <v>1708.0905727851557</v>
      </c>
      <c r="K16" s="22">
        <f>Fallas0!CK15*1000</f>
        <v>1171.095479754849</v>
      </c>
      <c r="L16" s="22">
        <f>Fallas0!CQ15</f>
        <v>2.500983913283257</v>
      </c>
      <c r="M16" s="22">
        <f>Fallas0!CR15*1000</f>
        <v>1463.8693496935612</v>
      </c>
    </row>
    <row r="17" spans="1:13" ht="12.75">
      <c r="A17" s="20">
        <v>14</v>
      </c>
      <c r="B17" s="21">
        <f>Fallas0!Y16*1000</f>
        <v>1079.4434977340536</v>
      </c>
      <c r="C17" s="21">
        <f>Fallas0!AA16</f>
        <v>4.821577813310642</v>
      </c>
      <c r="D17" s="22">
        <f>Fallas0!AB16*1000</f>
        <v>1511.220896827675</v>
      </c>
      <c r="E17" s="22">
        <f>Fallas0!AG16*1000</f>
        <v>539.7217488670268</v>
      </c>
      <c r="F17" s="22">
        <f>Fallas0!AN16</f>
        <v>4.821577813310643</v>
      </c>
      <c r="G17" s="22">
        <f>Fallas0!AO16*1000</f>
        <v>798.7881883231997</v>
      </c>
      <c r="H17" s="22">
        <f>Fallas0!AT16*1000</f>
        <v>1172.8017459939826</v>
      </c>
      <c r="I17" s="22">
        <f>Fallas0!BA16</f>
        <v>4.214658565318957</v>
      </c>
      <c r="J17" s="22">
        <f>Fallas0!BB16*1000</f>
        <v>1700.5625316912747</v>
      </c>
      <c r="K17" s="22">
        <f>Fallas0!CK16*1000</f>
        <v>1166.0612505484137</v>
      </c>
      <c r="L17" s="22">
        <f>Fallas0!CQ16</f>
        <v>2.5293853053498068</v>
      </c>
      <c r="M17" s="22">
        <f>Fallas0!CR16*1000</f>
        <v>1457.5765631855168</v>
      </c>
    </row>
    <row r="18" spans="1:13" ht="12.75">
      <c r="A18" s="20">
        <v>15</v>
      </c>
      <c r="B18" s="21">
        <f>Fallas0!Y17*1000</f>
        <v>1029.5945108266303</v>
      </c>
      <c r="C18" s="21">
        <f>Fallas0!AA17</f>
        <v>3.9127705933260963</v>
      </c>
      <c r="D18" s="22">
        <f>Fallas0!AB17*1000</f>
        <v>1441.4323151572823</v>
      </c>
      <c r="E18" s="22">
        <f>Fallas0!AG17*1000</f>
        <v>514.7972554133152</v>
      </c>
      <c r="F18" s="22">
        <f>Fallas0!AN17</f>
        <v>3.9127705933260963</v>
      </c>
      <c r="G18" s="22">
        <f>Fallas0!AO17*1000</f>
        <v>761.8999380117065</v>
      </c>
      <c r="H18" s="22">
        <f>Fallas0!AT17*1000</f>
        <v>1054.4121168975917</v>
      </c>
      <c r="I18" s="22">
        <f>Fallas0!BA17</f>
        <v>3.7048905381273567</v>
      </c>
      <c r="J18" s="22">
        <f>Fallas0!BB17*1000</f>
        <v>1528.8975695015079</v>
      </c>
      <c r="K18" s="22">
        <f>Fallas0!CK17*1000</f>
        <v>1055.1090135966422</v>
      </c>
      <c r="L18" s="22">
        <f>Fallas0!CQ17</f>
        <v>3.388534882580406</v>
      </c>
      <c r="M18" s="22">
        <f>Fallas0!CR17*1000</f>
        <v>1318.8862669958025</v>
      </c>
    </row>
    <row r="19" spans="1:13" ht="12.75">
      <c r="A19" s="20">
        <v>16</v>
      </c>
      <c r="B19" s="21">
        <f>Fallas0!Y18*1000</f>
        <v>1013.9713532140264</v>
      </c>
      <c r="C19" s="21">
        <f>Fallas0!AA18</f>
        <v>3.6972910202982145</v>
      </c>
      <c r="D19" s="22">
        <f>Fallas0!AB18*1000</f>
        <v>1419.5598944996368</v>
      </c>
      <c r="E19" s="22">
        <f>Fallas0!AG18*1000</f>
        <v>506.9856766070132</v>
      </c>
      <c r="F19" s="22">
        <f>Fallas0!AN18</f>
        <v>3.6972910202982177</v>
      </c>
      <c r="G19" s="22">
        <f>Fallas0!AO18*1000</f>
        <v>750.3388013783795</v>
      </c>
      <c r="H19" s="22">
        <f>Fallas0!AT18*1000</f>
        <v>1020.7933157927988</v>
      </c>
      <c r="I19" s="22">
        <f>Fallas0!BA18</f>
        <v>3.5812951113000078</v>
      </c>
      <c r="J19" s="22">
        <f>Fallas0!BB18*1000</f>
        <v>1480.1503078995584</v>
      </c>
      <c r="K19" s="22">
        <f>Fallas0!CK18*1000</f>
        <v>1024.6520551488725</v>
      </c>
      <c r="L19" s="22">
        <f>Fallas0!CQ18</f>
        <v>3.7431801517393466</v>
      </c>
      <c r="M19" s="22">
        <f>Fallas0!CR18*1000</f>
        <v>1280.8150689360907</v>
      </c>
    </row>
    <row r="20" spans="1:13" ht="12.75">
      <c r="A20" s="20">
        <v>17</v>
      </c>
      <c r="B20" s="21">
        <f>Fallas0!Y19*1000</f>
        <v>1063.5973344882743</v>
      </c>
      <c r="C20" s="21">
        <f>Fallas0!AA19</f>
        <v>4.4875697734559115</v>
      </c>
      <c r="D20" s="22">
        <f>Fallas0!AB19*1000</f>
        <v>1489.0362682835841</v>
      </c>
      <c r="E20" s="22">
        <f>Fallas0!AG19*1000</f>
        <v>531.7986672441372</v>
      </c>
      <c r="F20" s="22">
        <f>Fallas0!AN19</f>
        <v>4.4875697734559115</v>
      </c>
      <c r="G20" s="22">
        <f>Fallas0!AO19*1000</f>
        <v>787.062027521323</v>
      </c>
      <c r="H20" s="22">
        <f>Fallas0!AT19*1000</f>
        <v>1133.1636311986265</v>
      </c>
      <c r="I20" s="22">
        <f>Fallas0!BA19</f>
        <v>4.029435450798283</v>
      </c>
      <c r="J20" s="22">
        <f>Fallas0!BB19*1000</f>
        <v>1643.0872652380083</v>
      </c>
      <c r="K20" s="22">
        <f>Fallas0!CK19*1000</f>
        <v>1128.1461209795057</v>
      </c>
      <c r="L20" s="22">
        <f>Fallas0!CQ19</f>
        <v>2.767179267222316</v>
      </c>
      <c r="M20" s="22">
        <f>Fallas0!CR19*1000</f>
        <v>1410.182651224382</v>
      </c>
    </row>
    <row r="21" spans="1:13" ht="12.75">
      <c r="A21" s="20">
        <v>18</v>
      </c>
      <c r="B21" s="21">
        <f>Fallas0!Y20*1000</f>
        <v>1054.3691584773096</v>
      </c>
      <c r="C21" s="21">
        <f>Fallas0!AA20</f>
        <v>4.314609122736464</v>
      </c>
      <c r="D21" s="22">
        <f>Fallas0!AB20*1000</f>
        <v>1476.1168218682335</v>
      </c>
      <c r="E21" s="22">
        <f>Fallas0!AG20*1000</f>
        <v>527.1845792386548</v>
      </c>
      <c r="F21" s="22">
        <f>Fallas0!AN20</f>
        <v>4.3146091227364645</v>
      </c>
      <c r="G21" s="22">
        <f>Fallas0!AO20*1000</f>
        <v>780.2331772732091</v>
      </c>
      <c r="H21" s="22">
        <f>Fallas0!AT20*1000</f>
        <v>1110.9792225218494</v>
      </c>
      <c r="I21" s="22">
        <f>Fallas0!BA20</f>
        <v>3.932556210501409</v>
      </c>
      <c r="J21" s="22">
        <f>Fallas0!BB20*1000</f>
        <v>1610.9198726566815</v>
      </c>
      <c r="K21" s="22">
        <f>Fallas0!CK20*1000</f>
        <v>1107.2918333921918</v>
      </c>
      <c r="L21" s="22">
        <f>Fallas0!CQ20</f>
        <v>2.9191165067507416</v>
      </c>
      <c r="M21" s="22">
        <f>Fallas0!CR20*1000</f>
        <v>1384.11479174024</v>
      </c>
    </row>
    <row r="22" spans="1:13" ht="12.75">
      <c r="A22" s="20">
        <v>19</v>
      </c>
      <c r="B22" s="21">
        <f>Fallas0!Y21*1000</f>
        <v>1051.6441465262112</v>
      </c>
      <c r="C22" s="21">
        <f>Fallas0!AA21</f>
        <v>4.266190734837034</v>
      </c>
      <c r="D22" s="22">
        <f>Fallas0!AB21*1000</f>
        <v>1472.3018051366955</v>
      </c>
      <c r="E22" s="22">
        <f>Fallas0!AG21*1000</f>
        <v>525.8220732631056</v>
      </c>
      <c r="F22" s="22">
        <f>Fallas0!AN21</f>
        <v>4.266190734837034</v>
      </c>
      <c r="G22" s="22">
        <f>Fallas0!AO21*1000</f>
        <v>778.2166684293963</v>
      </c>
      <c r="H22" s="22">
        <f>Fallas0!AT21*1000</f>
        <v>1104.5485717429174</v>
      </c>
      <c r="I22" s="22">
        <f>Fallas0!BA21</f>
        <v>3.9053167613981943</v>
      </c>
      <c r="J22" s="22">
        <f>Fallas0!BB21*1000</f>
        <v>1601.59542902723</v>
      </c>
      <c r="K22" s="22">
        <f>Fallas0!CK21*1000</f>
        <v>1101.2910835888224</v>
      </c>
      <c r="L22" s="22">
        <f>Fallas0!CQ21</f>
        <v>2.966120902254693</v>
      </c>
      <c r="M22" s="22">
        <f>Fallas0!CR21*1000</f>
        <v>1376.613854486028</v>
      </c>
    </row>
    <row r="23" spans="1:13" ht="12.75">
      <c r="A23" s="20">
        <v>20</v>
      </c>
      <c r="B23" s="21">
        <f>Fallas0!Y22*1000</f>
        <v>1050.2977125238249</v>
      </c>
      <c r="C23" s="21">
        <f>Fallas0!AA22</f>
        <v>4.242687559455463</v>
      </c>
      <c r="D23" s="22">
        <f>Fallas0!AB22*1000</f>
        <v>1470.4167975333546</v>
      </c>
      <c r="E23" s="22">
        <f>Fallas0!AG22*1000</f>
        <v>525.1488562619124</v>
      </c>
      <c r="F23" s="22">
        <f>Fallas0!AN22</f>
        <v>4.242687559455463</v>
      </c>
      <c r="G23" s="22">
        <f>Fallas0!AO22*1000</f>
        <v>777.2203072676303</v>
      </c>
      <c r="H23" s="22">
        <f>Fallas0!AT22*1000</f>
        <v>1101.3909261920426</v>
      </c>
      <c r="I23" s="22">
        <f>Fallas0!BA22</f>
        <v>3.892075343223666</v>
      </c>
      <c r="J23" s="22">
        <f>Fallas0!BB22*1000</f>
        <v>1597.0168429784615</v>
      </c>
      <c r="K23" s="22">
        <f>Fallas0!CK22*1000</f>
        <v>1098.3514738217093</v>
      </c>
      <c r="L23" s="22">
        <f>Fallas0!CQ22</f>
        <v>2.9897279376516503</v>
      </c>
      <c r="M23" s="22">
        <f>Fallas0!CR22*1000</f>
        <v>1372.9393422771366</v>
      </c>
    </row>
    <row r="24" spans="1:13" ht="12.75">
      <c r="A24" s="20">
        <v>21</v>
      </c>
      <c r="B24" s="23">
        <f>Fallas0!Y23*1000</f>
        <v>0</v>
      </c>
      <c r="C24" s="23">
        <f>Fallas0!AA23</f>
        <v>0</v>
      </c>
      <c r="D24" s="24">
        <f>Fallas0!AB23*1000</f>
        <v>0</v>
      </c>
      <c r="E24" s="24">
        <f>Fallas0!AG23*1000</f>
        <v>0</v>
      </c>
      <c r="F24" s="24">
        <f>Fallas0!AN23</f>
        <v>0</v>
      </c>
      <c r="G24" s="24">
        <f>Fallas0!AO23*1000</f>
        <v>0</v>
      </c>
      <c r="H24" s="22">
        <f>Fallas0!AT23*1000</f>
        <v>1169.9374094406282</v>
      </c>
      <c r="I24" s="22">
        <f>Fallas0!BA23</f>
        <v>4.201785898024786</v>
      </c>
      <c r="J24" s="22">
        <f>Fallas0!BB23*1000</f>
        <v>1696.409243688911</v>
      </c>
      <c r="K24" s="24">
        <f>Fallas0!CK23*1000</f>
        <v>0</v>
      </c>
      <c r="L24" s="24">
        <f>Fallas0!CQ23</f>
        <v>0</v>
      </c>
      <c r="M24" s="24">
        <f>Fallas0!CR23*1000</f>
        <v>0</v>
      </c>
    </row>
    <row r="25" spans="1:13" ht="12.75">
      <c r="A25" s="20">
        <v>22</v>
      </c>
      <c r="B25" s="23">
        <f>Fallas0!Y24*1000</f>
        <v>0</v>
      </c>
      <c r="C25" s="23">
        <f>Fallas0!AA24</f>
        <v>0</v>
      </c>
      <c r="D25" s="24">
        <f>Fallas0!AB24*1000</f>
        <v>0</v>
      </c>
      <c r="E25" s="24">
        <f>Fallas0!AG24*1000</f>
        <v>0</v>
      </c>
      <c r="F25" s="24">
        <f>Fallas0!AN24</f>
        <v>0</v>
      </c>
      <c r="G25" s="24">
        <f>Fallas0!AO24*1000</f>
        <v>0</v>
      </c>
      <c r="H25" s="22">
        <f>Fallas0!AT24*1000</f>
        <v>1158.7434790628706</v>
      </c>
      <c r="I25" s="22">
        <f>Fallas0!BA24</f>
        <v>4.148915628983804</v>
      </c>
      <c r="J25" s="22">
        <f>Fallas0!BB24*1000</f>
        <v>1680.1780446411622</v>
      </c>
      <c r="K25" s="24">
        <f>Fallas0!CK24*1000</f>
        <v>0</v>
      </c>
      <c r="L25" s="24">
        <f>Fallas0!CQ24</f>
        <v>0</v>
      </c>
      <c r="M25" s="24">
        <f>Fallas0!CR24*1000</f>
        <v>0</v>
      </c>
    </row>
    <row r="26" spans="1:13" ht="12.75">
      <c r="A26" s="20">
        <v>23</v>
      </c>
      <c r="B26" s="23">
        <f>Fallas0!Y25*1000</f>
        <v>0</v>
      </c>
      <c r="C26" s="23">
        <f>Fallas0!AA25</f>
        <v>0</v>
      </c>
      <c r="D26" s="24">
        <f>Fallas0!AB25*1000</f>
        <v>0</v>
      </c>
      <c r="E26" s="24">
        <f>Fallas0!AG25*1000</f>
        <v>0</v>
      </c>
      <c r="F26" s="24">
        <f>Fallas0!AN25</f>
        <v>0</v>
      </c>
      <c r="G26" s="24">
        <f>Fallas0!AO25*1000</f>
        <v>0</v>
      </c>
      <c r="H26" s="22">
        <f>Fallas0!AT25*1000</f>
        <v>1113.6155204304282</v>
      </c>
      <c r="I26" s="22">
        <f>Fallas0!BA25</f>
        <v>3.9479663406851397</v>
      </c>
      <c r="J26" s="22">
        <f>Fallas0!BB25*1000</f>
        <v>1614.7425046241206</v>
      </c>
      <c r="K26" s="24">
        <f>Fallas0!CK25*1000</f>
        <v>0</v>
      </c>
      <c r="L26" s="24">
        <f>Fallas0!CQ25</f>
        <v>0</v>
      </c>
      <c r="M26" s="24">
        <f>Fallas0!CR25*1000</f>
        <v>0</v>
      </c>
    </row>
    <row r="27" spans="1:13" ht="12.75">
      <c r="A27" s="20">
        <v>24</v>
      </c>
      <c r="B27" s="23">
        <f>Fallas0!Y26*1000</f>
        <v>0</v>
      </c>
      <c r="C27" s="23">
        <f>Fallas0!AA26</f>
        <v>0</v>
      </c>
      <c r="D27" s="24">
        <f>Fallas0!AB26*1000</f>
        <v>0</v>
      </c>
      <c r="E27" s="24">
        <f>Fallas0!AG26*1000</f>
        <v>0</v>
      </c>
      <c r="F27" s="24">
        <f>Fallas0!AN26</f>
        <v>0</v>
      </c>
      <c r="G27" s="24">
        <f>Fallas0!AO26*1000</f>
        <v>0</v>
      </c>
      <c r="H27" s="22">
        <f>Fallas0!AT26*1000</f>
        <v>1087.3610743759502</v>
      </c>
      <c r="I27" s="22">
        <f>Fallas0!BA26</f>
        <v>3.841179586737188</v>
      </c>
      <c r="J27" s="22">
        <f>Fallas0!BB26*1000</f>
        <v>1576.6735578451278</v>
      </c>
      <c r="K27" s="24">
        <f>Fallas0!CK26*1000</f>
        <v>0</v>
      </c>
      <c r="L27" s="24">
        <f>Fallas0!CQ26</f>
        <v>0</v>
      </c>
      <c r="M27" s="24">
        <f>Fallas0!CR26*1000</f>
        <v>0</v>
      </c>
    </row>
    <row r="28" spans="1:13" ht="12.75">
      <c r="A28" s="20">
        <v>25</v>
      </c>
      <c r="B28" s="23">
        <f>Fallas0!Y27*1000</f>
        <v>0</v>
      </c>
      <c r="C28" s="23">
        <f>Fallas0!AA27</f>
        <v>0</v>
      </c>
      <c r="D28" s="24">
        <f>Fallas0!AB27*1000</f>
        <v>0</v>
      </c>
      <c r="E28" s="24">
        <f>Fallas0!AG27*1000</f>
        <v>0</v>
      </c>
      <c r="F28" s="24">
        <f>Fallas0!AN27</f>
        <v>0</v>
      </c>
      <c r="G28" s="24">
        <f>Fallas0!AO27*1000</f>
        <v>0</v>
      </c>
      <c r="H28" s="22">
        <f>Fallas0!AT27*1000</f>
        <v>1065.2888123033333</v>
      </c>
      <c r="I28" s="22">
        <f>Fallas0!BA27</f>
        <v>3.7556488067663034</v>
      </c>
      <c r="J28" s="22">
        <f>Fallas0!BB27*1000</f>
        <v>1544.6687778398332</v>
      </c>
      <c r="K28" s="24">
        <f>Fallas0!CK27*1000</f>
        <v>0</v>
      </c>
      <c r="L28" s="24">
        <f>Fallas0!CQ27</f>
        <v>0</v>
      </c>
      <c r="M28" s="24">
        <f>Fallas0!CR27*1000</f>
        <v>0</v>
      </c>
    </row>
    <row r="29" spans="1:13" ht="12.75">
      <c r="A29" s="20">
        <v>26</v>
      </c>
      <c r="B29" s="23">
        <f>Fallas0!Y28*1000</f>
        <v>0</v>
      </c>
      <c r="C29" s="23">
        <f>Fallas0!AA28</f>
        <v>0</v>
      </c>
      <c r="D29" s="24">
        <f>Fallas0!AB28*1000</f>
        <v>0</v>
      </c>
      <c r="E29" s="24">
        <f>Fallas0!AG28*1000</f>
        <v>0</v>
      </c>
      <c r="F29" s="24">
        <f>Fallas0!AN28</f>
        <v>0</v>
      </c>
      <c r="G29" s="24">
        <f>Fallas0!AO28*1000</f>
        <v>0</v>
      </c>
      <c r="H29" s="22">
        <f>Fallas0!AT28*1000</f>
        <v>1128.4270675719804</v>
      </c>
      <c r="I29" s="22">
        <f>Fallas0!BA28</f>
        <v>4.009850308849853</v>
      </c>
      <c r="J29" s="22">
        <f>Fallas0!BB28*1000</f>
        <v>1636.2192479793714</v>
      </c>
      <c r="K29" s="24">
        <f>Fallas0!CK28*1000</f>
        <v>0</v>
      </c>
      <c r="L29" s="24">
        <f>Fallas0!CQ28</f>
        <v>0</v>
      </c>
      <c r="M29" s="24">
        <f>Fallas0!CR28*1000</f>
        <v>0</v>
      </c>
    </row>
    <row r="30" spans="1:13" ht="12.75">
      <c r="A30" s="20">
        <v>27</v>
      </c>
      <c r="B30" s="23">
        <f>Fallas0!Y29*1000</f>
        <v>0</v>
      </c>
      <c r="C30" s="23">
        <f>Fallas0!AA29</f>
        <v>0</v>
      </c>
      <c r="D30" s="24">
        <f>Fallas0!AB29*1000</f>
        <v>0</v>
      </c>
      <c r="E30" s="24">
        <f>Fallas0!AG29*1000</f>
        <v>0</v>
      </c>
      <c r="F30" s="24">
        <f>Fallas0!AN29</f>
        <v>0</v>
      </c>
      <c r="G30" s="24">
        <f>Fallas0!AO29*1000</f>
        <v>0</v>
      </c>
      <c r="H30" s="22">
        <f>Fallas0!AT29*1000</f>
        <v>1125.9897906285796</v>
      </c>
      <c r="I30" s="22">
        <f>Fallas0!BA29</f>
        <v>3.9985715678984866</v>
      </c>
      <c r="J30" s="22">
        <f>Fallas0!BB29*1000</f>
        <v>1632.6851964114403</v>
      </c>
      <c r="K30" s="24">
        <f>Fallas0!CK29*1000</f>
        <v>0</v>
      </c>
      <c r="L30" s="24">
        <f>Fallas0!CQ29</f>
        <v>0</v>
      </c>
      <c r="M30" s="24">
        <f>Fallas0!CR29*1000</f>
        <v>0</v>
      </c>
    </row>
    <row r="31" spans="1:13" ht="12.75">
      <c r="A31" s="20">
        <v>28</v>
      </c>
      <c r="B31" s="23">
        <f>Fallas0!Y30*1000</f>
        <v>0</v>
      </c>
      <c r="C31" s="23">
        <f>Fallas0!AA30</f>
        <v>0</v>
      </c>
      <c r="D31" s="24">
        <f>Fallas0!AB30*1000</f>
        <v>0</v>
      </c>
      <c r="E31" s="24">
        <f>Fallas0!AG30*1000</f>
        <v>0</v>
      </c>
      <c r="F31" s="24">
        <f>Fallas0!AN30</f>
        <v>0</v>
      </c>
      <c r="G31" s="24">
        <f>Fallas0!AO30*1000</f>
        <v>0</v>
      </c>
      <c r="H31" s="22">
        <f>Fallas0!AT30*1000</f>
        <v>1122.5845651997834</v>
      </c>
      <c r="I31" s="22">
        <f>Fallas0!BA30</f>
        <v>3.9834558802743762</v>
      </c>
      <c r="J31" s="22">
        <f>Fallas0!BB30*1000</f>
        <v>1627.747619539686</v>
      </c>
      <c r="K31" s="24">
        <f>Fallas0!CK30*1000</f>
        <v>0</v>
      </c>
      <c r="L31" s="24">
        <f>Fallas0!CQ30</f>
        <v>0</v>
      </c>
      <c r="M31" s="24">
        <f>Fallas0!CR30*1000</f>
        <v>0</v>
      </c>
    </row>
    <row r="32" spans="1:13" ht="12.75">
      <c r="A32" s="20">
        <v>29</v>
      </c>
      <c r="B32" s="23">
        <f>Fallas0!Y31*1000</f>
        <v>0</v>
      </c>
      <c r="C32" s="23">
        <f>Fallas0!AA31</f>
        <v>0</v>
      </c>
      <c r="D32" s="24">
        <f>Fallas0!AB31*1000</f>
        <v>0</v>
      </c>
      <c r="E32" s="24">
        <f>Fallas0!AG31*1000</f>
        <v>0</v>
      </c>
      <c r="F32" s="24">
        <f>Fallas0!AN31</f>
        <v>0</v>
      </c>
      <c r="G32" s="24">
        <f>Fallas0!AO31*1000</f>
        <v>0</v>
      </c>
      <c r="H32" s="22">
        <f>Fallas0!AT31*1000</f>
        <v>1120.9162320882574</v>
      </c>
      <c r="I32" s="22">
        <f>Fallas0!BA31</f>
        <v>3.976380077620503</v>
      </c>
      <c r="J32" s="22">
        <f>Fallas0!BB31*1000</f>
        <v>1625.328536527973</v>
      </c>
      <c r="K32" s="24">
        <f>Fallas0!CK31*1000</f>
        <v>0</v>
      </c>
      <c r="L32" s="24">
        <f>Fallas0!CQ31</f>
        <v>0</v>
      </c>
      <c r="M32" s="24">
        <f>Fallas0!CR31*1000</f>
        <v>0</v>
      </c>
    </row>
    <row r="33" spans="1:13" ht="12.75">
      <c r="A33" s="20">
        <v>30</v>
      </c>
      <c r="B33" s="23">
        <f>Fallas0!Y32*1000</f>
        <v>0</v>
      </c>
      <c r="C33" s="23">
        <f>Fallas0!AA32</f>
        <v>0</v>
      </c>
      <c r="D33" s="24">
        <f>Fallas0!AB32*1000</f>
        <v>0</v>
      </c>
      <c r="E33" s="24">
        <f>Fallas0!AG32*1000</f>
        <v>0</v>
      </c>
      <c r="F33" s="24">
        <f>Fallas0!AN32</f>
        <v>0</v>
      </c>
      <c r="G33" s="24">
        <f>Fallas0!AO32*1000</f>
        <v>0</v>
      </c>
      <c r="H33" s="22">
        <f>Fallas0!AT32*1000</f>
        <v>1119.7083832048884</v>
      </c>
      <c r="I33" s="22">
        <f>Fallas0!BA32</f>
        <v>3.9712725594678044</v>
      </c>
      <c r="J33" s="22">
        <f>Fallas0!BB32*1000</f>
        <v>1623.5771556470881</v>
      </c>
      <c r="K33" s="24">
        <f>Fallas0!CK32*1000</f>
        <v>0</v>
      </c>
      <c r="L33" s="24">
        <f>Fallas0!CQ32</f>
        <v>0</v>
      </c>
      <c r="M33" s="24">
        <f>Fallas0!CR32*1000</f>
        <v>0</v>
      </c>
    </row>
    <row r="34" spans="1:13" ht="12.75">
      <c r="A34" s="20">
        <v>31</v>
      </c>
      <c r="B34" s="23">
        <f>Fallas0!Y33*1000</f>
        <v>0</v>
      </c>
      <c r="C34" s="23">
        <f>Fallas0!AA33</f>
        <v>0</v>
      </c>
      <c r="D34" s="24">
        <f>Fallas0!AB33*1000</f>
        <v>0</v>
      </c>
      <c r="E34" s="24">
        <f>Fallas0!AG33*1000</f>
        <v>0</v>
      </c>
      <c r="F34" s="24">
        <f>Fallas0!AN33</f>
        <v>0</v>
      </c>
      <c r="G34" s="24">
        <f>Fallas0!AO33*1000</f>
        <v>0</v>
      </c>
      <c r="H34" s="22">
        <f>Fallas0!AT33*1000</f>
        <v>1102.3117943729903</v>
      </c>
      <c r="I34" s="22">
        <f>Fallas0!BA33</f>
        <v>3.8974416961715366</v>
      </c>
      <c r="J34" s="22">
        <f>Fallas0!BB33*1000</f>
        <v>1598.352101840836</v>
      </c>
      <c r="K34" s="24">
        <f>Fallas0!CK33*1000</f>
        <v>0</v>
      </c>
      <c r="L34" s="24">
        <f>Fallas0!CQ33</f>
        <v>0</v>
      </c>
      <c r="M34" s="24">
        <f>Fallas0!CR33*1000</f>
        <v>0</v>
      </c>
    </row>
    <row r="35" spans="1:13" ht="12.75">
      <c r="A35" s="20">
        <v>32</v>
      </c>
      <c r="B35" s="23">
        <f>Fallas0!Y34*1000</f>
        <v>0</v>
      </c>
      <c r="C35" s="23">
        <f>Fallas0!AA34</f>
        <v>0</v>
      </c>
      <c r="D35" s="24">
        <f>Fallas0!AB34*1000</f>
        <v>0</v>
      </c>
      <c r="E35" s="24">
        <f>Fallas0!AG34*1000</f>
        <v>0</v>
      </c>
      <c r="F35" s="24">
        <f>Fallas0!AN34</f>
        <v>0</v>
      </c>
      <c r="G35" s="24">
        <f>Fallas0!AO34*1000</f>
        <v>0</v>
      </c>
      <c r="H35" s="22">
        <f>Fallas0!AT34*1000</f>
        <v>1088.8219230962015</v>
      </c>
      <c r="I35" s="22">
        <f>Fallas0!BA34</f>
        <v>3.8432735058096354</v>
      </c>
      <c r="J35" s="22">
        <f>Fallas0!BB34*1000</f>
        <v>1578.791788489492</v>
      </c>
      <c r="K35" s="24">
        <f>Fallas0!CK34*1000</f>
        <v>0</v>
      </c>
      <c r="L35" s="24">
        <f>Fallas0!CQ34</f>
        <v>0</v>
      </c>
      <c r="M35" s="24">
        <f>Fallas0!CR34*1000</f>
        <v>0</v>
      </c>
    </row>
    <row r="36" spans="1:13" ht="12.75">
      <c r="A36" s="20">
        <v>33</v>
      </c>
      <c r="B36" s="23">
        <f>Fallas0!Y35*1000</f>
        <v>0</v>
      </c>
      <c r="C36" s="23">
        <f>Fallas0!AA35</f>
        <v>0</v>
      </c>
      <c r="D36" s="24">
        <f>Fallas0!AB35*1000</f>
        <v>0</v>
      </c>
      <c r="E36" s="24">
        <f>Fallas0!AG35*1000</f>
        <v>0</v>
      </c>
      <c r="F36" s="24">
        <f>Fallas0!AN35</f>
        <v>0</v>
      </c>
      <c r="G36" s="24">
        <f>Fallas0!AO35*1000</f>
        <v>0</v>
      </c>
      <c r="H36" s="22">
        <f>Fallas0!AT35*1000</f>
        <v>1076.7321131768438</v>
      </c>
      <c r="I36" s="22">
        <f>Fallas0!BA35</f>
        <v>3.7959538856524544</v>
      </c>
      <c r="J36" s="22">
        <f>Fallas0!BB35*1000</f>
        <v>1561.2615641064233</v>
      </c>
      <c r="K36" s="24">
        <f>Fallas0!CK35*1000</f>
        <v>0</v>
      </c>
      <c r="L36" s="24">
        <f>Fallas0!CQ35</f>
        <v>0</v>
      </c>
      <c r="M36" s="24">
        <f>Fallas0!CR35*1000</f>
        <v>0</v>
      </c>
    </row>
    <row r="37" spans="1:13" ht="12.75">
      <c r="A37" s="20">
        <v>34</v>
      </c>
      <c r="B37" s="23">
        <f>Fallas0!Y36*1000</f>
        <v>0</v>
      </c>
      <c r="C37" s="23">
        <f>Fallas0!AA36</f>
        <v>0</v>
      </c>
      <c r="D37" s="24">
        <f>Fallas0!AB36*1000</f>
        <v>0</v>
      </c>
      <c r="E37" s="24">
        <f>Fallas0!AG36*1000</f>
        <v>0</v>
      </c>
      <c r="F37" s="24">
        <f>Fallas0!AN36</f>
        <v>0</v>
      </c>
      <c r="G37" s="24">
        <f>Fallas0!AO36*1000</f>
        <v>0</v>
      </c>
      <c r="H37" s="22">
        <f>Fallas0!AT36*1000</f>
        <v>1076.9643539276274</v>
      </c>
      <c r="I37" s="22">
        <f>Fallas0!BA36</f>
        <v>3.7955490375051024</v>
      </c>
      <c r="J37" s="22">
        <f>Fallas0!BB36*1000</f>
        <v>1561.5983131950597</v>
      </c>
      <c r="K37" s="24">
        <f>Fallas0!CK36*1000</f>
        <v>0</v>
      </c>
      <c r="L37" s="24">
        <f>Fallas0!CQ36</f>
        <v>0</v>
      </c>
      <c r="M37" s="24">
        <f>Fallas0!CR36*1000</f>
        <v>0</v>
      </c>
    </row>
    <row r="38" spans="1:13" ht="12.75">
      <c r="A38" s="20">
        <v>35</v>
      </c>
      <c r="B38" s="23">
        <f>Fallas0!Y37*1000</f>
        <v>0</v>
      </c>
      <c r="C38" s="23">
        <f>Fallas0!AA37</f>
        <v>0</v>
      </c>
      <c r="D38" s="24">
        <f>Fallas0!AB37*1000</f>
        <v>0</v>
      </c>
      <c r="E38" s="24">
        <f>Fallas0!AG37*1000</f>
        <v>0</v>
      </c>
      <c r="F38" s="24">
        <f>Fallas0!AN37</f>
        <v>0</v>
      </c>
      <c r="G38" s="24">
        <f>Fallas0!AO37*1000</f>
        <v>0</v>
      </c>
      <c r="H38" s="22">
        <f>Fallas0!AT37*1000</f>
        <v>1023.9906777880445</v>
      </c>
      <c r="I38" s="22">
        <f>Fallas0!BA37</f>
        <v>3.596004021407411</v>
      </c>
      <c r="J38" s="22">
        <f>Fallas0!BB37*1000</f>
        <v>1484.7864827926644</v>
      </c>
      <c r="K38" s="24">
        <f>Fallas0!CK37*1000</f>
        <v>0</v>
      </c>
      <c r="L38" s="24">
        <f>Fallas0!CQ37</f>
        <v>0</v>
      </c>
      <c r="M38" s="24">
        <f>Fallas0!CR37*1000</f>
        <v>0</v>
      </c>
    </row>
    <row r="39" spans="1:13" ht="12.75">
      <c r="A39" s="20">
        <v>36</v>
      </c>
      <c r="B39" s="23">
        <f>Fallas0!Y38*1000</f>
        <v>0</v>
      </c>
      <c r="C39" s="23">
        <f>Fallas0!AA38</f>
        <v>0</v>
      </c>
      <c r="D39" s="24">
        <f>Fallas0!AB38*1000</f>
        <v>0</v>
      </c>
      <c r="E39" s="24">
        <f>Fallas0!AG38*1000</f>
        <v>0</v>
      </c>
      <c r="F39" s="24">
        <f>Fallas0!AN38</f>
        <v>0</v>
      </c>
      <c r="G39" s="24">
        <f>Fallas0!AO38*1000</f>
        <v>0</v>
      </c>
      <c r="H39" s="22">
        <f>Fallas0!AT38*1000</f>
        <v>1021.1589468342264</v>
      </c>
      <c r="I39" s="22">
        <f>Fallas0!BA38</f>
        <v>3.586181299294456</v>
      </c>
      <c r="J39" s="22">
        <f>Fallas0!BB38*1000</f>
        <v>1480.6804729096282</v>
      </c>
      <c r="K39" s="24">
        <f>Fallas0!CK38*1000</f>
        <v>0</v>
      </c>
      <c r="L39" s="24">
        <f>Fallas0!CQ38</f>
        <v>0</v>
      </c>
      <c r="M39" s="24">
        <f>Fallas0!CR38*1000</f>
        <v>0</v>
      </c>
    </row>
    <row r="40" ht="12.75">
      <c r="A40" s="25"/>
    </row>
    <row r="41" ht="12.75">
      <c r="A41" s="26"/>
    </row>
    <row r="42" ht="12.75">
      <c r="A42" s="20"/>
    </row>
    <row r="43" ht="12.75">
      <c r="A43" s="20"/>
    </row>
    <row r="44" ht="12.75">
      <c r="A44" s="20"/>
    </row>
    <row r="45" ht="12.75">
      <c r="A45" s="20"/>
    </row>
    <row r="46" ht="12.75">
      <c r="A46" s="20"/>
    </row>
    <row r="47" ht="12.75">
      <c r="A47" s="20"/>
    </row>
    <row r="48" ht="12.75">
      <c r="A48" s="20"/>
    </row>
    <row r="49" ht="12.75">
      <c r="A49" s="20"/>
    </row>
    <row r="50" ht="12.75">
      <c r="A50" s="20"/>
    </row>
    <row r="51" ht="12.75">
      <c r="A51" s="20"/>
    </row>
    <row r="52" ht="12.75">
      <c r="A52" s="20"/>
    </row>
    <row r="53" ht="12.75">
      <c r="A53" s="20"/>
    </row>
    <row r="54" ht="12.75">
      <c r="A54" s="20"/>
    </row>
    <row r="55" ht="12.75">
      <c r="A55" s="20"/>
    </row>
    <row r="56" ht="12.75">
      <c r="A56" s="20"/>
    </row>
    <row r="57" ht="12.75">
      <c r="A57" s="20"/>
    </row>
    <row r="58" ht="12.75">
      <c r="A58" s="20"/>
    </row>
    <row r="59" ht="12.75">
      <c r="A59" s="20"/>
    </row>
    <row r="60" ht="12.75">
      <c r="A60" s="20"/>
    </row>
    <row r="61" ht="12.75">
      <c r="A61" s="20"/>
    </row>
    <row r="62" ht="12.75">
      <c r="A62" s="20"/>
    </row>
    <row r="63" ht="12.75">
      <c r="A63" s="20"/>
    </row>
    <row r="64" ht="12.75">
      <c r="A64" s="20"/>
    </row>
    <row r="65" ht="12.75">
      <c r="A65" s="20"/>
    </row>
    <row r="66" ht="12.75">
      <c r="A66" s="20"/>
    </row>
    <row r="67" ht="12.75">
      <c r="A67" s="20"/>
    </row>
    <row r="68" ht="12.75">
      <c r="A68" s="20"/>
    </row>
    <row r="69" ht="12.75">
      <c r="A69" s="20"/>
    </row>
    <row r="70" ht="12.75">
      <c r="A70" s="20"/>
    </row>
    <row r="71" ht="12.75">
      <c r="A71" s="20"/>
    </row>
    <row r="72" ht="12.75">
      <c r="A72" s="20"/>
    </row>
    <row r="73" ht="12.75">
      <c r="A73" s="20"/>
    </row>
    <row r="74" ht="12.75">
      <c r="A74" s="20"/>
    </row>
    <row r="75" ht="12.75">
      <c r="A75" s="20"/>
    </row>
    <row r="76" ht="12.75">
      <c r="A76" s="20"/>
    </row>
    <row r="77" ht="12.75">
      <c r="A77" s="20"/>
    </row>
    <row r="78" ht="12.75">
      <c r="A78" s="20"/>
    </row>
    <row r="79" ht="12.75">
      <c r="A79" s="20"/>
    </row>
    <row r="80" ht="12.75">
      <c r="A80" s="20"/>
    </row>
    <row r="81" ht="12.75">
      <c r="A81" s="20"/>
    </row>
    <row r="82" ht="12.75">
      <c r="A82" s="20"/>
    </row>
    <row r="83" ht="12.75">
      <c r="A83" s="20"/>
    </row>
    <row r="84" ht="12.75">
      <c r="A84" s="20"/>
    </row>
    <row r="85" ht="12.75">
      <c r="A85" s="20"/>
    </row>
    <row r="86" ht="12.75">
      <c r="A86" s="20"/>
    </row>
    <row r="87" ht="12.75">
      <c r="A87" s="20"/>
    </row>
    <row r="88" ht="12.75">
      <c r="A88" s="20"/>
    </row>
    <row r="89" ht="12.75">
      <c r="A89" s="20"/>
    </row>
    <row r="90" ht="12.75">
      <c r="A90" s="20"/>
    </row>
    <row r="91" ht="12.75">
      <c r="A91" s="20"/>
    </row>
    <row r="92" ht="12.75">
      <c r="A92" s="20"/>
    </row>
    <row r="93" ht="12.75">
      <c r="A93" s="20"/>
    </row>
    <row r="94" ht="12.75">
      <c r="A94" s="20"/>
    </row>
    <row r="95" ht="12.75">
      <c r="A95" s="20"/>
    </row>
    <row r="96" ht="12.75">
      <c r="A96" s="20"/>
    </row>
    <row r="97" ht="12.75">
      <c r="A97" s="20"/>
    </row>
    <row r="98" ht="12.75">
      <c r="A98" s="20"/>
    </row>
    <row r="99" ht="12.75">
      <c r="A99" s="20"/>
    </row>
    <row r="100" ht="12.75">
      <c r="A100" s="20"/>
    </row>
    <row r="101" ht="12.75">
      <c r="A101" s="20"/>
    </row>
    <row r="102" ht="12.75">
      <c r="A102" s="20"/>
    </row>
    <row r="103" ht="12.75">
      <c r="A103" s="20"/>
    </row>
    <row r="104" ht="12.75">
      <c r="A104" s="20"/>
    </row>
    <row r="105" ht="12.75">
      <c r="A105" s="20"/>
    </row>
    <row r="106" ht="12.75">
      <c r="A106" s="20"/>
    </row>
    <row r="107" ht="12.75">
      <c r="A107" s="20"/>
    </row>
    <row r="108" ht="12.75">
      <c r="A108" s="20"/>
    </row>
    <row r="109" ht="12.75">
      <c r="A109" s="20"/>
    </row>
    <row r="110" ht="12.75">
      <c r="A110" s="20"/>
    </row>
    <row r="111" ht="12.75">
      <c r="A111" s="20"/>
    </row>
    <row r="112" ht="12.75">
      <c r="A112" s="20"/>
    </row>
    <row r="113" ht="12.75">
      <c r="A113" s="20"/>
    </row>
    <row r="114" ht="12.75">
      <c r="A114" s="20"/>
    </row>
    <row r="115" ht="12.75">
      <c r="A115" s="20"/>
    </row>
    <row r="116" ht="12.75">
      <c r="A116" s="20"/>
    </row>
    <row r="117" ht="12.75">
      <c r="A117" s="20"/>
    </row>
    <row r="118" ht="12.75">
      <c r="A118" s="20"/>
    </row>
    <row r="119" ht="12.75">
      <c r="A119" s="20"/>
    </row>
    <row r="120" ht="12.75">
      <c r="A120" s="20"/>
    </row>
    <row r="121" ht="12.75">
      <c r="A121" s="20"/>
    </row>
    <row r="122" ht="12.75">
      <c r="A122" s="20"/>
    </row>
    <row r="123" ht="12.75">
      <c r="A123" s="20"/>
    </row>
    <row r="124" ht="12.75">
      <c r="A124" s="20"/>
    </row>
    <row r="125" ht="12.75">
      <c r="A125" s="20"/>
    </row>
    <row r="126" ht="12.75">
      <c r="A126" s="20"/>
    </row>
    <row r="127" ht="12.75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</sheetData>
  <mergeCells count="6">
    <mergeCell ref="A1:A2"/>
    <mergeCell ref="B1:M1"/>
    <mergeCell ref="C2:C3"/>
    <mergeCell ref="F2:F3"/>
    <mergeCell ref="I2:I3"/>
    <mergeCell ref="L2:L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</dc:creator>
  <cp:keywords/>
  <dc:description/>
  <cp:lastModifiedBy>wx</cp:lastModifiedBy>
  <dcterms:created xsi:type="dcterms:W3CDTF">2006-11-01T05:19:33Z</dcterms:created>
  <dcterms:modified xsi:type="dcterms:W3CDTF">2007-05-14T17:38:59Z</dcterms:modified>
  <cp:category/>
  <cp:version/>
  <cp:contentType/>
  <cp:contentStatus/>
</cp:coreProperties>
</file>