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72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'Hoja1'!$A$1:$L$10</definedName>
  </definedNames>
  <calcPr fullCalcOnLoad="1"/>
</workbook>
</file>

<file path=xl/sharedStrings.xml><?xml version="1.0" encoding="utf-8"?>
<sst xmlns="http://schemas.openxmlformats.org/spreadsheetml/2006/main" count="415" uniqueCount="210">
  <si>
    <t>EMPRESA ELECTRICA  M I L A G R O    C. A.</t>
  </si>
  <si>
    <t>TIEMPO DE DESCONEXION</t>
  </si>
  <si>
    <t>SUBESTACION</t>
  </si>
  <si>
    <t>ALIMENTADOR</t>
  </si>
  <si>
    <t>IDENTIFICACION</t>
  </si>
  <si>
    <t>CARGA</t>
  </si>
  <si>
    <t>CAUSAS</t>
  </si>
  <si>
    <t>OBSERVACIONES</t>
  </si>
  <si>
    <t xml:space="preserve">                                                REPORTE   DE    FALLAS</t>
  </si>
  <si>
    <t xml:space="preserve">M E S   D E   S E P T I E M B R E    D E L   2 0 0 0             </t>
  </si>
  <si>
    <t xml:space="preserve">       FECHA</t>
  </si>
  <si>
    <t xml:space="preserve">  E N E R O    D E L     2 0 0 1 </t>
  </si>
  <si>
    <t>IF</t>
  </si>
  <si>
    <t>FALLA</t>
  </si>
  <si>
    <t>MILAGRO SUR</t>
  </si>
  <si>
    <t>IP</t>
  </si>
  <si>
    <t>12H02</t>
  </si>
  <si>
    <t>EF</t>
  </si>
  <si>
    <t>11H00</t>
  </si>
  <si>
    <t>20H00</t>
  </si>
  <si>
    <t>22H38</t>
  </si>
  <si>
    <t>22H50</t>
  </si>
  <si>
    <t>B - 7</t>
  </si>
  <si>
    <t>22H35</t>
  </si>
  <si>
    <t>22H44</t>
  </si>
  <si>
    <t>B - 6</t>
  </si>
  <si>
    <t>11H58</t>
  </si>
  <si>
    <t>12H08</t>
  </si>
  <si>
    <t>19H07</t>
  </si>
  <si>
    <t>07H07</t>
  </si>
  <si>
    <t>03H00</t>
  </si>
  <si>
    <t>AISLADOR EN MAL ESTADO</t>
  </si>
  <si>
    <t>18H40</t>
  </si>
  <si>
    <t>22H15</t>
  </si>
  <si>
    <t>10H15</t>
  </si>
  <si>
    <t>19H45</t>
  </si>
  <si>
    <t>10H40</t>
  </si>
  <si>
    <t>12H50</t>
  </si>
  <si>
    <t>13H54</t>
  </si>
  <si>
    <t>15H20</t>
  </si>
  <si>
    <t>18H45</t>
  </si>
  <si>
    <t>HOR(SAL)</t>
  </si>
  <si>
    <t>HOR(ENT)</t>
  </si>
  <si>
    <t>TOT(MIN)</t>
  </si>
  <si>
    <t>DESCONECTADA(MW)</t>
  </si>
  <si>
    <t>AÑO</t>
  </si>
  <si>
    <t>MES</t>
  </si>
  <si>
    <t>DIA</t>
  </si>
  <si>
    <t>S. N. I.</t>
  </si>
  <si>
    <t>MILAGRO 2 (69KV)</t>
  </si>
  <si>
    <t>DESCARGA ATMOSFERICA</t>
  </si>
  <si>
    <t>10H10</t>
  </si>
  <si>
    <t>11H03</t>
  </si>
  <si>
    <t>CAMBIO DE CAJA PORTA FUSIBLE</t>
  </si>
  <si>
    <t>07H00</t>
  </si>
  <si>
    <t>08H15</t>
  </si>
  <si>
    <t>S.N.I</t>
  </si>
  <si>
    <t>MILAGRO I ( 69 KV )</t>
  </si>
  <si>
    <t>CERRAR PUENTES</t>
  </si>
  <si>
    <t>19H37</t>
  </si>
  <si>
    <t>20H26</t>
  </si>
  <si>
    <t>20H32</t>
  </si>
  <si>
    <t>11H54</t>
  </si>
  <si>
    <t>13H10</t>
  </si>
  <si>
    <t>FALLA ALIM. AV.QUITO</t>
  </si>
  <si>
    <t>12H13</t>
  </si>
  <si>
    <t>MILAGRO II ( 69 KV )</t>
  </si>
  <si>
    <t>FALLA B - 6 AISLADOR EN MAL ESTADO</t>
  </si>
  <si>
    <t>12H52</t>
  </si>
  <si>
    <t>13H16</t>
  </si>
  <si>
    <t>REAJUSTE DE PUENTES</t>
  </si>
  <si>
    <t>10H35</t>
  </si>
  <si>
    <t>YAGUACHI</t>
  </si>
  <si>
    <t>TRABAJOS EN LA LINEA SECTOR CHOBO</t>
  </si>
  <si>
    <t>17H15</t>
  </si>
  <si>
    <t>17H30</t>
  </si>
  <si>
    <t>MILAGRO II (69KV)</t>
  </si>
  <si>
    <t>FALLA POR DESCARGAS ATMOSFERICAS</t>
  </si>
  <si>
    <t>10H55</t>
  </si>
  <si>
    <t>PALMA SOBRE LINEA</t>
  </si>
  <si>
    <t>10H34</t>
  </si>
  <si>
    <t>11H47</t>
  </si>
  <si>
    <t>11H40</t>
  </si>
  <si>
    <t>12H20</t>
  </si>
  <si>
    <t>S.N.I.</t>
  </si>
  <si>
    <t>POR FALLA EN ALIMENTADOR B - 7</t>
  </si>
  <si>
    <t>13H34</t>
  </si>
  <si>
    <t>AISLADORES EN MAL ESTADO</t>
  </si>
  <si>
    <t>00H10</t>
  </si>
  <si>
    <t>00H30</t>
  </si>
  <si>
    <t>(**) FALLA EN TRAMO MILAGRO - KM26</t>
  </si>
  <si>
    <t>03H08</t>
  </si>
  <si>
    <t>03H24</t>
  </si>
  <si>
    <t>DESCARGAS ATMOSFERICAS</t>
  </si>
  <si>
    <t>02H40</t>
  </si>
  <si>
    <t>12H14</t>
  </si>
  <si>
    <t>12H42</t>
  </si>
  <si>
    <t>S. N. I .</t>
  </si>
  <si>
    <t>COMETA EN LAS LINEAS</t>
  </si>
  <si>
    <t>02H58</t>
  </si>
  <si>
    <t>03H18</t>
  </si>
  <si>
    <t>FALLA ALIM. YAGUACHI</t>
  </si>
  <si>
    <t>03H58</t>
  </si>
  <si>
    <t>04H58</t>
  </si>
  <si>
    <t>FALLA POR PALMAS</t>
  </si>
  <si>
    <t>22H55</t>
  </si>
  <si>
    <t>01H52</t>
  </si>
  <si>
    <t>07H45</t>
  </si>
  <si>
    <t>09H10</t>
  </si>
  <si>
    <t>FALLA EN PATIOS DEL S.N.I.</t>
  </si>
  <si>
    <t>09H09</t>
  </si>
  <si>
    <t>23H50</t>
  </si>
  <si>
    <t>01H15</t>
  </si>
  <si>
    <t>B - 9</t>
  </si>
  <si>
    <t>23H38</t>
  </si>
  <si>
    <t>01H22</t>
  </si>
  <si>
    <t>11H06</t>
  </si>
  <si>
    <t>CABLE DE ANTENA SOBRE LA LINEA</t>
  </si>
  <si>
    <t>20H18</t>
  </si>
  <si>
    <t>20H55</t>
  </si>
  <si>
    <t>REPARAR LINEA ARRANCADA</t>
  </si>
  <si>
    <t>04H20</t>
  </si>
  <si>
    <t>05H12</t>
  </si>
  <si>
    <t>B - 3</t>
  </si>
  <si>
    <t xml:space="preserve">POSTE CHOCADO </t>
  </si>
  <si>
    <t>18H55</t>
  </si>
  <si>
    <t>20H03</t>
  </si>
  <si>
    <t>12H53</t>
  </si>
  <si>
    <t>14H44</t>
  </si>
  <si>
    <t>MALLA SOBRE LA LINEA</t>
  </si>
  <si>
    <t>13H13</t>
  </si>
  <si>
    <t>13H24</t>
  </si>
  <si>
    <t>POR FALLA EN ALIM.  B - 6</t>
  </si>
  <si>
    <t>07H25</t>
  </si>
  <si>
    <t>09H20</t>
  </si>
  <si>
    <t>COMETA SOBRE LA LINEA</t>
  </si>
  <si>
    <t>07H32</t>
  </si>
  <si>
    <t>FALLA SOBRECORRIENTE</t>
  </si>
  <si>
    <t>09H30</t>
  </si>
  <si>
    <t>FALLA POR COMETAS</t>
  </si>
  <si>
    <t>13H30</t>
  </si>
  <si>
    <t>B - 2 ( 69 KV )</t>
  </si>
  <si>
    <t>(***) MONTAJE TX. PODER S/E. SUR</t>
  </si>
  <si>
    <t>10H13</t>
  </si>
  <si>
    <t>13H26</t>
  </si>
  <si>
    <t>B - 6, B - 8, B - 9</t>
  </si>
  <si>
    <t>(*) MONTAJE TX. PODER S/E. SUR</t>
  </si>
  <si>
    <t>10H14</t>
  </si>
  <si>
    <t>16H03</t>
  </si>
  <si>
    <t>17H55</t>
  </si>
  <si>
    <t>18H17</t>
  </si>
  <si>
    <t>22H18</t>
  </si>
  <si>
    <t>23H00</t>
  </si>
  <si>
    <t>15H03</t>
  </si>
  <si>
    <t>15H30</t>
  </si>
  <si>
    <t>VARILLA DE CONST. SOBRE LA LINEA</t>
  </si>
  <si>
    <t>07H06</t>
  </si>
  <si>
    <t>11H10</t>
  </si>
  <si>
    <t>CAMBIO DE POSTE S/E. SUR</t>
  </si>
  <si>
    <t>11H23</t>
  </si>
  <si>
    <t>13H06</t>
  </si>
  <si>
    <t>ANTENA SOBRE LA LINEA</t>
  </si>
  <si>
    <t>15H33</t>
  </si>
  <si>
    <t>15H50</t>
  </si>
  <si>
    <t>MILAGRO I, II ( 69 KV )</t>
  </si>
  <si>
    <t>PROBLEMAS CON TX S.N.I</t>
  </si>
  <si>
    <t>05H08</t>
  </si>
  <si>
    <t>08H00</t>
  </si>
  <si>
    <t>COMETA EN LA LINEA Y PTE. VOLADO</t>
  </si>
  <si>
    <t>B - 6,  B - 8,  B - 9</t>
  </si>
  <si>
    <t>(*)TRABAJOS EN LAS NUEVAS ALIM.</t>
  </si>
  <si>
    <t>08H42</t>
  </si>
  <si>
    <t>04H50</t>
  </si>
  <si>
    <t>08H43</t>
  </si>
  <si>
    <t>ARBOL SOBRE LA LINEA</t>
  </si>
  <si>
    <t>11H22</t>
  </si>
  <si>
    <t>REMODELACION POR FESTIVIDADES</t>
  </si>
  <si>
    <t>09H17</t>
  </si>
  <si>
    <t>12H40</t>
  </si>
  <si>
    <t>15H35</t>
  </si>
  <si>
    <t>REMODELACION EN PATIOS  S/E SUR</t>
  </si>
  <si>
    <t>22H23</t>
  </si>
  <si>
    <t>POR CONDICIONES ATMOSFERICAS (LLUVIAS)</t>
  </si>
  <si>
    <t>14H40</t>
  </si>
  <si>
    <t>15H05</t>
  </si>
  <si>
    <t>ANTENA SOBRE LA LÍNEA</t>
  </si>
  <si>
    <t>18H30</t>
  </si>
  <si>
    <t>19H05</t>
  </si>
  <si>
    <t>FALLA POR DESBALANCE</t>
  </si>
  <si>
    <t>RAMAS SOBRE LA LÍNEA</t>
  </si>
  <si>
    <t>08H54</t>
  </si>
  <si>
    <t>12H10</t>
  </si>
  <si>
    <t>DESBROCE Y REAJUSTE DE CAJAS</t>
  </si>
  <si>
    <t>20H10</t>
  </si>
  <si>
    <t>FALLA POR MALEZA</t>
  </si>
  <si>
    <t>19H50</t>
  </si>
  <si>
    <t>22H31</t>
  </si>
  <si>
    <t>REPARACION DE CHICOTE</t>
  </si>
  <si>
    <t>06H15</t>
  </si>
  <si>
    <t>B-6, B-7,  B-8 Y B-9</t>
  </si>
  <si>
    <t>(*) REMODELACIONES FASE B2</t>
  </si>
  <si>
    <t>15H18</t>
  </si>
  <si>
    <t>16H33</t>
  </si>
  <si>
    <t>B - 2</t>
  </si>
  <si>
    <t>FALLA EN ALIM. NARANJAL</t>
  </si>
  <si>
    <t>10H16</t>
  </si>
  <si>
    <t>( * ) REMODELACION S/E. MONTERO</t>
  </si>
  <si>
    <t>22H00</t>
  </si>
  <si>
    <t>22H10</t>
  </si>
  <si>
    <t>ANTENA SOBRE LAS LINEAS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</si>
</sst>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* #,##0_);_(* \(#,##0\);_(* &quot;-&quot;_);_(@_)"/>
    <numFmt numFmtId="194" formatCode="_(&quot;N$&quot;* #,##0.00_);_(&quot;N$&quot;* \(#,##0.00\);_(&quot;N$&quot;* &quot;-&quot;??_);_(@_)"/>
    <numFmt numFmtId="195" formatCode="_(* #,##0.00_);_(* \(#,##0.00\);_(* &quot;-&quot;??_);_(@_)"/>
    <numFmt numFmtId="196" formatCode="0.0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96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9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196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1">
      <selection activeCell="A71" sqref="A71:IV71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4.421875" style="0" customWidth="1"/>
    <col min="4" max="4" width="9.28125" style="0" customWidth="1"/>
    <col min="5" max="5" width="10.140625" style="0" customWidth="1"/>
    <col min="6" max="6" width="9.421875" style="0" customWidth="1"/>
    <col min="7" max="7" width="16.140625" style="0" customWidth="1"/>
    <col min="8" max="8" width="29.8515625" style="0" customWidth="1"/>
    <col min="9" max="9" width="7.57421875" style="0" customWidth="1"/>
    <col min="10" max="10" width="8.28125" style="0" customWidth="1"/>
    <col min="11" max="11" width="7.421875" style="0" customWidth="1"/>
    <col min="12" max="12" width="39.8515625" style="0" bestFit="1" customWidth="1"/>
  </cols>
  <sheetData>
    <row r="1" spans="1:10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3" spans="1:12" ht="15">
      <c r="A3" s="1" t="s">
        <v>8</v>
      </c>
      <c r="K3" s="8" t="s">
        <v>9</v>
      </c>
      <c r="L3" s="8" t="s">
        <v>11</v>
      </c>
    </row>
    <row r="4" spans="1:12" ht="12.75">
      <c r="A4" s="5" t="s">
        <v>10</v>
      </c>
      <c r="B4" s="6"/>
      <c r="C4" s="7"/>
      <c r="D4" s="20" t="s">
        <v>1</v>
      </c>
      <c r="E4" s="20"/>
      <c r="F4" s="20"/>
      <c r="G4" s="9"/>
      <c r="H4" s="10" t="s">
        <v>3</v>
      </c>
      <c r="I4" s="21" t="s">
        <v>5</v>
      </c>
      <c r="J4" s="22"/>
      <c r="K4" s="12"/>
      <c r="L4" s="11"/>
    </row>
    <row r="5" spans="1:12" ht="13.5" thickBot="1">
      <c r="A5" s="15" t="s">
        <v>45</v>
      </c>
      <c r="B5" s="14" t="s">
        <v>46</v>
      </c>
      <c r="C5" s="14" t="s">
        <v>47</v>
      </c>
      <c r="D5" s="15" t="s">
        <v>41</v>
      </c>
      <c r="E5" s="15" t="s">
        <v>42</v>
      </c>
      <c r="F5" s="15" t="s">
        <v>43</v>
      </c>
      <c r="G5" s="16" t="s">
        <v>2</v>
      </c>
      <c r="H5" s="17" t="s">
        <v>4</v>
      </c>
      <c r="I5" s="23" t="s">
        <v>44</v>
      </c>
      <c r="J5" s="24"/>
      <c r="K5" s="17" t="s">
        <v>6</v>
      </c>
      <c r="L5" s="18" t="s">
        <v>7</v>
      </c>
    </row>
    <row r="6" spans="1:12" ht="12.75">
      <c r="A6" s="2">
        <v>2001</v>
      </c>
      <c r="B6" s="2">
        <v>1</v>
      </c>
      <c r="C6" s="2">
        <v>8</v>
      </c>
      <c r="D6" s="2" t="s">
        <v>20</v>
      </c>
      <c r="E6" s="2" t="s">
        <v>21</v>
      </c>
      <c r="F6" s="2">
        <v>12</v>
      </c>
      <c r="G6" s="3" t="s">
        <v>14</v>
      </c>
      <c r="H6" s="4" t="s">
        <v>22</v>
      </c>
      <c r="I6" s="2">
        <v>2.5</v>
      </c>
      <c r="J6" s="2"/>
      <c r="K6" s="2" t="s">
        <v>12</v>
      </c>
      <c r="L6" s="3" t="s">
        <v>50</v>
      </c>
    </row>
    <row r="7" spans="1:12" ht="12.75">
      <c r="A7" s="2">
        <v>2001</v>
      </c>
      <c r="B7" s="2">
        <v>1</v>
      </c>
      <c r="C7" s="2">
        <v>8</v>
      </c>
      <c r="D7" s="2" t="s">
        <v>23</v>
      </c>
      <c r="E7" s="2" t="s">
        <v>24</v>
      </c>
      <c r="F7" s="2">
        <v>9</v>
      </c>
      <c r="G7" s="3" t="s">
        <v>14</v>
      </c>
      <c r="H7" s="4" t="s">
        <v>25</v>
      </c>
      <c r="I7" s="2">
        <v>3.5</v>
      </c>
      <c r="J7" s="2"/>
      <c r="K7" s="2" t="s">
        <v>12</v>
      </c>
      <c r="L7" s="3" t="s">
        <v>50</v>
      </c>
    </row>
    <row r="8" spans="1:12" ht="12.75">
      <c r="A8" s="2">
        <v>2001</v>
      </c>
      <c r="B8" s="2">
        <v>1</v>
      </c>
      <c r="C8" s="2">
        <v>12</v>
      </c>
      <c r="D8" s="2" t="s">
        <v>26</v>
      </c>
      <c r="E8" s="2" t="s">
        <v>27</v>
      </c>
      <c r="F8" s="2">
        <v>10</v>
      </c>
      <c r="G8" s="3" t="s">
        <v>14</v>
      </c>
      <c r="H8" s="4" t="s">
        <v>22</v>
      </c>
      <c r="I8" s="2">
        <v>2.7</v>
      </c>
      <c r="J8" s="2"/>
      <c r="K8" s="2" t="s">
        <v>12</v>
      </c>
      <c r="L8" s="3" t="s">
        <v>13</v>
      </c>
    </row>
    <row r="9" spans="1:12" ht="12.75">
      <c r="A9" s="2">
        <v>2001</v>
      </c>
      <c r="B9" s="2">
        <v>1</v>
      </c>
      <c r="C9" s="2">
        <v>30</v>
      </c>
      <c r="D9" s="2" t="s">
        <v>37</v>
      </c>
      <c r="E9" s="2" t="s">
        <v>38</v>
      </c>
      <c r="F9" s="2">
        <v>64</v>
      </c>
      <c r="G9" s="3" t="s">
        <v>48</v>
      </c>
      <c r="H9" s="4" t="s">
        <v>49</v>
      </c>
      <c r="I9" s="2">
        <v>17.2</v>
      </c>
      <c r="J9" s="2"/>
      <c r="K9" s="2" t="s">
        <v>12</v>
      </c>
      <c r="L9" s="3" t="s">
        <v>13</v>
      </c>
    </row>
    <row r="10" spans="1:12" ht="12.75">
      <c r="A10" s="2">
        <v>2001</v>
      </c>
      <c r="B10" s="2">
        <v>2</v>
      </c>
      <c r="C10" s="2">
        <v>1</v>
      </c>
      <c r="D10" s="2" t="s">
        <v>51</v>
      </c>
      <c r="E10" s="2" t="s">
        <v>52</v>
      </c>
      <c r="F10" s="2">
        <v>53</v>
      </c>
      <c r="G10" s="3" t="s">
        <v>14</v>
      </c>
      <c r="H10" s="4" t="s">
        <v>22</v>
      </c>
      <c r="I10" s="2">
        <v>2.7</v>
      </c>
      <c r="J10" s="2"/>
      <c r="K10" s="2" t="s">
        <v>15</v>
      </c>
      <c r="L10" s="3" t="s">
        <v>53</v>
      </c>
    </row>
    <row r="11" spans="1:12" ht="12.75">
      <c r="A11" s="2">
        <v>2001</v>
      </c>
      <c r="B11" s="2">
        <v>2</v>
      </c>
      <c r="C11" s="2">
        <v>2</v>
      </c>
      <c r="D11" s="2" t="s">
        <v>54</v>
      </c>
      <c r="E11" s="2" t="s">
        <v>55</v>
      </c>
      <c r="F11" s="2">
        <v>75</v>
      </c>
      <c r="G11" s="3" t="s">
        <v>56</v>
      </c>
      <c r="H11" s="4" t="s">
        <v>57</v>
      </c>
      <c r="I11" s="2">
        <v>3.1</v>
      </c>
      <c r="J11" s="2"/>
      <c r="K11" s="2" t="s">
        <v>15</v>
      </c>
      <c r="L11" s="3" t="s">
        <v>58</v>
      </c>
    </row>
    <row r="12" spans="1:12" ht="12.75">
      <c r="A12" s="2">
        <v>2001</v>
      </c>
      <c r="B12" s="2">
        <v>2</v>
      </c>
      <c r="C12" s="2">
        <v>7</v>
      </c>
      <c r="D12" s="2" t="s">
        <v>28</v>
      </c>
      <c r="E12" s="2" t="s">
        <v>59</v>
      </c>
      <c r="F12" s="2">
        <v>30</v>
      </c>
      <c r="G12" s="3" t="s">
        <v>14</v>
      </c>
      <c r="H12" s="4" t="s">
        <v>22</v>
      </c>
      <c r="I12" s="2">
        <v>2.7</v>
      </c>
      <c r="J12" s="2"/>
      <c r="K12" s="2" t="s">
        <v>12</v>
      </c>
      <c r="L12" s="3" t="s">
        <v>13</v>
      </c>
    </row>
    <row r="13" spans="1:12" ht="12.75">
      <c r="A13" s="2">
        <v>2001</v>
      </c>
      <c r="B13" s="2">
        <v>2</v>
      </c>
      <c r="C13" s="2">
        <v>14</v>
      </c>
      <c r="D13" s="2" t="s">
        <v>60</v>
      </c>
      <c r="E13" s="2" t="s">
        <v>61</v>
      </c>
      <c r="F13" s="2">
        <v>6</v>
      </c>
      <c r="G13" s="3" t="s">
        <v>14</v>
      </c>
      <c r="H13" s="4" t="s">
        <v>22</v>
      </c>
      <c r="I13" s="2">
        <v>2.7</v>
      </c>
      <c r="J13" s="2"/>
      <c r="K13" s="2" t="s">
        <v>12</v>
      </c>
      <c r="L13" s="3" t="s">
        <v>13</v>
      </c>
    </row>
    <row r="14" spans="1:12" ht="12.75">
      <c r="A14" s="2">
        <v>2001</v>
      </c>
      <c r="B14" s="2">
        <v>2</v>
      </c>
      <c r="C14" s="2">
        <v>21</v>
      </c>
      <c r="D14" s="2" t="s">
        <v>62</v>
      </c>
      <c r="E14" s="2" t="s">
        <v>63</v>
      </c>
      <c r="F14" s="2">
        <v>76</v>
      </c>
      <c r="G14" s="3" t="s">
        <v>14</v>
      </c>
      <c r="H14" s="4" t="s">
        <v>25</v>
      </c>
      <c r="I14" s="2">
        <v>2.8</v>
      </c>
      <c r="J14" s="2"/>
      <c r="K14" s="2" t="s">
        <v>12</v>
      </c>
      <c r="L14" s="3" t="s">
        <v>64</v>
      </c>
    </row>
    <row r="15" spans="1:12" ht="12.75">
      <c r="A15" s="2">
        <v>2001</v>
      </c>
      <c r="B15" s="2">
        <v>2</v>
      </c>
      <c r="C15" s="2">
        <v>21</v>
      </c>
      <c r="D15" s="2" t="s">
        <v>16</v>
      </c>
      <c r="E15" s="2" t="s">
        <v>65</v>
      </c>
      <c r="F15" s="2">
        <v>11</v>
      </c>
      <c r="G15" s="3" t="s">
        <v>56</v>
      </c>
      <c r="H15" s="4" t="s">
        <v>66</v>
      </c>
      <c r="I15" s="2">
        <v>11.5</v>
      </c>
      <c r="J15" s="2"/>
      <c r="K15" s="2" t="s">
        <v>12</v>
      </c>
      <c r="L15" s="3" t="s">
        <v>67</v>
      </c>
    </row>
    <row r="16" spans="1:12" ht="12.75">
      <c r="A16" s="2">
        <v>2001</v>
      </c>
      <c r="B16" s="2">
        <v>2</v>
      </c>
      <c r="C16" s="2">
        <v>25</v>
      </c>
      <c r="D16" s="2" t="s">
        <v>68</v>
      </c>
      <c r="E16" s="2" t="s">
        <v>69</v>
      </c>
      <c r="F16" s="2">
        <v>24</v>
      </c>
      <c r="G16" s="3" t="s">
        <v>14</v>
      </c>
      <c r="H16" s="4" t="s">
        <v>25</v>
      </c>
      <c r="I16" s="2">
        <v>2.5</v>
      </c>
      <c r="J16" s="2"/>
      <c r="K16" s="2" t="s">
        <v>12</v>
      </c>
      <c r="L16" s="3" t="s">
        <v>70</v>
      </c>
    </row>
    <row r="17" spans="1:12" ht="12.75">
      <c r="A17" s="13">
        <v>2001</v>
      </c>
      <c r="B17" s="13">
        <v>3</v>
      </c>
      <c r="C17" s="2">
        <v>7</v>
      </c>
      <c r="D17" s="2" t="s">
        <v>71</v>
      </c>
      <c r="E17" s="2" t="s">
        <v>18</v>
      </c>
      <c r="F17" s="2">
        <v>25</v>
      </c>
      <c r="G17" s="4" t="s">
        <v>14</v>
      </c>
      <c r="H17" s="4" t="s">
        <v>72</v>
      </c>
      <c r="I17" s="2">
        <v>1.7</v>
      </c>
      <c r="J17" s="25">
        <f>I17*100/36.3</f>
        <v>4.683195592286502</v>
      </c>
      <c r="K17" s="2" t="s">
        <v>15</v>
      </c>
      <c r="L17" s="4" t="s">
        <v>73</v>
      </c>
    </row>
    <row r="18" spans="1:12" ht="12.75">
      <c r="A18" s="13">
        <v>2001</v>
      </c>
      <c r="B18" s="13">
        <v>3</v>
      </c>
      <c r="C18" s="2">
        <v>17</v>
      </c>
      <c r="D18" s="2" t="s">
        <v>74</v>
      </c>
      <c r="E18" s="2" t="s">
        <v>75</v>
      </c>
      <c r="F18" s="2">
        <v>15</v>
      </c>
      <c r="G18" s="4" t="s">
        <v>48</v>
      </c>
      <c r="H18" s="4" t="s">
        <v>76</v>
      </c>
      <c r="I18" s="2">
        <v>9.5</v>
      </c>
      <c r="J18" s="25">
        <f>I18*100/36.9</f>
        <v>25.745257452574528</v>
      </c>
      <c r="K18" s="2" t="s">
        <v>12</v>
      </c>
      <c r="L18" s="4" t="s">
        <v>77</v>
      </c>
    </row>
    <row r="19" spans="1:12" ht="12.75">
      <c r="A19" s="13">
        <v>2001</v>
      </c>
      <c r="B19" s="13">
        <v>3</v>
      </c>
      <c r="C19" s="2">
        <v>19</v>
      </c>
      <c r="D19" s="2" t="s">
        <v>71</v>
      </c>
      <c r="E19" s="2" t="s">
        <v>78</v>
      </c>
      <c r="F19" s="2">
        <v>20</v>
      </c>
      <c r="G19" s="4" t="s">
        <v>14</v>
      </c>
      <c r="H19" s="4" t="s">
        <v>25</v>
      </c>
      <c r="I19" s="2">
        <v>2.3</v>
      </c>
      <c r="J19" s="25">
        <f>I19*100/37.2</f>
        <v>6.18279569892473</v>
      </c>
      <c r="K19" s="2" t="s">
        <v>12</v>
      </c>
      <c r="L19" s="4" t="s">
        <v>79</v>
      </c>
    </row>
    <row r="20" spans="1:12" ht="12.75">
      <c r="A20" s="13">
        <v>2001</v>
      </c>
      <c r="B20" s="13">
        <v>3</v>
      </c>
      <c r="C20" s="2">
        <v>24</v>
      </c>
      <c r="D20" s="2" t="s">
        <v>80</v>
      </c>
      <c r="E20" s="2" t="s">
        <v>81</v>
      </c>
      <c r="F20" s="2">
        <v>73</v>
      </c>
      <c r="G20" s="4" t="s">
        <v>14</v>
      </c>
      <c r="H20" s="4" t="s">
        <v>22</v>
      </c>
      <c r="I20" s="2">
        <v>2.5</v>
      </c>
      <c r="J20" s="25">
        <f>I20*100/34.9</f>
        <v>7.163323782234957</v>
      </c>
      <c r="K20" s="2" t="s">
        <v>12</v>
      </c>
      <c r="L20" s="4" t="s">
        <v>13</v>
      </c>
    </row>
    <row r="21" spans="1:12" ht="12.75">
      <c r="A21" s="13">
        <v>2001</v>
      </c>
      <c r="B21" s="13">
        <v>3</v>
      </c>
      <c r="C21" s="2">
        <v>26</v>
      </c>
      <c r="D21" s="2" t="s">
        <v>82</v>
      </c>
      <c r="E21" s="2" t="s">
        <v>83</v>
      </c>
      <c r="F21" s="2">
        <v>40</v>
      </c>
      <c r="G21" s="4" t="s">
        <v>84</v>
      </c>
      <c r="H21" s="4" t="s">
        <v>57</v>
      </c>
      <c r="I21" s="2">
        <v>6.7</v>
      </c>
      <c r="J21" s="25">
        <f>I21*100/38</f>
        <v>17.63157894736842</v>
      </c>
      <c r="K21" s="2" t="s">
        <v>12</v>
      </c>
      <c r="L21" s="4" t="s">
        <v>85</v>
      </c>
    </row>
    <row r="22" spans="1:12" ht="12.75">
      <c r="A22" s="13">
        <v>2001</v>
      </c>
      <c r="B22" s="13">
        <v>3</v>
      </c>
      <c r="C22" s="2">
        <v>26</v>
      </c>
      <c r="D22" s="2" t="s">
        <v>82</v>
      </c>
      <c r="E22" s="2" t="s">
        <v>86</v>
      </c>
      <c r="F22" s="2">
        <v>114</v>
      </c>
      <c r="G22" s="4" t="s">
        <v>14</v>
      </c>
      <c r="H22" s="4" t="s">
        <v>22</v>
      </c>
      <c r="I22" s="2">
        <v>2.5</v>
      </c>
      <c r="J22" s="25">
        <f>I22*100/38</f>
        <v>6.578947368421052</v>
      </c>
      <c r="K22" s="2" t="s">
        <v>12</v>
      </c>
      <c r="L22" s="4" t="s">
        <v>87</v>
      </c>
    </row>
    <row r="23" spans="1:12" ht="12.75">
      <c r="A23" s="13">
        <v>2001</v>
      </c>
      <c r="B23" s="13">
        <v>3</v>
      </c>
      <c r="C23" s="2">
        <v>28</v>
      </c>
      <c r="D23" s="26" t="s">
        <v>88</v>
      </c>
      <c r="E23" s="2" t="s">
        <v>89</v>
      </c>
      <c r="F23" s="2">
        <v>102</v>
      </c>
      <c r="G23" s="4" t="s">
        <v>48</v>
      </c>
      <c r="H23" s="4" t="s">
        <v>66</v>
      </c>
      <c r="I23" s="2">
        <v>11</v>
      </c>
      <c r="J23" s="25">
        <f>I23*100/37</f>
        <v>29.72972972972973</v>
      </c>
      <c r="K23" s="2" t="s">
        <v>12</v>
      </c>
      <c r="L23" s="4" t="s">
        <v>90</v>
      </c>
    </row>
    <row r="24" spans="1:12" ht="12.75">
      <c r="A24" s="13">
        <v>2001</v>
      </c>
      <c r="B24" s="13">
        <v>3</v>
      </c>
      <c r="C24" s="2">
        <v>29</v>
      </c>
      <c r="D24" s="2" t="s">
        <v>91</v>
      </c>
      <c r="E24" s="2" t="s">
        <v>92</v>
      </c>
      <c r="F24" s="2">
        <v>16</v>
      </c>
      <c r="G24" s="4" t="s">
        <v>14</v>
      </c>
      <c r="H24" s="4" t="s">
        <v>22</v>
      </c>
      <c r="I24" s="2">
        <v>3.3</v>
      </c>
      <c r="J24" s="25">
        <f>I24*100/32.5</f>
        <v>10.153846153846153</v>
      </c>
      <c r="K24" s="2" t="s">
        <v>12</v>
      </c>
      <c r="L24" s="4" t="s">
        <v>93</v>
      </c>
    </row>
    <row r="25" spans="1:12" ht="12.75">
      <c r="A25" s="13">
        <v>2001</v>
      </c>
      <c r="B25" s="13">
        <v>3</v>
      </c>
      <c r="C25" s="2">
        <v>30</v>
      </c>
      <c r="D25" s="2" t="s">
        <v>94</v>
      </c>
      <c r="E25" s="2" t="s">
        <v>30</v>
      </c>
      <c r="F25" s="2">
        <v>20</v>
      </c>
      <c r="G25" s="4" t="s">
        <v>14</v>
      </c>
      <c r="H25" s="4" t="s">
        <v>22</v>
      </c>
      <c r="I25" s="2">
        <v>2.5</v>
      </c>
      <c r="J25" s="25">
        <f>I25*100/33.2</f>
        <v>7.53012048192771</v>
      </c>
      <c r="K25" s="2" t="s">
        <v>12</v>
      </c>
      <c r="L25" s="4" t="s">
        <v>50</v>
      </c>
    </row>
    <row r="26" spans="1:12" ht="12.75">
      <c r="A26" s="2">
        <v>2001</v>
      </c>
      <c r="B26" s="2">
        <v>4</v>
      </c>
      <c r="C26" s="2">
        <v>2</v>
      </c>
      <c r="D26" s="2" t="s">
        <v>95</v>
      </c>
      <c r="E26" s="2" t="s">
        <v>96</v>
      </c>
      <c r="F26" s="2">
        <v>28</v>
      </c>
      <c r="G26" s="4" t="s">
        <v>97</v>
      </c>
      <c r="H26" s="4" t="s">
        <v>57</v>
      </c>
      <c r="I26" s="2">
        <v>6.7</v>
      </c>
      <c r="J26" s="27">
        <f>I26*100/38</f>
        <v>17.63157894736842</v>
      </c>
      <c r="K26" s="2" t="s">
        <v>12</v>
      </c>
      <c r="L26" s="4" t="s">
        <v>98</v>
      </c>
    </row>
    <row r="27" spans="1:12" ht="12.75">
      <c r="A27" s="2">
        <v>2001</v>
      </c>
      <c r="B27" s="2">
        <v>4</v>
      </c>
      <c r="C27" s="2">
        <v>7</v>
      </c>
      <c r="D27" s="2" t="s">
        <v>99</v>
      </c>
      <c r="E27" s="2" t="s">
        <v>100</v>
      </c>
      <c r="F27" s="2">
        <v>20</v>
      </c>
      <c r="G27" s="4" t="s">
        <v>14</v>
      </c>
      <c r="H27" s="4" t="s">
        <v>22</v>
      </c>
      <c r="I27" s="2">
        <v>2.8</v>
      </c>
      <c r="J27" s="27">
        <f>I27*100/32.2</f>
        <v>8.695652173913043</v>
      </c>
      <c r="K27" s="2" t="s">
        <v>12</v>
      </c>
      <c r="L27" s="4" t="s">
        <v>101</v>
      </c>
    </row>
    <row r="28" spans="1:12" ht="12.75">
      <c r="A28" s="2">
        <v>2001</v>
      </c>
      <c r="B28" s="2">
        <v>4</v>
      </c>
      <c r="C28" s="2">
        <v>7</v>
      </c>
      <c r="D28" s="2" t="s">
        <v>102</v>
      </c>
      <c r="E28" s="2" t="s">
        <v>103</v>
      </c>
      <c r="F28" s="2">
        <v>60</v>
      </c>
      <c r="G28" s="4" t="s">
        <v>14</v>
      </c>
      <c r="H28" s="4" t="s">
        <v>22</v>
      </c>
      <c r="I28" s="2">
        <v>2.8</v>
      </c>
      <c r="J28" s="27">
        <f>I28*100/32.1</f>
        <v>8.722741433021806</v>
      </c>
      <c r="K28" s="2" t="s">
        <v>12</v>
      </c>
      <c r="L28" s="4" t="s">
        <v>104</v>
      </c>
    </row>
    <row r="29" spans="1:12" ht="12.75">
      <c r="A29" s="2">
        <v>2001</v>
      </c>
      <c r="B29" s="2">
        <v>4</v>
      </c>
      <c r="C29" s="2">
        <v>7</v>
      </c>
      <c r="D29" s="2" t="s">
        <v>105</v>
      </c>
      <c r="E29" s="2" t="s">
        <v>106</v>
      </c>
      <c r="F29" s="2">
        <v>177</v>
      </c>
      <c r="G29" s="4" t="s">
        <v>14</v>
      </c>
      <c r="H29" s="4" t="s">
        <v>22</v>
      </c>
      <c r="I29" s="2">
        <v>2.5</v>
      </c>
      <c r="J29" s="27">
        <f>I29*100/44.3</f>
        <v>5.643340857787811</v>
      </c>
      <c r="K29" s="2" t="s">
        <v>12</v>
      </c>
      <c r="L29" s="4" t="s">
        <v>87</v>
      </c>
    </row>
    <row r="30" spans="1:12" ht="12.75">
      <c r="A30" s="2">
        <v>2001</v>
      </c>
      <c r="B30" s="2">
        <v>4</v>
      </c>
      <c r="C30" s="2">
        <v>11</v>
      </c>
      <c r="D30" s="2" t="s">
        <v>107</v>
      </c>
      <c r="E30" s="2" t="s">
        <v>108</v>
      </c>
      <c r="F30" s="2">
        <v>85</v>
      </c>
      <c r="G30" s="4" t="s">
        <v>97</v>
      </c>
      <c r="H30" s="4" t="s">
        <v>57</v>
      </c>
      <c r="I30" s="2">
        <v>5.2</v>
      </c>
      <c r="J30" s="27">
        <v>33.4</v>
      </c>
      <c r="K30" s="2" t="s">
        <v>17</v>
      </c>
      <c r="L30" s="4" t="s">
        <v>109</v>
      </c>
    </row>
    <row r="31" spans="1:12" ht="12.75">
      <c r="A31" s="2">
        <v>2001</v>
      </c>
      <c r="B31" s="2">
        <v>4</v>
      </c>
      <c r="C31" s="2">
        <v>11</v>
      </c>
      <c r="D31" s="2" t="s">
        <v>107</v>
      </c>
      <c r="E31" s="2" t="s">
        <v>110</v>
      </c>
      <c r="F31" s="2">
        <v>84</v>
      </c>
      <c r="G31" s="4" t="s">
        <v>97</v>
      </c>
      <c r="H31" s="4" t="s">
        <v>66</v>
      </c>
      <c r="I31" s="2">
        <v>9.9</v>
      </c>
      <c r="J31" s="27">
        <f>I31*100/35.1</f>
        <v>28.205128205128204</v>
      </c>
      <c r="K31" s="2" t="s">
        <v>17</v>
      </c>
      <c r="L31" s="4" t="s">
        <v>109</v>
      </c>
    </row>
    <row r="32" spans="1:12" ht="12.75">
      <c r="A32" s="2">
        <v>2001</v>
      </c>
      <c r="B32" s="2">
        <v>4</v>
      </c>
      <c r="C32" s="2">
        <v>11</v>
      </c>
      <c r="D32" s="2" t="s">
        <v>111</v>
      </c>
      <c r="E32" s="2" t="s">
        <v>112</v>
      </c>
      <c r="F32" s="2">
        <v>85</v>
      </c>
      <c r="G32" s="4" t="s">
        <v>14</v>
      </c>
      <c r="H32" s="4" t="s">
        <v>113</v>
      </c>
      <c r="I32" s="2">
        <v>2.2</v>
      </c>
      <c r="J32" s="27">
        <f>I32*100/37</f>
        <v>5.9459459459459465</v>
      </c>
      <c r="K32" s="2" t="s">
        <v>12</v>
      </c>
      <c r="L32" s="4" t="s">
        <v>98</v>
      </c>
    </row>
    <row r="33" spans="1:12" ht="12.75">
      <c r="A33" s="2">
        <v>2001</v>
      </c>
      <c r="B33" s="2">
        <v>4</v>
      </c>
      <c r="C33" s="28">
        <v>14</v>
      </c>
      <c r="D33" s="28" t="s">
        <v>114</v>
      </c>
      <c r="E33" s="28" t="s">
        <v>115</v>
      </c>
      <c r="F33" s="28">
        <v>104</v>
      </c>
      <c r="G33" s="29" t="s">
        <v>14</v>
      </c>
      <c r="H33" s="29" t="s">
        <v>22</v>
      </c>
      <c r="I33" s="28">
        <v>2.5</v>
      </c>
      <c r="J33" s="27">
        <f>I33*100/38.3</f>
        <v>6.527415143603133</v>
      </c>
      <c r="K33" s="28" t="s">
        <v>12</v>
      </c>
      <c r="L33" s="29" t="s">
        <v>98</v>
      </c>
    </row>
    <row r="34" spans="1:12" ht="12.75">
      <c r="A34" s="2">
        <v>2001</v>
      </c>
      <c r="B34" s="2">
        <v>4</v>
      </c>
      <c r="C34" s="28">
        <v>14</v>
      </c>
      <c r="D34" s="28" t="s">
        <v>36</v>
      </c>
      <c r="E34" s="28" t="s">
        <v>116</v>
      </c>
      <c r="F34" s="28">
        <v>26</v>
      </c>
      <c r="G34" s="29" t="s">
        <v>97</v>
      </c>
      <c r="H34" s="29" t="s">
        <v>57</v>
      </c>
      <c r="I34" s="28">
        <v>5.4</v>
      </c>
      <c r="J34" s="27">
        <f>I34*100/34.9</f>
        <v>15.472779369627508</v>
      </c>
      <c r="K34" s="28" t="s">
        <v>12</v>
      </c>
      <c r="L34" s="29" t="s">
        <v>117</v>
      </c>
    </row>
    <row r="35" spans="1:12" ht="12.75">
      <c r="A35" s="2">
        <v>2001</v>
      </c>
      <c r="B35" s="2">
        <v>4</v>
      </c>
      <c r="C35" s="28">
        <v>14</v>
      </c>
      <c r="D35" s="28" t="s">
        <v>118</v>
      </c>
      <c r="E35" s="28" t="s">
        <v>119</v>
      </c>
      <c r="F35" s="28">
        <v>37</v>
      </c>
      <c r="G35" s="29" t="s">
        <v>14</v>
      </c>
      <c r="H35" s="29" t="s">
        <v>22</v>
      </c>
      <c r="I35" s="28">
        <v>2.5</v>
      </c>
      <c r="J35" s="27">
        <f>I35*100/54.5</f>
        <v>4.587155963302752</v>
      </c>
      <c r="K35" s="28" t="s">
        <v>12</v>
      </c>
      <c r="L35" s="29" t="s">
        <v>120</v>
      </c>
    </row>
    <row r="36" spans="1:12" ht="12.75">
      <c r="A36" s="2">
        <v>2001</v>
      </c>
      <c r="B36" s="2">
        <v>4</v>
      </c>
      <c r="C36" s="28">
        <v>20</v>
      </c>
      <c r="D36" s="28" t="s">
        <v>121</v>
      </c>
      <c r="E36" s="28" t="s">
        <v>122</v>
      </c>
      <c r="F36" s="28">
        <v>52</v>
      </c>
      <c r="G36" s="29" t="s">
        <v>14</v>
      </c>
      <c r="H36" s="29" t="s">
        <v>123</v>
      </c>
      <c r="I36" s="28">
        <v>2.5</v>
      </c>
      <c r="J36" s="27">
        <f>I36*100/36.7</f>
        <v>6.8119891008174385</v>
      </c>
      <c r="K36" s="28" t="s">
        <v>12</v>
      </c>
      <c r="L36" s="29" t="s">
        <v>13</v>
      </c>
    </row>
    <row r="37" spans="1:12" ht="12.75">
      <c r="A37" s="2">
        <v>2001</v>
      </c>
      <c r="B37" s="2">
        <v>4</v>
      </c>
      <c r="C37" s="28">
        <v>20</v>
      </c>
      <c r="D37" s="28" t="s">
        <v>40</v>
      </c>
      <c r="E37" s="28" t="s">
        <v>35</v>
      </c>
      <c r="F37" s="28">
        <v>60</v>
      </c>
      <c r="G37" s="29" t="s">
        <v>14</v>
      </c>
      <c r="H37" s="29" t="s">
        <v>22</v>
      </c>
      <c r="I37" s="28">
        <v>3.5</v>
      </c>
      <c r="J37" s="27">
        <f>I37*100/38.1</f>
        <v>9.186351706036746</v>
      </c>
      <c r="K37" s="28" t="s">
        <v>12</v>
      </c>
      <c r="L37" s="29" t="s">
        <v>124</v>
      </c>
    </row>
    <row r="38" spans="1:12" ht="13.5" thickBot="1">
      <c r="A38" s="30">
        <v>2001</v>
      </c>
      <c r="B38" s="30">
        <v>4</v>
      </c>
      <c r="C38" s="30">
        <v>29</v>
      </c>
      <c r="D38" s="30" t="s">
        <v>125</v>
      </c>
      <c r="E38" s="30" t="s">
        <v>126</v>
      </c>
      <c r="F38" s="30">
        <v>68</v>
      </c>
      <c r="G38" s="31" t="s">
        <v>14</v>
      </c>
      <c r="H38" s="31" t="s">
        <v>25</v>
      </c>
      <c r="I38" s="30">
        <v>4</v>
      </c>
      <c r="J38" s="32">
        <f>I38*100/48.2</f>
        <v>8.29875518672199</v>
      </c>
      <c r="K38" s="30" t="s">
        <v>12</v>
      </c>
      <c r="L38" s="31" t="s">
        <v>87</v>
      </c>
    </row>
    <row r="39" spans="1:12" ht="12.75">
      <c r="A39" s="2">
        <v>2001</v>
      </c>
      <c r="B39" s="2">
        <v>5</v>
      </c>
      <c r="C39" s="2">
        <v>5</v>
      </c>
      <c r="D39" s="2" t="s">
        <v>127</v>
      </c>
      <c r="E39" s="2" t="s">
        <v>128</v>
      </c>
      <c r="F39" s="2">
        <v>111</v>
      </c>
      <c r="G39" s="4" t="s">
        <v>14</v>
      </c>
      <c r="H39" s="4" t="s">
        <v>25</v>
      </c>
      <c r="I39" s="2">
        <v>3.5</v>
      </c>
      <c r="J39" s="25">
        <f>I39*100/38</f>
        <v>9.210526315789474</v>
      </c>
      <c r="K39" s="2" t="s">
        <v>12</v>
      </c>
      <c r="L39" s="4" t="s">
        <v>129</v>
      </c>
    </row>
    <row r="40" spans="1:12" ht="12.75">
      <c r="A40" s="2">
        <v>2001</v>
      </c>
      <c r="B40" s="2">
        <v>5</v>
      </c>
      <c r="C40" s="2">
        <v>5</v>
      </c>
      <c r="D40" s="2" t="s">
        <v>130</v>
      </c>
      <c r="E40" s="2" t="s">
        <v>131</v>
      </c>
      <c r="F40" s="2">
        <v>11</v>
      </c>
      <c r="G40" s="4" t="s">
        <v>84</v>
      </c>
      <c r="H40" s="4" t="s">
        <v>66</v>
      </c>
      <c r="I40" s="2">
        <v>9.9</v>
      </c>
      <c r="J40" s="25">
        <f>I40*100/37.4</f>
        <v>26.47058823529412</v>
      </c>
      <c r="K40" s="2" t="s">
        <v>12</v>
      </c>
      <c r="L40" s="4" t="s">
        <v>132</v>
      </c>
    </row>
    <row r="41" spans="1:12" ht="12.75">
      <c r="A41" s="2">
        <v>2001</v>
      </c>
      <c r="B41" s="2">
        <v>5</v>
      </c>
      <c r="C41" s="2">
        <v>13</v>
      </c>
      <c r="D41" s="2" t="s">
        <v>133</v>
      </c>
      <c r="E41" s="2" t="s">
        <v>134</v>
      </c>
      <c r="F41" s="2">
        <v>115</v>
      </c>
      <c r="G41" s="4" t="s">
        <v>14</v>
      </c>
      <c r="H41" s="4" t="s">
        <v>113</v>
      </c>
      <c r="I41" s="2">
        <v>1.9</v>
      </c>
      <c r="J41" s="25">
        <f>I41*100/29.7</f>
        <v>6.397306397306397</v>
      </c>
      <c r="K41" s="2" t="s">
        <v>12</v>
      </c>
      <c r="L41" s="4" t="s">
        <v>135</v>
      </c>
    </row>
    <row r="42" spans="1:12" ht="12.75">
      <c r="A42" s="2">
        <v>2001</v>
      </c>
      <c r="B42" s="2">
        <v>5</v>
      </c>
      <c r="C42" s="2">
        <v>15</v>
      </c>
      <c r="D42" s="2" t="s">
        <v>94</v>
      </c>
      <c r="E42" s="2" t="s">
        <v>136</v>
      </c>
      <c r="F42" s="2">
        <v>472</v>
      </c>
      <c r="G42" s="4" t="s">
        <v>14</v>
      </c>
      <c r="H42" s="4" t="s">
        <v>72</v>
      </c>
      <c r="I42" s="2">
        <v>1.5</v>
      </c>
      <c r="J42" s="25">
        <f>I42*100/33.2</f>
        <v>4.518072289156626</v>
      </c>
      <c r="K42" s="2" t="s">
        <v>12</v>
      </c>
      <c r="L42" s="4" t="s">
        <v>137</v>
      </c>
    </row>
    <row r="43" spans="1:12" ht="12.75">
      <c r="A43" s="2">
        <v>2001</v>
      </c>
      <c r="B43" s="2">
        <v>5</v>
      </c>
      <c r="C43" s="28">
        <v>20</v>
      </c>
      <c r="D43" s="28" t="s">
        <v>108</v>
      </c>
      <c r="E43" s="28" t="s">
        <v>138</v>
      </c>
      <c r="F43" s="28">
        <v>20</v>
      </c>
      <c r="G43" s="29" t="s">
        <v>14</v>
      </c>
      <c r="H43" s="29" t="s">
        <v>22</v>
      </c>
      <c r="I43" s="28">
        <v>2.7</v>
      </c>
      <c r="J43" s="25">
        <f>I43*100/29.7</f>
        <v>9.090909090909092</v>
      </c>
      <c r="K43" s="28" t="s">
        <v>12</v>
      </c>
      <c r="L43" s="29" t="s">
        <v>139</v>
      </c>
    </row>
    <row r="44" spans="1:12" ht="12.75">
      <c r="A44" s="2">
        <v>2001</v>
      </c>
      <c r="B44" s="2">
        <v>5</v>
      </c>
      <c r="C44" s="28">
        <v>23</v>
      </c>
      <c r="D44" s="28" t="s">
        <v>51</v>
      </c>
      <c r="E44" s="28" t="s">
        <v>140</v>
      </c>
      <c r="F44" s="28">
        <v>200</v>
      </c>
      <c r="G44" s="29" t="s">
        <v>14</v>
      </c>
      <c r="H44" s="29" t="s">
        <v>141</v>
      </c>
      <c r="I44" s="28">
        <v>8.2</v>
      </c>
      <c r="J44" s="25">
        <f>I44*100/37.2</f>
        <v>22.04301075268817</v>
      </c>
      <c r="K44" s="28" t="s">
        <v>15</v>
      </c>
      <c r="L44" s="29" t="s">
        <v>142</v>
      </c>
    </row>
    <row r="45" spans="1:12" ht="12.75">
      <c r="A45" s="2">
        <v>2001</v>
      </c>
      <c r="B45" s="2">
        <v>5</v>
      </c>
      <c r="C45" s="28">
        <v>23</v>
      </c>
      <c r="D45" s="28" t="s">
        <v>143</v>
      </c>
      <c r="E45" s="28" t="s">
        <v>144</v>
      </c>
      <c r="F45" s="28">
        <v>193</v>
      </c>
      <c r="G45" s="29" t="s">
        <v>14</v>
      </c>
      <c r="H45" s="29" t="s">
        <v>145</v>
      </c>
      <c r="I45" s="28">
        <v>5.8</v>
      </c>
      <c r="J45" s="25">
        <f>I45*100/37.2</f>
        <v>15.591397849462364</v>
      </c>
      <c r="K45" s="28" t="s">
        <v>15</v>
      </c>
      <c r="L45" s="29" t="s">
        <v>146</v>
      </c>
    </row>
    <row r="46" spans="1:12" ht="12.75">
      <c r="A46" s="2">
        <v>2001</v>
      </c>
      <c r="B46" s="2">
        <v>5</v>
      </c>
      <c r="C46" s="28">
        <v>23</v>
      </c>
      <c r="D46" s="28" t="s">
        <v>147</v>
      </c>
      <c r="E46" s="28" t="s">
        <v>148</v>
      </c>
      <c r="F46" s="28">
        <v>349</v>
      </c>
      <c r="G46" s="29" t="s">
        <v>14</v>
      </c>
      <c r="H46" s="29" t="s">
        <v>22</v>
      </c>
      <c r="I46" s="28">
        <v>2.7</v>
      </c>
      <c r="J46" s="25">
        <f>I46*100/37.2</f>
        <v>7.258064516129032</v>
      </c>
      <c r="K46" s="28" t="s">
        <v>15</v>
      </c>
      <c r="L46" s="29" t="s">
        <v>146</v>
      </c>
    </row>
    <row r="47" spans="1:12" ht="12.75">
      <c r="A47" s="2">
        <v>2001</v>
      </c>
      <c r="B47" s="2">
        <v>6</v>
      </c>
      <c r="C47" s="2">
        <v>2</v>
      </c>
      <c r="D47" s="2" t="s">
        <v>149</v>
      </c>
      <c r="E47" s="2" t="s">
        <v>150</v>
      </c>
      <c r="F47" s="2">
        <v>23</v>
      </c>
      <c r="G47" s="4" t="s">
        <v>48</v>
      </c>
      <c r="H47" s="4" t="s">
        <v>57</v>
      </c>
      <c r="I47" s="2">
        <v>5.1</v>
      </c>
      <c r="J47" s="25">
        <f>I47*100/36.9</f>
        <v>13.821138211382113</v>
      </c>
      <c r="K47" s="2" t="s">
        <v>12</v>
      </c>
      <c r="L47" s="4" t="s">
        <v>139</v>
      </c>
    </row>
    <row r="48" spans="1:12" ht="12.75">
      <c r="A48" s="2">
        <v>2001</v>
      </c>
      <c r="B48" s="2">
        <v>6</v>
      </c>
      <c r="C48" s="2">
        <v>5</v>
      </c>
      <c r="D48" s="2" t="s">
        <v>151</v>
      </c>
      <c r="E48" s="2" t="s">
        <v>152</v>
      </c>
      <c r="F48" s="2">
        <v>42</v>
      </c>
      <c r="G48" s="4" t="s">
        <v>14</v>
      </c>
      <c r="H48" s="4" t="s">
        <v>25</v>
      </c>
      <c r="I48" s="2">
        <v>3.5</v>
      </c>
      <c r="J48" s="25">
        <f>I48*100/46.5</f>
        <v>7.526881720430108</v>
      </c>
      <c r="K48" s="2" t="s">
        <v>12</v>
      </c>
      <c r="L48" s="4" t="s">
        <v>139</v>
      </c>
    </row>
    <row r="49" spans="1:12" ht="12.75">
      <c r="A49" s="2">
        <v>2001</v>
      </c>
      <c r="B49" s="2">
        <v>6</v>
      </c>
      <c r="C49" s="2">
        <v>14</v>
      </c>
      <c r="D49" s="2" t="s">
        <v>153</v>
      </c>
      <c r="E49" s="2" t="s">
        <v>154</v>
      </c>
      <c r="F49" s="2">
        <v>27</v>
      </c>
      <c r="G49" s="4" t="s">
        <v>14</v>
      </c>
      <c r="H49" s="4" t="s">
        <v>22</v>
      </c>
      <c r="I49" s="2">
        <v>5.6</v>
      </c>
      <c r="J49" s="25">
        <f>I49*100/30.6</f>
        <v>18.30065359477124</v>
      </c>
      <c r="K49" s="2" t="s">
        <v>12</v>
      </c>
      <c r="L49" s="4" t="s">
        <v>155</v>
      </c>
    </row>
    <row r="50" spans="1:12" ht="12.75">
      <c r="A50" s="2">
        <v>2001</v>
      </c>
      <c r="B50" s="2">
        <v>6</v>
      </c>
      <c r="C50" s="28">
        <v>16</v>
      </c>
      <c r="D50" s="28" t="s">
        <v>156</v>
      </c>
      <c r="E50" s="28" t="s">
        <v>157</v>
      </c>
      <c r="F50" s="28">
        <v>245</v>
      </c>
      <c r="G50" s="29" t="s">
        <v>14</v>
      </c>
      <c r="H50" s="29" t="s">
        <v>113</v>
      </c>
      <c r="I50" s="28">
        <v>1.8</v>
      </c>
      <c r="J50" s="25">
        <f>I50*100/31.7</f>
        <v>5.678233438485805</v>
      </c>
      <c r="K50" s="28" t="s">
        <v>15</v>
      </c>
      <c r="L50" s="29" t="s">
        <v>158</v>
      </c>
    </row>
    <row r="51" spans="1:12" ht="12.75">
      <c r="A51" s="2">
        <v>2001</v>
      </c>
      <c r="B51" s="2">
        <v>6</v>
      </c>
      <c r="C51" s="28">
        <v>16</v>
      </c>
      <c r="D51" s="28" t="s">
        <v>29</v>
      </c>
      <c r="E51" s="28" t="s">
        <v>159</v>
      </c>
      <c r="F51" s="28">
        <v>256</v>
      </c>
      <c r="G51" s="29" t="s">
        <v>14</v>
      </c>
      <c r="H51" s="29" t="s">
        <v>25</v>
      </c>
      <c r="I51" s="28">
        <v>3.4</v>
      </c>
      <c r="J51" s="25">
        <f>I51*100/31.7</f>
        <v>10.725552050473187</v>
      </c>
      <c r="K51" s="28" t="s">
        <v>15</v>
      </c>
      <c r="L51" s="29" t="s">
        <v>158</v>
      </c>
    </row>
    <row r="52" spans="1:12" ht="12.75">
      <c r="A52" s="2">
        <v>2001</v>
      </c>
      <c r="B52" s="2">
        <v>6</v>
      </c>
      <c r="C52" s="28">
        <v>20</v>
      </c>
      <c r="D52" s="28" t="s">
        <v>160</v>
      </c>
      <c r="E52" s="28" t="s">
        <v>130</v>
      </c>
      <c r="F52" s="28">
        <v>7</v>
      </c>
      <c r="G52" s="29" t="s">
        <v>48</v>
      </c>
      <c r="H52" s="29" t="s">
        <v>57</v>
      </c>
      <c r="I52" s="28">
        <v>5</v>
      </c>
      <c r="J52" s="25">
        <f>I52*100/31</f>
        <v>16.129032258064516</v>
      </c>
      <c r="K52" s="28" t="s">
        <v>12</v>
      </c>
      <c r="L52" s="29" t="s">
        <v>161</v>
      </c>
    </row>
    <row r="53" spans="1:12" ht="12.75">
      <c r="A53" s="2">
        <v>2001</v>
      </c>
      <c r="B53" s="2">
        <v>6</v>
      </c>
      <c r="C53" s="28">
        <v>22</v>
      </c>
      <c r="D53" s="28" t="s">
        <v>162</v>
      </c>
      <c r="E53" s="28" t="s">
        <v>163</v>
      </c>
      <c r="F53" s="28">
        <v>17</v>
      </c>
      <c r="G53" s="29" t="s">
        <v>48</v>
      </c>
      <c r="H53" s="29" t="s">
        <v>164</v>
      </c>
      <c r="I53" s="28">
        <v>15</v>
      </c>
      <c r="J53" s="25">
        <f>I53*100/36.7</f>
        <v>40.87193460490463</v>
      </c>
      <c r="K53" s="28" t="s">
        <v>17</v>
      </c>
      <c r="L53" s="29" t="s">
        <v>165</v>
      </c>
    </row>
    <row r="54" spans="1:12" ht="12.75">
      <c r="A54" s="2">
        <v>2001</v>
      </c>
      <c r="B54" s="2">
        <v>6</v>
      </c>
      <c r="C54" s="28">
        <v>25</v>
      </c>
      <c r="D54" s="28" t="s">
        <v>166</v>
      </c>
      <c r="E54" s="28" t="s">
        <v>167</v>
      </c>
      <c r="F54" s="28">
        <v>172</v>
      </c>
      <c r="G54" s="29" t="s">
        <v>14</v>
      </c>
      <c r="H54" s="29" t="s">
        <v>113</v>
      </c>
      <c r="I54" s="28">
        <v>2.2</v>
      </c>
      <c r="J54" s="25">
        <f>I54*100/31.8</f>
        <v>6.918238993710693</v>
      </c>
      <c r="K54" s="28" t="s">
        <v>12</v>
      </c>
      <c r="L54" s="29" t="s">
        <v>168</v>
      </c>
    </row>
    <row r="55" spans="1:12" ht="12.75">
      <c r="A55" s="2">
        <v>2001</v>
      </c>
      <c r="B55" s="2">
        <v>7</v>
      </c>
      <c r="C55" s="2">
        <v>14</v>
      </c>
      <c r="D55" s="2" t="s">
        <v>54</v>
      </c>
      <c r="E55" s="2" t="s">
        <v>34</v>
      </c>
      <c r="F55" s="2">
        <v>195</v>
      </c>
      <c r="G55" s="4" t="s">
        <v>14</v>
      </c>
      <c r="H55" s="4" t="s">
        <v>169</v>
      </c>
      <c r="I55" s="2">
        <v>5.8</v>
      </c>
      <c r="J55" s="25">
        <f>I55*100/31.7</f>
        <v>18.29652996845426</v>
      </c>
      <c r="K55" s="2" t="s">
        <v>15</v>
      </c>
      <c r="L55" s="33" t="s">
        <v>170</v>
      </c>
    </row>
    <row r="56" spans="1:12" ht="12.75">
      <c r="A56" s="2">
        <v>2001</v>
      </c>
      <c r="B56" s="2">
        <v>7</v>
      </c>
      <c r="C56" s="2">
        <v>20</v>
      </c>
      <c r="D56" s="2" t="s">
        <v>54</v>
      </c>
      <c r="E56" s="2" t="s">
        <v>171</v>
      </c>
      <c r="F56" s="2">
        <v>102</v>
      </c>
      <c r="G56" s="4" t="s">
        <v>14</v>
      </c>
      <c r="H56" s="4" t="s">
        <v>113</v>
      </c>
      <c r="I56" s="2">
        <v>3</v>
      </c>
      <c r="J56" s="25">
        <f>I56*100/30.6</f>
        <v>9.80392156862745</v>
      </c>
      <c r="K56" s="2" t="s">
        <v>12</v>
      </c>
      <c r="L56" s="33" t="s">
        <v>31</v>
      </c>
    </row>
    <row r="57" spans="1:12" ht="12.75">
      <c r="A57" s="2">
        <v>2001</v>
      </c>
      <c r="B57" s="2">
        <v>7</v>
      </c>
      <c r="C57" s="28">
        <v>25</v>
      </c>
      <c r="D57" s="28" t="s">
        <v>172</v>
      </c>
      <c r="E57" s="28" t="s">
        <v>173</v>
      </c>
      <c r="F57" s="28">
        <v>233</v>
      </c>
      <c r="G57" s="29" t="s">
        <v>14</v>
      </c>
      <c r="H57" s="29" t="s">
        <v>72</v>
      </c>
      <c r="I57" s="28">
        <v>1.4</v>
      </c>
      <c r="J57" s="25">
        <f>I57*100/31.8</f>
        <v>4.40251572327044</v>
      </c>
      <c r="K57" s="28" t="s">
        <v>12</v>
      </c>
      <c r="L57" s="34" t="s">
        <v>174</v>
      </c>
    </row>
    <row r="58" spans="1:12" ht="12.75">
      <c r="A58" s="2">
        <v>2001</v>
      </c>
      <c r="B58" s="2">
        <v>8</v>
      </c>
      <c r="C58" s="2">
        <v>2</v>
      </c>
      <c r="D58" s="2" t="s">
        <v>175</v>
      </c>
      <c r="E58" s="2" t="s">
        <v>38</v>
      </c>
      <c r="F58" s="2">
        <v>152</v>
      </c>
      <c r="G58" s="4" t="s">
        <v>14</v>
      </c>
      <c r="H58" s="4" t="s">
        <v>72</v>
      </c>
      <c r="I58" s="27">
        <v>1</v>
      </c>
      <c r="J58" s="25">
        <f>(I58/30.6)*100</f>
        <v>3.2679738562091507</v>
      </c>
      <c r="K58" s="2" t="s">
        <v>15</v>
      </c>
      <c r="L58" s="3" t="s">
        <v>176</v>
      </c>
    </row>
    <row r="59" spans="1:12" ht="12.75">
      <c r="A59" s="2">
        <v>2001</v>
      </c>
      <c r="B59" s="2">
        <v>8</v>
      </c>
      <c r="C59" s="2">
        <v>4</v>
      </c>
      <c r="D59" s="2" t="s">
        <v>177</v>
      </c>
      <c r="E59" s="2" t="s">
        <v>178</v>
      </c>
      <c r="F59" s="2">
        <v>203</v>
      </c>
      <c r="G59" s="4" t="s">
        <v>14</v>
      </c>
      <c r="H59" s="4" t="s">
        <v>72</v>
      </c>
      <c r="I59" s="27">
        <v>1</v>
      </c>
      <c r="J59" s="25">
        <f>(I59/36.7)*100</f>
        <v>2.7247956403269753</v>
      </c>
      <c r="K59" s="2" t="s">
        <v>15</v>
      </c>
      <c r="L59" s="3" t="s">
        <v>176</v>
      </c>
    </row>
    <row r="60" spans="1:12" ht="12.75">
      <c r="A60" s="2">
        <v>2001</v>
      </c>
      <c r="B60" s="2">
        <v>8</v>
      </c>
      <c r="C60" s="2">
        <v>13</v>
      </c>
      <c r="D60" s="2" t="s">
        <v>39</v>
      </c>
      <c r="E60" s="2" t="s">
        <v>179</v>
      </c>
      <c r="F60" s="2">
        <v>15</v>
      </c>
      <c r="G60" s="4" t="s">
        <v>14</v>
      </c>
      <c r="H60" s="4" t="s">
        <v>22</v>
      </c>
      <c r="I60" s="27">
        <v>2.7</v>
      </c>
      <c r="J60" s="25">
        <f>(I60/30.6)*100</f>
        <v>8.823529411764707</v>
      </c>
      <c r="K60" s="2" t="s">
        <v>15</v>
      </c>
      <c r="L60" s="3" t="s">
        <v>180</v>
      </c>
    </row>
    <row r="61" spans="1:12" ht="12.75">
      <c r="A61" s="2">
        <v>2001</v>
      </c>
      <c r="B61" s="2">
        <v>8</v>
      </c>
      <c r="C61" s="28">
        <v>23</v>
      </c>
      <c r="D61" s="28" t="s">
        <v>33</v>
      </c>
      <c r="E61" s="28" t="s">
        <v>181</v>
      </c>
      <c r="F61" s="28">
        <v>8</v>
      </c>
      <c r="G61" s="29" t="s">
        <v>84</v>
      </c>
      <c r="H61" s="29" t="s">
        <v>76</v>
      </c>
      <c r="I61" s="27">
        <v>9.7</v>
      </c>
      <c r="J61" s="25">
        <f>(I61/44.3)*100</f>
        <v>21.896162528216703</v>
      </c>
      <c r="K61" s="2" t="s">
        <v>12</v>
      </c>
      <c r="L61" s="35" t="s">
        <v>182</v>
      </c>
    </row>
    <row r="62" spans="1:12" ht="12.75">
      <c r="A62" s="2">
        <v>2001</v>
      </c>
      <c r="B62" s="2">
        <v>9</v>
      </c>
      <c r="C62" s="2">
        <v>24</v>
      </c>
      <c r="D62" s="2" t="s">
        <v>183</v>
      </c>
      <c r="E62" s="2" t="s">
        <v>184</v>
      </c>
      <c r="F62" s="2">
        <v>25</v>
      </c>
      <c r="G62" s="4" t="s">
        <v>14</v>
      </c>
      <c r="H62" s="4" t="s">
        <v>22</v>
      </c>
      <c r="I62" s="2">
        <v>3.5</v>
      </c>
      <c r="J62" s="25">
        <f>I62*100/31</f>
        <v>11.290322580645162</v>
      </c>
      <c r="K62" s="2" t="s">
        <v>12</v>
      </c>
      <c r="L62" s="4" t="s">
        <v>185</v>
      </c>
    </row>
    <row r="63" spans="1:12" ht="12.75">
      <c r="A63" s="2">
        <v>2001</v>
      </c>
      <c r="B63" s="2">
        <v>9</v>
      </c>
      <c r="C63" s="28">
        <v>29</v>
      </c>
      <c r="D63" s="28" t="s">
        <v>186</v>
      </c>
      <c r="E63" s="28" t="s">
        <v>187</v>
      </c>
      <c r="F63" s="28">
        <v>35</v>
      </c>
      <c r="G63" s="29" t="s">
        <v>14</v>
      </c>
      <c r="H63" s="29" t="s">
        <v>25</v>
      </c>
      <c r="I63" s="28">
        <v>4</v>
      </c>
      <c r="J63" s="25">
        <f>I63*100/37.9</f>
        <v>10.554089709762533</v>
      </c>
      <c r="K63" s="28" t="s">
        <v>12</v>
      </c>
      <c r="L63" s="29" t="s">
        <v>188</v>
      </c>
    </row>
    <row r="64" spans="1:12" ht="13.5" thickBot="1">
      <c r="A64" s="30">
        <v>2001</v>
      </c>
      <c r="B64" s="30">
        <v>9</v>
      </c>
      <c r="C64" s="30">
        <v>30</v>
      </c>
      <c r="D64" s="30" t="s">
        <v>32</v>
      </c>
      <c r="E64" s="30" t="s">
        <v>187</v>
      </c>
      <c r="F64" s="30">
        <v>25</v>
      </c>
      <c r="G64" s="31" t="s">
        <v>84</v>
      </c>
      <c r="H64" s="31" t="s">
        <v>57</v>
      </c>
      <c r="I64" s="30">
        <v>8</v>
      </c>
      <c r="J64" s="32">
        <f>I64*100/38.1</f>
        <v>20.99737532808399</v>
      </c>
      <c r="K64" s="30" t="s">
        <v>12</v>
      </c>
      <c r="L64" s="31" t="s">
        <v>189</v>
      </c>
    </row>
    <row r="65" spans="1:12" ht="12.75">
      <c r="A65" s="2">
        <v>2001</v>
      </c>
      <c r="B65" s="2">
        <v>10</v>
      </c>
      <c r="C65" s="2">
        <v>11</v>
      </c>
      <c r="D65" s="2" t="s">
        <v>190</v>
      </c>
      <c r="E65" s="2" t="s">
        <v>191</v>
      </c>
      <c r="F65" s="2">
        <v>196</v>
      </c>
      <c r="G65" s="4" t="s">
        <v>14</v>
      </c>
      <c r="H65" s="4" t="s">
        <v>113</v>
      </c>
      <c r="I65" s="2">
        <v>1.9</v>
      </c>
      <c r="J65" s="25">
        <f>SUM(I65*100/29.7)</f>
        <v>6.397306397306397</v>
      </c>
      <c r="K65" s="2" t="s">
        <v>15</v>
      </c>
      <c r="L65" s="4" t="s">
        <v>192</v>
      </c>
    </row>
    <row r="66" spans="1:12" ht="12.75">
      <c r="A66" s="2">
        <v>2001</v>
      </c>
      <c r="B66" s="2">
        <v>11</v>
      </c>
      <c r="C66" s="2">
        <v>7</v>
      </c>
      <c r="D66" s="2" t="s">
        <v>19</v>
      </c>
      <c r="E66" s="2" t="s">
        <v>193</v>
      </c>
      <c r="F66" s="2">
        <v>10</v>
      </c>
      <c r="G66" s="4" t="s">
        <v>48</v>
      </c>
      <c r="H66" s="4" t="s">
        <v>57</v>
      </c>
      <c r="I66" s="2">
        <v>8</v>
      </c>
      <c r="J66" s="25">
        <f>I66*100/51.4</f>
        <v>15.56420233463035</v>
      </c>
      <c r="K66" s="2" t="s">
        <v>12</v>
      </c>
      <c r="L66" s="4" t="s">
        <v>194</v>
      </c>
    </row>
    <row r="67" spans="1:12" ht="12.75">
      <c r="A67" s="2">
        <v>2001</v>
      </c>
      <c r="B67" s="2">
        <v>11</v>
      </c>
      <c r="C67" s="28">
        <v>19</v>
      </c>
      <c r="D67" s="28" t="s">
        <v>195</v>
      </c>
      <c r="E67" s="28" t="s">
        <v>196</v>
      </c>
      <c r="F67" s="28">
        <v>161</v>
      </c>
      <c r="G67" s="29" t="s">
        <v>14</v>
      </c>
      <c r="H67" s="29" t="s">
        <v>72</v>
      </c>
      <c r="I67" s="28">
        <v>1</v>
      </c>
      <c r="J67" s="25">
        <f>I67*100/51.4</f>
        <v>1.9455252918287937</v>
      </c>
      <c r="K67" s="28" t="s">
        <v>12</v>
      </c>
      <c r="L67" s="29" t="s">
        <v>197</v>
      </c>
    </row>
    <row r="68" spans="1:12" ht="12.75">
      <c r="A68" s="2">
        <v>2001</v>
      </c>
      <c r="B68" s="2">
        <v>11</v>
      </c>
      <c r="C68" s="28">
        <v>22</v>
      </c>
      <c r="D68" s="28" t="s">
        <v>198</v>
      </c>
      <c r="E68" s="28" t="s">
        <v>134</v>
      </c>
      <c r="F68" s="28">
        <v>185</v>
      </c>
      <c r="G68" s="29" t="s">
        <v>14</v>
      </c>
      <c r="H68" s="29" t="s">
        <v>199</v>
      </c>
      <c r="I68" s="28">
        <v>8.9</v>
      </c>
      <c r="J68" s="25">
        <f>I68*100/32.1</f>
        <v>27.725856697819314</v>
      </c>
      <c r="K68" s="28" t="s">
        <v>15</v>
      </c>
      <c r="L68" s="29" t="s">
        <v>200</v>
      </c>
    </row>
    <row r="69" spans="1:12" ht="12.75">
      <c r="A69" s="2">
        <v>2001</v>
      </c>
      <c r="B69" s="2">
        <v>11</v>
      </c>
      <c r="C69" s="28">
        <v>23</v>
      </c>
      <c r="D69" s="28" t="s">
        <v>201</v>
      </c>
      <c r="E69" s="28" t="s">
        <v>202</v>
      </c>
      <c r="F69" s="28">
        <v>75</v>
      </c>
      <c r="G69" s="29" t="s">
        <v>14</v>
      </c>
      <c r="H69" s="29" t="s">
        <v>203</v>
      </c>
      <c r="I69" s="28">
        <v>7.9</v>
      </c>
      <c r="J69" s="25">
        <f>I69*100/30.6</f>
        <v>25.816993464052285</v>
      </c>
      <c r="K69" s="28" t="s">
        <v>12</v>
      </c>
      <c r="L69" s="29" t="s">
        <v>204</v>
      </c>
    </row>
    <row r="70" spans="1:12" ht="12.75">
      <c r="A70" s="36">
        <v>2001</v>
      </c>
      <c r="B70" s="2">
        <v>12</v>
      </c>
      <c r="C70" s="2">
        <v>6</v>
      </c>
      <c r="D70" s="2" t="s">
        <v>167</v>
      </c>
      <c r="E70" s="2" t="s">
        <v>205</v>
      </c>
      <c r="F70" s="2">
        <v>136</v>
      </c>
      <c r="G70" s="4" t="s">
        <v>14</v>
      </c>
      <c r="H70" s="4" t="s">
        <v>203</v>
      </c>
      <c r="I70" s="2">
        <v>7</v>
      </c>
      <c r="J70" s="25">
        <f>I70*100/29.1</f>
        <v>24.054982817869416</v>
      </c>
      <c r="K70" s="2" t="s">
        <v>15</v>
      </c>
      <c r="L70" s="37" t="s">
        <v>206</v>
      </c>
    </row>
    <row r="71" spans="1:12" ht="12.75">
      <c r="A71" s="36">
        <v>2001</v>
      </c>
      <c r="B71" s="2">
        <v>12</v>
      </c>
      <c r="C71" s="2">
        <v>21</v>
      </c>
      <c r="D71" s="2" t="s">
        <v>207</v>
      </c>
      <c r="E71" s="2" t="s">
        <v>208</v>
      </c>
      <c r="F71" s="2">
        <v>10</v>
      </c>
      <c r="G71" s="4" t="s">
        <v>14</v>
      </c>
      <c r="H71" s="4" t="s">
        <v>113</v>
      </c>
      <c r="I71" s="2">
        <v>1.2</v>
      </c>
      <c r="J71" s="25">
        <f>I71*100/44.3</f>
        <v>2.708803611738149</v>
      </c>
      <c r="K71" s="2" t="s">
        <v>12</v>
      </c>
      <c r="L71" s="37" t="s">
        <v>209</v>
      </c>
    </row>
  </sheetData>
  <mergeCells count="4">
    <mergeCell ref="A1:J1"/>
    <mergeCell ref="D4:F4"/>
    <mergeCell ref="I4:J4"/>
    <mergeCell ref="I5:J5"/>
  </mergeCells>
  <printOptions horizontalCentered="1"/>
  <pageMargins left="0.75" right="0.75" top="1" bottom="1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ELECTRICA MILAGRO C.A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 GUERRERO</dc:creator>
  <cp:keywords/>
  <dc:description/>
  <cp:lastModifiedBy>wx</cp:lastModifiedBy>
  <cp:lastPrinted>2001-02-16T04:13:32Z</cp:lastPrinted>
  <dcterms:created xsi:type="dcterms:W3CDTF">1999-04-28T19:53:39Z</dcterms:created>
  <dcterms:modified xsi:type="dcterms:W3CDTF">2006-09-27T16:01:07Z</dcterms:modified>
  <cp:category/>
  <cp:version/>
  <cp:contentType/>
  <cp:contentStatus/>
</cp:coreProperties>
</file>