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35" windowHeight="8550" activeTab="1"/>
  </bookViews>
  <sheets>
    <sheet name="costos" sheetId="1" r:id="rId1"/>
    <sheet name="resultad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<sst xmlns="http://schemas.openxmlformats.org/spreadsheetml/2006/main" count="157" uniqueCount="53">
  <si>
    <t>Costo  Faltante</t>
  </si>
  <si>
    <t>1- ALFA</t>
  </si>
  <si>
    <t>Costo Mantenimiento</t>
  </si>
  <si>
    <t>Demanda Promedio</t>
  </si>
  <si>
    <t>Desviasón Estandar</t>
  </si>
  <si>
    <t>Costo Organización</t>
  </si>
  <si>
    <t>Costo Adquisición</t>
  </si>
  <si>
    <t>Codigo</t>
  </si>
  <si>
    <t>identificación</t>
  </si>
  <si>
    <t>Clave</t>
  </si>
  <si>
    <t>MD5</t>
  </si>
  <si>
    <t>Costo de Organización</t>
  </si>
  <si>
    <t>Costo Unitario</t>
  </si>
  <si>
    <t>Tiempo de Entrega</t>
  </si>
  <si>
    <t>Costo unitario de Déficit</t>
  </si>
  <si>
    <t>Demanda</t>
  </si>
  <si>
    <t>Desviasión</t>
  </si>
  <si>
    <t>Probabilidad de satisfcer la demanda</t>
  </si>
  <si>
    <t>0.95</t>
  </si>
  <si>
    <t>Tasa de mantenimiento del inventario</t>
  </si>
  <si>
    <t>0.05</t>
  </si>
  <si>
    <t>Costo Total Relevante por unidad de tiempo</t>
  </si>
  <si>
    <t>Punto de Reordenamiento</t>
  </si>
  <si>
    <t>Cantidad a Ordenar</t>
  </si>
  <si>
    <t>Cantidad de Seguridad</t>
  </si>
  <si>
    <t>MD7</t>
  </si>
  <si>
    <t>1.04</t>
  </si>
  <si>
    <t>78.05</t>
  </si>
  <si>
    <t>13.58</t>
  </si>
  <si>
    <t>17.67</t>
  </si>
  <si>
    <t>MD8</t>
  </si>
  <si>
    <t>12.25</t>
  </si>
  <si>
    <t>18.26</t>
  </si>
  <si>
    <t>4.92</t>
  </si>
  <si>
    <t>4.67</t>
  </si>
  <si>
    <t>MD9</t>
  </si>
  <si>
    <t>2.07</t>
  </si>
  <si>
    <t>3.31</t>
  </si>
  <si>
    <t>2.35</t>
  </si>
  <si>
    <t>MD10</t>
  </si>
  <si>
    <t>2.6</t>
  </si>
  <si>
    <t>27.87</t>
  </si>
  <si>
    <t>8.36</t>
  </si>
  <si>
    <t>4.5</t>
  </si>
  <si>
    <t>MD11</t>
  </si>
  <si>
    <t>0.68</t>
  </si>
  <si>
    <t>68.43</t>
  </si>
  <si>
    <t>37.65</t>
  </si>
  <si>
    <t>42.64</t>
  </si>
  <si>
    <t>MD12</t>
  </si>
  <si>
    <t>3.16</t>
  </si>
  <si>
    <t>5.77</t>
  </si>
  <si>
    <t>5.75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</si>
</sst>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"/>
    <numFmt numFmtId="168" formatCode="0.0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12" sqref="J12"/>
    </sheetView>
  </sheetViews>
  <sheetFormatPr defaultColWidth="11.421875" defaultRowHeight="12.75"/>
  <cols>
    <col min="1" max="2" width="11.421875" style="3" customWidth="1"/>
    <col min="3" max="3" width="11.57421875" style="3" bestFit="1" customWidth="1"/>
    <col min="4" max="4" width="12.8515625" style="3" customWidth="1"/>
    <col min="5" max="5" width="15.28125" style="3" customWidth="1"/>
    <col min="6" max="6" width="13.00390625" style="3" bestFit="1" customWidth="1"/>
    <col min="7" max="16384" width="11.421875" style="3" customWidth="1"/>
  </cols>
  <sheetData>
    <row r="1" spans="1:8" ht="39" thickBot="1">
      <c r="A1" s="2" t="s">
        <v>7</v>
      </c>
      <c r="B1" s="2" t="s">
        <v>6</v>
      </c>
      <c r="C1" s="2" t="s">
        <v>0</v>
      </c>
      <c r="D1" s="2" t="s">
        <v>5</v>
      </c>
      <c r="E1" s="2" t="s">
        <v>2</v>
      </c>
      <c r="F1" s="2" t="s">
        <v>3</v>
      </c>
      <c r="G1" s="2" t="s">
        <v>4</v>
      </c>
      <c r="H1" s="2" t="s">
        <v>1</v>
      </c>
    </row>
    <row r="2" spans="1:8" ht="16.5" thickBot="1">
      <c r="A2" s="4">
        <v>852005002</v>
      </c>
      <c r="B2" s="4">
        <v>0.3</v>
      </c>
      <c r="C2" s="9">
        <f>326.23/7</f>
        <v>46.604285714285716</v>
      </c>
      <c r="D2" s="9">
        <f>1825/7</f>
        <v>260.7142857142857</v>
      </c>
      <c r="E2" s="4">
        <v>0.05</v>
      </c>
      <c r="F2" s="8">
        <f>905.166666666667/12</f>
        <v>75.43055555555559</v>
      </c>
      <c r="G2" s="9">
        <f>544/12</f>
        <v>45.333333333333336</v>
      </c>
      <c r="H2" s="4">
        <v>0.95</v>
      </c>
    </row>
    <row r="3" spans="1:8" ht="16.5" thickBot="1">
      <c r="A3" s="4">
        <v>624030020</v>
      </c>
      <c r="B3" s="4">
        <v>1.04</v>
      </c>
      <c r="C3" s="9">
        <f>546.32/7</f>
        <v>78.0457142857143</v>
      </c>
      <c r="D3" s="9">
        <f aca="true" t="shared" si="0" ref="D3:D8">1825/7</f>
        <v>260.7142857142857</v>
      </c>
      <c r="E3" s="4">
        <v>0.05</v>
      </c>
      <c r="F3" s="8">
        <f>163/12</f>
        <v>13.583333333333334</v>
      </c>
      <c r="G3" s="9">
        <f>211.99/12</f>
        <v>17.665833333333335</v>
      </c>
      <c r="H3" s="4">
        <v>0.95</v>
      </c>
    </row>
    <row r="4" spans="1:8" ht="16.5" thickBot="1">
      <c r="A4" s="4">
        <v>793040011</v>
      </c>
      <c r="B4" s="4">
        <v>12.25</v>
      </c>
      <c r="C4" s="9">
        <f>127.8/7</f>
        <v>18.257142857142856</v>
      </c>
      <c r="D4" s="9">
        <f t="shared" si="0"/>
        <v>260.7142857142857</v>
      </c>
      <c r="E4" s="4">
        <v>0.05</v>
      </c>
      <c r="F4" s="8">
        <f>59/12</f>
        <v>4.916666666666667</v>
      </c>
      <c r="G4" s="9">
        <f>55.99/12</f>
        <v>4.6658333333333335</v>
      </c>
      <c r="H4" s="4">
        <v>0.95</v>
      </c>
    </row>
    <row r="5" spans="1:8" ht="16.5" thickBot="1">
      <c r="A5" s="4">
        <v>704540008</v>
      </c>
      <c r="B5" s="4">
        <v>2.07</v>
      </c>
      <c r="C5" s="9">
        <f>203/7</f>
        <v>29</v>
      </c>
      <c r="D5" s="9">
        <f t="shared" si="0"/>
        <v>260.7142857142857</v>
      </c>
      <c r="E5" s="4">
        <v>0.05</v>
      </c>
      <c r="F5" s="8">
        <f>39.75/12</f>
        <v>3.3125</v>
      </c>
      <c r="G5" s="9">
        <f>28.25/12</f>
        <v>2.3541666666666665</v>
      </c>
      <c r="H5" s="4">
        <v>0.95</v>
      </c>
    </row>
    <row r="6" spans="1:8" ht="16.5" thickBot="1">
      <c r="A6" s="4">
        <v>793015000</v>
      </c>
      <c r="B6" s="4">
        <v>2.6</v>
      </c>
      <c r="C6" s="9">
        <f>195/7</f>
        <v>27.857142857142858</v>
      </c>
      <c r="D6" s="9">
        <f t="shared" si="0"/>
        <v>260.7142857142857</v>
      </c>
      <c r="E6" s="4">
        <v>0.05</v>
      </c>
      <c r="F6" s="8">
        <f>100.33/12</f>
        <v>8.360833333333334</v>
      </c>
      <c r="G6" s="9">
        <f>54.04/12</f>
        <v>4.503333333333333</v>
      </c>
      <c r="H6" s="4">
        <v>0.95</v>
      </c>
    </row>
    <row r="7" spans="1:8" ht="16.5" thickBot="1">
      <c r="A7" s="4">
        <v>753060000</v>
      </c>
      <c r="B7" s="4">
        <v>0.68</v>
      </c>
      <c r="C7" s="9">
        <f>479/7</f>
        <v>68.42857142857143</v>
      </c>
      <c r="D7" s="9">
        <f t="shared" si="0"/>
        <v>260.7142857142857</v>
      </c>
      <c r="E7" s="4">
        <v>0.05</v>
      </c>
      <c r="F7" s="8">
        <f>451.75/12</f>
        <v>37.645833333333336</v>
      </c>
      <c r="G7" s="9">
        <f>511.66/12</f>
        <v>42.638333333333335</v>
      </c>
      <c r="H7" s="4">
        <v>0.95</v>
      </c>
    </row>
    <row r="8" spans="1:8" ht="16.5" thickBot="1">
      <c r="A8" s="5">
        <v>704590020</v>
      </c>
      <c r="B8" s="6">
        <v>3.16</v>
      </c>
      <c r="C8" s="12">
        <f>238/7</f>
        <v>34</v>
      </c>
      <c r="D8" s="9">
        <f t="shared" si="0"/>
        <v>260.7142857142857</v>
      </c>
      <c r="E8" s="7">
        <v>0.05</v>
      </c>
      <c r="F8" s="10">
        <f>69.25/12</f>
        <v>5.770833333333333</v>
      </c>
      <c r="G8" s="11">
        <f>69/12</f>
        <v>5.75</v>
      </c>
      <c r="H8" s="1">
        <v>0.95</v>
      </c>
    </row>
    <row r="12" ht="13.5" thickBot="1"/>
    <row r="13" spans="1:8" ht="39" thickBot="1">
      <c r="A13" s="2" t="s">
        <v>7</v>
      </c>
      <c r="B13" s="2" t="s">
        <v>6</v>
      </c>
      <c r="C13" s="2" t="s">
        <v>0</v>
      </c>
      <c r="D13" s="2" t="s">
        <v>5</v>
      </c>
      <c r="E13" s="2" t="s">
        <v>2</v>
      </c>
      <c r="F13" s="2" t="s">
        <v>3</v>
      </c>
      <c r="G13" s="2" t="s">
        <v>4</v>
      </c>
      <c r="H13" s="2" t="s">
        <v>1</v>
      </c>
    </row>
    <row r="14" spans="1:8" ht="16.5" thickBot="1">
      <c r="A14" s="4">
        <v>852005002</v>
      </c>
      <c r="B14" s="4">
        <v>0.3</v>
      </c>
      <c r="C14" s="9">
        <f>326.23/7</f>
        <v>46.604285714285716</v>
      </c>
      <c r="D14" s="9">
        <f>1825/7</f>
        <v>260.7142857142857</v>
      </c>
      <c r="E14" s="4">
        <v>0.05</v>
      </c>
      <c r="F14" s="8">
        <f>905.166666666667/12</f>
        <v>75.43055555555559</v>
      </c>
      <c r="G14" s="9">
        <f>544/12</f>
        <v>45.333333333333336</v>
      </c>
      <c r="H14" s="4">
        <v>0.95</v>
      </c>
    </row>
    <row r="15" spans="1:8" ht="16.5" thickBot="1">
      <c r="A15" s="4">
        <v>624030020</v>
      </c>
      <c r="B15" s="4">
        <v>1.04</v>
      </c>
      <c r="C15" s="9">
        <f>546.32/7</f>
        <v>78.0457142857143</v>
      </c>
      <c r="D15" s="9">
        <f aca="true" t="shared" si="1" ref="D15:D20">1825/7</f>
        <v>260.7142857142857</v>
      </c>
      <c r="E15" s="4">
        <v>0.05</v>
      </c>
      <c r="F15" s="8">
        <f>163/12</f>
        <v>13.583333333333334</v>
      </c>
      <c r="G15" s="9">
        <f>211.99/12</f>
        <v>17.665833333333335</v>
      </c>
      <c r="H15" s="4">
        <v>0.95</v>
      </c>
    </row>
    <row r="16" spans="1:8" ht="16.5" thickBot="1">
      <c r="A16" s="4">
        <v>793040011</v>
      </c>
      <c r="B16" s="4">
        <v>12.25</v>
      </c>
      <c r="C16" s="9">
        <f>127.8/7</f>
        <v>18.257142857142856</v>
      </c>
      <c r="D16" s="9">
        <f t="shared" si="1"/>
        <v>260.7142857142857</v>
      </c>
      <c r="E16" s="4">
        <v>0.05</v>
      </c>
      <c r="F16" s="8">
        <f>59/12</f>
        <v>4.916666666666667</v>
      </c>
      <c r="G16" s="9">
        <f>55.99/12</f>
        <v>4.6658333333333335</v>
      </c>
      <c r="H16" s="4">
        <v>0.95</v>
      </c>
    </row>
    <row r="17" spans="1:8" ht="16.5" thickBot="1">
      <c r="A17" s="4">
        <v>704540008</v>
      </c>
      <c r="B17" s="4">
        <v>2.07</v>
      </c>
      <c r="C17" s="9">
        <f>203/7</f>
        <v>29</v>
      </c>
      <c r="D17" s="9">
        <f t="shared" si="1"/>
        <v>260.7142857142857</v>
      </c>
      <c r="E17" s="4">
        <v>0.05</v>
      </c>
      <c r="F17" s="8">
        <f>39.75/12</f>
        <v>3.3125</v>
      </c>
      <c r="G17" s="9">
        <f>28.25/12</f>
        <v>2.3541666666666665</v>
      </c>
      <c r="H17" s="4">
        <v>0.95</v>
      </c>
    </row>
    <row r="18" spans="1:8" ht="16.5" thickBot="1">
      <c r="A18" s="4">
        <v>793015000</v>
      </c>
      <c r="B18" s="4">
        <v>2.6</v>
      </c>
      <c r="C18" s="9">
        <f>195/7</f>
        <v>27.857142857142858</v>
      </c>
      <c r="D18" s="9">
        <f t="shared" si="1"/>
        <v>260.7142857142857</v>
      </c>
      <c r="E18" s="4">
        <v>0.05</v>
      </c>
      <c r="F18" s="8">
        <f>100.33/12</f>
        <v>8.360833333333334</v>
      </c>
      <c r="G18" s="9">
        <f>54.04/12</f>
        <v>4.503333333333333</v>
      </c>
      <c r="H18" s="4">
        <v>0.95</v>
      </c>
    </row>
    <row r="19" spans="1:8" ht="16.5" thickBot="1">
      <c r="A19" s="4">
        <v>753060000</v>
      </c>
      <c r="B19" s="4">
        <v>0.68</v>
      </c>
      <c r="C19" s="9">
        <f>479/7</f>
        <v>68.42857142857143</v>
      </c>
      <c r="D19" s="9">
        <f t="shared" si="1"/>
        <v>260.7142857142857</v>
      </c>
      <c r="E19" s="4">
        <v>0.05</v>
      </c>
      <c r="F19" s="8">
        <f>451.75/12</f>
        <v>37.645833333333336</v>
      </c>
      <c r="G19" s="9">
        <f>511.66/12</f>
        <v>42.638333333333335</v>
      </c>
      <c r="H19" s="4">
        <v>0.95</v>
      </c>
    </row>
    <row r="20" spans="1:8" ht="16.5" thickBot="1">
      <c r="A20" s="5">
        <v>704590020</v>
      </c>
      <c r="B20" s="6">
        <v>3.16</v>
      </c>
      <c r="C20" s="12">
        <f>238/7</f>
        <v>34</v>
      </c>
      <c r="D20" s="9">
        <f t="shared" si="1"/>
        <v>260.7142857142857</v>
      </c>
      <c r="E20" s="7">
        <v>0.05</v>
      </c>
      <c r="F20" s="10">
        <f>69.25/12</f>
        <v>5.770833333333333</v>
      </c>
      <c r="G20" s="11">
        <f>69/12</f>
        <v>5.75</v>
      </c>
      <c r="H20" s="1">
        <v>0.95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50" zoomScaleNormal="50" workbookViewId="0" topLeftCell="F1">
      <selection activeCell="K28" sqref="K28:K30"/>
    </sheetView>
  </sheetViews>
  <sheetFormatPr defaultColWidth="11.421875" defaultRowHeight="12.75"/>
  <cols>
    <col min="1" max="1" width="37.57421875" style="3" bestFit="1" customWidth="1"/>
    <col min="2" max="2" width="17.8515625" style="13" bestFit="1" customWidth="1"/>
    <col min="3" max="3" width="37.57421875" style="3" bestFit="1" customWidth="1"/>
    <col min="4" max="4" width="17.8515625" style="13" bestFit="1" customWidth="1"/>
    <col min="5" max="5" width="37.57421875" style="3" bestFit="1" customWidth="1"/>
    <col min="6" max="6" width="17.28125" style="13" bestFit="1" customWidth="1"/>
    <col min="7" max="7" width="42.7109375" style="3" bestFit="1" customWidth="1"/>
    <col min="8" max="8" width="17.8515625" style="13" bestFit="1" customWidth="1"/>
    <col min="9" max="9" width="42.7109375" style="3" bestFit="1" customWidth="1"/>
    <col min="10" max="10" width="17.57421875" style="13" bestFit="1" customWidth="1"/>
    <col min="11" max="11" width="42.7109375" style="3" bestFit="1" customWidth="1"/>
    <col min="12" max="12" width="17.8515625" style="13" bestFit="1" customWidth="1"/>
    <col min="13" max="13" width="42.7109375" style="3" bestFit="1" customWidth="1"/>
    <col min="14" max="14" width="17.8515625" style="13" bestFit="1" customWidth="1"/>
    <col min="15" max="16384" width="11.421875" style="3" customWidth="1"/>
  </cols>
  <sheetData>
    <row r="1" spans="1:14" ht="13.5" thickBot="1">
      <c r="A1" s="14" t="s">
        <v>8</v>
      </c>
      <c r="B1" s="15">
        <v>852005002</v>
      </c>
      <c r="C1" s="14" t="s">
        <v>8</v>
      </c>
      <c r="D1" s="15">
        <v>624030020</v>
      </c>
      <c r="E1" s="14" t="s">
        <v>8</v>
      </c>
      <c r="F1" s="15">
        <v>793040011</v>
      </c>
      <c r="G1" s="14" t="s">
        <v>8</v>
      </c>
      <c r="H1" s="15">
        <v>704540008</v>
      </c>
      <c r="I1" s="14" t="s">
        <v>8</v>
      </c>
      <c r="J1" s="15">
        <v>793015000</v>
      </c>
      <c r="K1" s="14" t="s">
        <v>8</v>
      </c>
      <c r="L1" s="15">
        <v>753060000</v>
      </c>
      <c r="M1" s="14" t="s">
        <v>8</v>
      </c>
      <c r="N1" s="15">
        <v>704590020</v>
      </c>
    </row>
    <row r="2" spans="1:14" ht="13.5" thickBot="1">
      <c r="A2" s="14" t="s">
        <v>9</v>
      </c>
      <c r="B2" s="15" t="s">
        <v>10</v>
      </c>
      <c r="C2" s="14" t="s">
        <v>9</v>
      </c>
      <c r="D2" s="15" t="s">
        <v>25</v>
      </c>
      <c r="E2" s="14" t="s">
        <v>9</v>
      </c>
      <c r="F2" s="15" t="s">
        <v>30</v>
      </c>
      <c r="G2" s="14" t="s">
        <v>9</v>
      </c>
      <c r="H2" s="15" t="s">
        <v>35</v>
      </c>
      <c r="I2" s="14" t="s">
        <v>9</v>
      </c>
      <c r="J2" s="15" t="s">
        <v>39</v>
      </c>
      <c r="K2" s="14" t="s">
        <v>9</v>
      </c>
      <c r="L2" s="15" t="s">
        <v>44</v>
      </c>
      <c r="M2" s="14" t="s">
        <v>9</v>
      </c>
      <c r="N2" s="15" t="s">
        <v>49</v>
      </c>
    </row>
    <row r="3" spans="1:14" ht="13.5" thickBot="1">
      <c r="A3" s="14" t="s">
        <v>11</v>
      </c>
      <c r="B3" s="15">
        <v>260</v>
      </c>
      <c r="C3" s="14" t="s">
        <v>11</v>
      </c>
      <c r="D3" s="15">
        <v>260</v>
      </c>
      <c r="E3" s="14" t="s">
        <v>11</v>
      </c>
      <c r="F3" s="15">
        <v>260</v>
      </c>
      <c r="G3" s="14" t="s">
        <v>11</v>
      </c>
      <c r="H3" s="15">
        <v>260</v>
      </c>
      <c r="I3" s="14" t="s">
        <v>11</v>
      </c>
      <c r="J3" s="15">
        <v>260</v>
      </c>
      <c r="K3" s="14" t="s">
        <v>11</v>
      </c>
      <c r="L3" s="15">
        <v>260</v>
      </c>
      <c r="M3" s="14" t="s">
        <v>11</v>
      </c>
      <c r="N3" s="15">
        <v>260</v>
      </c>
    </row>
    <row r="4" spans="1:14" ht="13.5" thickBot="1">
      <c r="A4" s="14" t="s">
        <v>12</v>
      </c>
      <c r="B4" s="15"/>
      <c r="C4" s="14" t="s">
        <v>12</v>
      </c>
      <c r="D4" s="15" t="s">
        <v>26</v>
      </c>
      <c r="E4" s="14" t="s">
        <v>12</v>
      </c>
      <c r="F4" s="15" t="s">
        <v>31</v>
      </c>
      <c r="G4" s="14" t="s">
        <v>12</v>
      </c>
      <c r="H4" s="15" t="s">
        <v>36</v>
      </c>
      <c r="I4" s="14" t="s">
        <v>12</v>
      </c>
      <c r="J4" s="15" t="s">
        <v>40</v>
      </c>
      <c r="K4" s="14" t="s">
        <v>12</v>
      </c>
      <c r="L4" s="15" t="s">
        <v>45</v>
      </c>
      <c r="M4" s="14" t="s">
        <v>12</v>
      </c>
      <c r="N4" s="15" t="s">
        <v>50</v>
      </c>
    </row>
    <row r="5" spans="1:14" ht="13.5" thickBot="1">
      <c r="A5" s="14" t="s">
        <v>13</v>
      </c>
      <c r="B5" s="15">
        <v>2</v>
      </c>
      <c r="C5" s="14" t="s">
        <v>13</v>
      </c>
      <c r="D5" s="15">
        <v>2</v>
      </c>
      <c r="E5" s="14" t="s">
        <v>13</v>
      </c>
      <c r="F5" s="15">
        <v>2</v>
      </c>
      <c r="G5" s="14" t="s">
        <v>13</v>
      </c>
      <c r="H5" s="15">
        <v>2</v>
      </c>
      <c r="I5" s="14" t="s">
        <v>13</v>
      </c>
      <c r="J5" s="15">
        <v>2</v>
      </c>
      <c r="K5" s="14" t="s">
        <v>13</v>
      </c>
      <c r="L5" s="15">
        <v>2</v>
      </c>
      <c r="M5" s="14" t="s">
        <v>13</v>
      </c>
      <c r="N5" s="15">
        <v>2</v>
      </c>
    </row>
    <row r="6" spans="1:14" ht="13.5" thickBot="1">
      <c r="A6" s="14" t="s">
        <v>14</v>
      </c>
      <c r="B6" s="15">
        <v>46.6</v>
      </c>
      <c r="C6" s="14" t="s">
        <v>14</v>
      </c>
      <c r="D6" s="15" t="s">
        <v>27</v>
      </c>
      <c r="E6" s="14" t="s">
        <v>14</v>
      </c>
      <c r="F6" s="15" t="s">
        <v>32</v>
      </c>
      <c r="G6" s="14" t="s">
        <v>14</v>
      </c>
      <c r="H6" s="15">
        <v>29</v>
      </c>
      <c r="I6" s="14" t="s">
        <v>14</v>
      </c>
      <c r="J6" s="15" t="s">
        <v>41</v>
      </c>
      <c r="K6" s="14" t="s">
        <v>14</v>
      </c>
      <c r="L6" s="15" t="s">
        <v>46</v>
      </c>
      <c r="M6" s="14" t="s">
        <v>14</v>
      </c>
      <c r="N6" s="15">
        <v>34</v>
      </c>
    </row>
    <row r="7" spans="1:14" ht="13.5" thickBot="1">
      <c r="A7" s="14" t="s">
        <v>15</v>
      </c>
      <c r="B7" s="15">
        <v>75.43</v>
      </c>
      <c r="C7" s="14" t="s">
        <v>15</v>
      </c>
      <c r="D7" s="15" t="s">
        <v>28</v>
      </c>
      <c r="E7" s="14" t="s">
        <v>15</v>
      </c>
      <c r="F7" s="15" t="s">
        <v>33</v>
      </c>
      <c r="G7" s="14" t="s">
        <v>15</v>
      </c>
      <c r="H7" s="15" t="s">
        <v>37</v>
      </c>
      <c r="I7" s="14" t="s">
        <v>15</v>
      </c>
      <c r="J7" s="15" t="s">
        <v>42</v>
      </c>
      <c r="K7" s="14" t="s">
        <v>15</v>
      </c>
      <c r="L7" s="15" t="s">
        <v>47</v>
      </c>
      <c r="M7" s="14" t="s">
        <v>15</v>
      </c>
      <c r="N7" s="15" t="s">
        <v>51</v>
      </c>
    </row>
    <row r="8" spans="1:14" ht="13.5" thickBot="1">
      <c r="A8" s="14" t="s">
        <v>16</v>
      </c>
      <c r="B8" s="15">
        <v>45.33</v>
      </c>
      <c r="C8" s="14" t="s">
        <v>16</v>
      </c>
      <c r="D8" s="15" t="s">
        <v>29</v>
      </c>
      <c r="E8" s="14" t="s">
        <v>16</v>
      </c>
      <c r="F8" s="15" t="s">
        <v>34</v>
      </c>
      <c r="G8" s="14" t="s">
        <v>16</v>
      </c>
      <c r="H8" s="15" t="s">
        <v>38</v>
      </c>
      <c r="I8" s="14" t="s">
        <v>16</v>
      </c>
      <c r="J8" s="15" t="s">
        <v>43</v>
      </c>
      <c r="K8" s="14" t="s">
        <v>16</v>
      </c>
      <c r="L8" s="15" t="s">
        <v>48</v>
      </c>
      <c r="M8" s="14" t="s">
        <v>16</v>
      </c>
      <c r="N8" s="15" t="s">
        <v>52</v>
      </c>
    </row>
    <row r="9" spans="1:14" ht="13.5" thickBot="1">
      <c r="A9" s="14" t="s">
        <v>17</v>
      </c>
      <c r="B9" s="15" t="s">
        <v>18</v>
      </c>
      <c r="C9" s="14" t="s">
        <v>17</v>
      </c>
      <c r="D9" s="15" t="s">
        <v>18</v>
      </c>
      <c r="E9" s="14" t="s">
        <v>17</v>
      </c>
      <c r="F9" s="15" t="s">
        <v>18</v>
      </c>
      <c r="G9" s="14" t="s">
        <v>17</v>
      </c>
      <c r="H9" s="15" t="s">
        <v>18</v>
      </c>
      <c r="I9" s="14" t="s">
        <v>17</v>
      </c>
      <c r="J9" s="15" t="s">
        <v>18</v>
      </c>
      <c r="K9" s="14" t="s">
        <v>17</v>
      </c>
      <c r="L9" s="15" t="s">
        <v>18</v>
      </c>
      <c r="M9" s="14" t="s">
        <v>17</v>
      </c>
      <c r="N9" s="15" t="s">
        <v>18</v>
      </c>
    </row>
    <row r="10" spans="1:14" ht="13.5" thickBot="1">
      <c r="A10" s="14" t="s">
        <v>19</v>
      </c>
      <c r="B10" s="15" t="s">
        <v>20</v>
      </c>
      <c r="C10" s="14" t="s">
        <v>19</v>
      </c>
      <c r="D10" s="15" t="s">
        <v>20</v>
      </c>
      <c r="E10" s="14" t="s">
        <v>19</v>
      </c>
      <c r="F10" s="15" t="s">
        <v>20</v>
      </c>
      <c r="G10" s="14" t="s">
        <v>19</v>
      </c>
      <c r="H10" s="15" t="s">
        <v>20</v>
      </c>
      <c r="I10" s="14" t="s">
        <v>19</v>
      </c>
      <c r="J10" s="15" t="s">
        <v>20</v>
      </c>
      <c r="K10" s="14" t="s">
        <v>19</v>
      </c>
      <c r="L10" s="15" t="s">
        <v>20</v>
      </c>
      <c r="M10" s="14" t="s">
        <v>19</v>
      </c>
      <c r="N10" s="15" t="s">
        <v>20</v>
      </c>
    </row>
    <row r="11" spans="1:14" ht="13.5" thickBot="1">
      <c r="A11" s="14" t="s">
        <v>21</v>
      </c>
      <c r="B11" s="15">
        <v>54.1938831137318</v>
      </c>
      <c r="C11" s="14" t="s">
        <v>21</v>
      </c>
      <c r="D11" s="15">
        <v>42.1789239018755</v>
      </c>
      <c r="E11" s="14" t="s">
        <v>21</v>
      </c>
      <c r="F11" s="15">
        <v>117.06545647277</v>
      </c>
      <c r="G11" s="14" t="s">
        <v>21</v>
      </c>
      <c r="H11" s="15">
        <v>21.5098166815093</v>
      </c>
      <c r="I11" s="14" t="s">
        <v>21</v>
      </c>
      <c r="J11" s="15">
        <v>49.5197862602208</v>
      </c>
      <c r="K11" s="14" t="s">
        <v>21</v>
      </c>
      <c r="L11" s="15">
        <v>67.253460182685</v>
      </c>
      <c r="M11" s="14" t="s">
        <v>21</v>
      </c>
      <c r="N11" s="15">
        <v>46.5713608120311</v>
      </c>
    </row>
    <row r="12" spans="1:14" ht="13.5" thickBot="1">
      <c r="A12" s="14" t="s">
        <v>22</v>
      </c>
      <c r="B12" s="15">
        <v>1150.94798251149</v>
      </c>
      <c r="C12" s="14" t="s">
        <v>22</v>
      </c>
      <c r="D12" s="15">
        <v>369.205273010758</v>
      </c>
      <c r="E12" s="14" t="s">
        <v>22</v>
      </c>
      <c r="F12" s="15">
        <v>66.0295379185013</v>
      </c>
      <c r="G12" s="14" t="s">
        <v>22</v>
      </c>
      <c r="H12" s="15">
        <v>31.9025154879286</v>
      </c>
      <c r="I12" s="14" t="s">
        <v>22</v>
      </c>
      <c r="J12" s="15">
        <v>78.4248426170838</v>
      </c>
      <c r="K12" s="14" t="s">
        <v>22</v>
      </c>
      <c r="L12" s="15">
        <v>1007.72515444668</v>
      </c>
      <c r="M12" s="14" t="s">
        <v>22</v>
      </c>
      <c r="N12" s="15">
        <v>94.6397929794384</v>
      </c>
    </row>
    <row r="13" spans="1:14" ht="13.5" thickBot="1">
      <c r="A13" s="14" t="s">
        <v>23</v>
      </c>
      <c r="B13" s="15">
        <v>1612.45154965971</v>
      </c>
      <c r="C13" s="14" t="s">
        <v>23</v>
      </c>
      <c r="D13" s="15">
        <v>368.510515453766</v>
      </c>
      <c r="E13" s="14" t="s">
        <v>23</v>
      </c>
      <c r="F13" s="15">
        <v>64.6325069146592</v>
      </c>
      <c r="G13" s="14" t="s">
        <v>23</v>
      </c>
      <c r="H13" s="15">
        <v>128.983058019411</v>
      </c>
      <c r="I13" s="14" t="s">
        <v>23</v>
      </c>
      <c r="J13" s="15">
        <v>182.869011462387</v>
      </c>
      <c r="K13" s="14" t="s">
        <v>23</v>
      </c>
      <c r="L13" s="15">
        <v>758.830369326218</v>
      </c>
      <c r="M13" s="14" t="s">
        <v>23</v>
      </c>
      <c r="N13" s="15">
        <v>137.805551687693</v>
      </c>
    </row>
    <row r="14" spans="1:14" ht="13.5" thickBot="1">
      <c r="A14" s="14" t="s">
        <v>24</v>
      </c>
      <c r="B14" s="15">
        <v>500.473991255744</v>
      </c>
      <c r="C14" s="14" t="s">
        <v>24</v>
      </c>
      <c r="D14" s="15">
        <v>171.022636505379</v>
      </c>
      <c r="E14" s="14" t="s">
        <v>24</v>
      </c>
      <c r="F14" s="15">
        <v>28.0947689592507</v>
      </c>
      <c r="G14" s="14" t="s">
        <v>24</v>
      </c>
      <c r="H14" s="15">
        <v>12.6412577439643</v>
      </c>
      <c r="I14" s="14" t="s">
        <v>24</v>
      </c>
      <c r="J14" s="15">
        <v>30.8524213085419</v>
      </c>
      <c r="K14" s="14" t="s">
        <v>24</v>
      </c>
      <c r="L14" s="15">
        <v>466.212577223341</v>
      </c>
      <c r="M14" s="14" t="s">
        <v>24</v>
      </c>
      <c r="N14" s="15">
        <v>41.5498964897192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Armada del Ecuador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Diecar</dc:creator>
  <cp:keywords/>
  <dc:description/>
  <cp:lastModifiedBy>Diecar</cp:lastModifiedBy>
  <dcterms:created xsi:type="dcterms:W3CDTF">2002-11-14T10:26:03Z</dcterms:created>
  <dcterms:modified xsi:type="dcterms:W3CDTF">2002-12-07T19:34:41Z</dcterms:modified>
  <cp:category/>
  <cp:version/>
  <cp:contentType/>
  <cp:contentStatus/>
</cp:coreProperties>
</file>