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tabRatio="714" activeTab="3"/>
  </bookViews>
  <sheets>
    <sheet name="Precios variables" sheetId="1" r:id="rId1"/>
    <sheet name="Cacao clonal" sheetId="2" r:id="rId2"/>
    <sheet name="Rehabilitación" sheetId="3" r:id="rId3"/>
    <sheet name="Mantenimiento" sheetId="4" r:id="rId4"/>
    <sheet name="Cacao clonal US$" sheetId="5" r:id="rId5"/>
    <sheet name="Rehabilitación US$" sheetId="6" r:id="rId6"/>
    <sheet name="Mantenimiento US$" sheetId="7" r:id="rId7"/>
  </sheets>
  <definedNames>
    <definedName name="_xlnm.Print_Area" localSheetId="1">'Cacao clonal'!$A$1:$S$47</definedName>
    <definedName name="_xlnm.Print_Area" localSheetId="4">'Cacao clonal US$'!$A$1:$S$47</definedName>
    <definedName name="_xlnm.Print_Area" localSheetId="0">'Precios variables'!$B$2:$D$18</definedName>
    <definedName name="_xlnm.Print_Titles" localSheetId="1">'Cacao clonal'!$A:$C,'Cacao clonal'!$1:$2</definedName>
    <definedName name="_xlnm.Print_Titles" localSheetId="4">'Cacao clonal US$'!$A:$C,'Cacao clonal US$'!$1:$2</definedName>
  </definedNames>
  <calcPr fullCalcOnLoad="1"/>
</workbook>
</file>

<file path=xl/comments1.xml><?xml version="1.0" encoding="utf-8"?>
<comments xmlns="http://schemas.openxmlformats.org/spreadsheetml/2006/main">
  <authors>
    <author>David Pastorelly Ruiz</author>
  </authors>
  <commentList>
    <comment ref="B1" authorId="0">
      <text>
        <r>
          <rPr>
            <b/>
            <i/>
            <sz val="18"/>
            <color indexed="10"/>
            <rFont val="Tahoma"/>
            <family val="2"/>
          </rPr>
          <t xml:space="preserve">Antes de imprimir actualize los precios de los productos utilizados en este archivo
</t>
        </r>
      </text>
    </comment>
  </commentList>
</comments>
</file>

<file path=xl/comments2.xml><?xml version="1.0" encoding="utf-8"?>
<comments xmlns="http://schemas.openxmlformats.org/spreadsheetml/2006/main">
  <authors>
    <author>David Pastorelly Ruiz</author>
  </authors>
  <commentList>
    <comment ref="D47" authorId="0">
      <text>
        <r>
          <rPr>
            <b/>
            <sz val="20"/>
            <color indexed="10"/>
            <rFont val="Tahoma"/>
            <family val="2"/>
          </rPr>
          <t>Antes de imprimir, actualice el costo de los productos en la página de
"Precios variables"</t>
        </r>
      </text>
    </comment>
  </commentList>
</comments>
</file>

<file path=xl/sharedStrings.xml><?xml version="1.0" encoding="utf-8"?>
<sst xmlns="http://schemas.openxmlformats.org/spreadsheetml/2006/main" count="489" uniqueCount="99">
  <si>
    <t>CONCEPTO</t>
  </si>
  <si>
    <t>LABOR DE INSTALACIÓN</t>
  </si>
  <si>
    <t>A.</t>
  </si>
  <si>
    <t>Socola, tumba, repique, despalizada y limpieza.</t>
  </si>
  <si>
    <t>Alineada, estaquillada, huequeada de cacao.</t>
  </si>
  <si>
    <t>Distribución, siembra y resiembra de cacao.</t>
  </si>
  <si>
    <t>Distribución y siembra de sombra permanente.</t>
  </si>
  <si>
    <t>Distribución y siembra de sombra provisional.</t>
  </si>
  <si>
    <t>Alineada, estaquillada, huequeada de plátano.</t>
  </si>
  <si>
    <t>B.</t>
  </si>
  <si>
    <t>INSUMOS, MATERIALES Y SERVICIOS</t>
  </si>
  <si>
    <t>UNIDAD</t>
  </si>
  <si>
    <t>VALOR</t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</si>
  <si>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AÑO</t>
    </r>
  </si>
  <si>
    <r>
      <t>2</t>
    </r>
    <r>
      <rPr>
        <b/>
        <vertAlign val="superscript"/>
        <sz val="10"/>
        <rFont val="Arial"/>
        <family val="2"/>
      </rPr>
      <t>do</t>
    </r>
    <r>
      <rPr>
        <b/>
        <sz val="10"/>
        <rFont val="Arial"/>
        <family val="2"/>
      </rPr>
      <t xml:space="preserve"> AÑO</t>
    </r>
  </si>
  <si>
    <r>
      <t>3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AÑO</t>
    </r>
  </si>
  <si>
    <r>
      <t>4</t>
    </r>
    <r>
      <rPr>
        <b/>
        <vertAlign val="superscript"/>
        <sz val="10"/>
        <rFont val="Arial"/>
        <family val="2"/>
      </rPr>
      <t>to</t>
    </r>
    <r>
      <rPr>
        <b/>
        <sz val="10"/>
        <rFont val="Arial"/>
        <family val="2"/>
      </rPr>
      <t xml:space="preserve"> AÑO</t>
    </r>
  </si>
  <si>
    <r>
      <t>5</t>
    </r>
    <r>
      <rPr>
        <b/>
        <vertAlign val="superscript"/>
        <sz val="10"/>
        <rFont val="Arial"/>
        <family val="2"/>
      </rPr>
      <t>to</t>
    </r>
    <r>
      <rPr>
        <b/>
        <sz val="10"/>
        <rFont val="Arial"/>
        <family val="2"/>
      </rPr>
      <t xml:space="preserve"> AÑO</t>
    </r>
  </si>
  <si>
    <r>
      <t>6</t>
    </r>
    <r>
      <rPr>
        <b/>
        <vertAlign val="superscript"/>
        <sz val="10"/>
        <rFont val="Arial"/>
        <family val="2"/>
      </rPr>
      <t>to</t>
    </r>
    <r>
      <rPr>
        <b/>
        <sz val="10"/>
        <rFont val="Arial"/>
        <family val="2"/>
      </rPr>
      <t xml:space="preserve"> AÑO</t>
    </r>
  </si>
  <si>
    <r>
      <t>7</t>
    </r>
    <r>
      <rPr>
        <b/>
        <vertAlign val="superscript"/>
        <sz val="10"/>
        <rFont val="Arial"/>
        <family val="2"/>
      </rPr>
      <t xml:space="preserve">mo </t>
    </r>
    <r>
      <rPr>
        <b/>
        <sz val="10"/>
        <rFont val="Arial"/>
        <family val="2"/>
      </rPr>
      <t>AÑO</t>
    </r>
  </si>
  <si>
    <r>
      <t>8</t>
    </r>
    <r>
      <rPr>
        <b/>
        <vertAlign val="superscript"/>
        <sz val="10"/>
        <rFont val="Arial"/>
        <family val="2"/>
      </rPr>
      <t>vo</t>
    </r>
    <r>
      <rPr>
        <b/>
        <sz val="10"/>
        <rFont val="Arial"/>
        <family val="2"/>
      </rPr>
      <t xml:space="preserve"> - 10</t>
    </r>
    <r>
      <rPr>
        <b/>
        <vertAlign val="superscript"/>
        <sz val="10"/>
        <rFont val="Arial"/>
        <family val="2"/>
      </rPr>
      <t>mo</t>
    </r>
    <r>
      <rPr>
        <b/>
        <sz val="10"/>
        <rFont val="Arial"/>
        <family val="2"/>
      </rPr>
      <t xml:space="preserve"> AÑO</t>
    </r>
  </si>
  <si>
    <t>COSTO UNITARIO</t>
  </si>
  <si>
    <t>Plantas de cacao clonal (+10 % resiembra)</t>
  </si>
  <si>
    <t>Puntales, sombra provisional</t>
  </si>
  <si>
    <t>Costo de agua para riego (tasa anual)</t>
  </si>
  <si>
    <t>Bombeo de agua para riego</t>
  </si>
  <si>
    <t>Puntales para cacao</t>
  </si>
  <si>
    <t>Apuntalamiento de cacao</t>
  </si>
  <si>
    <t>Fertilizantes</t>
  </si>
  <si>
    <t>Urea</t>
  </si>
  <si>
    <t>Muriato de potasio</t>
  </si>
  <si>
    <t>Superfosfato triple</t>
  </si>
  <si>
    <t>Abono foliar (Stimufol)</t>
  </si>
  <si>
    <t>Insecticida (Thiodan)</t>
  </si>
  <si>
    <t>Fungicida (Cobrenordox)</t>
  </si>
  <si>
    <t>Alquitrán vegetal</t>
  </si>
  <si>
    <t>Sombra provisional (cepas de plátano)</t>
  </si>
  <si>
    <t>C.</t>
  </si>
  <si>
    <t>LABORES DE FORMACIÓN Y DESARROLLO</t>
  </si>
  <si>
    <t>Control de malezas</t>
  </si>
  <si>
    <t>Riego</t>
  </si>
  <si>
    <t>Fertilización</t>
  </si>
  <si>
    <t>Control fitosanitario</t>
  </si>
  <si>
    <t>Mantenimiento de sombra provisional</t>
  </si>
  <si>
    <t>Mantenimiento de canales</t>
  </si>
  <si>
    <t>Cosecha de plátano</t>
  </si>
  <si>
    <t>Poda</t>
  </si>
  <si>
    <t>Eliminación de sombra provisional</t>
  </si>
  <si>
    <t>Cosecha de cacao</t>
  </si>
  <si>
    <t>Labor postcosecha</t>
  </si>
  <si>
    <t>TOTAL GENERAL</t>
  </si>
  <si>
    <t>TOTAL EGRESOS</t>
  </si>
  <si>
    <t>Producción de plátano</t>
  </si>
  <si>
    <t>Producción de cacao</t>
  </si>
  <si>
    <t>TOTAL INGRESOS</t>
  </si>
  <si>
    <t>D.</t>
  </si>
  <si>
    <t>INGRESOS</t>
  </si>
  <si>
    <t>LABORES</t>
  </si>
  <si>
    <t>Identificación de fallas</t>
  </si>
  <si>
    <t>Tumba de árboles improductivos</t>
  </si>
  <si>
    <t>Regulación de sombra</t>
  </si>
  <si>
    <t>Podas</t>
  </si>
  <si>
    <t>Resiembras</t>
  </si>
  <si>
    <t>Insecticida (Thiodán)</t>
  </si>
  <si>
    <t>Plantas de cacao</t>
  </si>
  <si>
    <t>Agua de riego (tasa anual)</t>
  </si>
  <si>
    <t>-</t>
  </si>
  <si>
    <t>COSTO</t>
  </si>
  <si>
    <t>UNITARIO</t>
  </si>
  <si>
    <r>
      <t>6</t>
    </r>
    <r>
      <rPr>
        <b/>
        <vertAlign val="superscript"/>
        <sz val="10"/>
        <rFont val="Arial"/>
        <family val="2"/>
      </rPr>
      <t>to</t>
    </r>
    <r>
      <rPr>
        <b/>
        <sz val="10"/>
        <rFont val="Arial"/>
        <family val="2"/>
      </rPr>
      <t xml:space="preserve"> AÑO - 7</t>
    </r>
    <r>
      <rPr>
        <b/>
        <vertAlign val="superscript"/>
        <sz val="10"/>
        <rFont val="Arial"/>
        <family val="2"/>
      </rPr>
      <t>mo</t>
    </r>
    <r>
      <rPr>
        <b/>
        <sz val="10"/>
        <rFont val="Arial"/>
        <family val="2"/>
      </rPr>
      <t xml:space="preserve"> AÑO</t>
    </r>
  </si>
  <si>
    <t>Subtotal A</t>
  </si>
  <si>
    <t>Subtotal B</t>
  </si>
  <si>
    <t>Muestreo de suelo</t>
  </si>
  <si>
    <t>Cosecha</t>
  </si>
  <si>
    <t>Postcosecha</t>
  </si>
  <si>
    <t>B. INSUMOS, MATERIALES Y SERVICIOS</t>
  </si>
  <si>
    <t>Costo de agua para riego</t>
  </si>
  <si>
    <t>Costo de bombeo de agua</t>
  </si>
  <si>
    <t>CACAO SEMILLA (650 plantas/ha)</t>
  </si>
  <si>
    <t>CACAO CLONAL (1 000 plantas/ha)</t>
  </si>
  <si>
    <t>Subtotal C</t>
  </si>
  <si>
    <t>PRODUCTO</t>
  </si>
  <si>
    <t>PRECIO SUCRES</t>
  </si>
  <si>
    <t>PRECIO DÓLARES</t>
  </si>
  <si>
    <t>Mata de cacao clonal</t>
  </si>
  <si>
    <t>Cepa de plátano</t>
  </si>
  <si>
    <t>Puntales para sombra</t>
  </si>
  <si>
    <t>Jornal</t>
  </si>
  <si>
    <t>Tasa anual de riego</t>
  </si>
  <si>
    <t>Racimo de verde</t>
  </si>
  <si>
    <t>Stimufol (kg)</t>
  </si>
  <si>
    <t>Thiodán (lt)</t>
  </si>
  <si>
    <t>Cobrenordox (kg)</t>
  </si>
  <si>
    <t>Alquitrán vegetal (gl)</t>
  </si>
  <si>
    <t>qq de cacao seco</t>
  </si>
  <si>
    <t>Insecticida (Basudín)</t>
  </si>
  <si>
    <t>UTILIDAD</t>
  </si>
  <si>
    <t>Bombeo de agua para riego por gravedad</t>
  </si>
  <si>
    <t>Basudín (lt)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</si>
</sst>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&quot;#,##0_);\(&quot;S/&quot;#,##0\)"/>
    <numFmt numFmtId="165" formatCode="&quot;S/&quot;#,##0_);[Red]\(&quot;S/&quot;#,##0\)"/>
    <numFmt numFmtId="166" formatCode="&quot;S/&quot;#,##0.00_);\(&quot;S/&quot;#,##0.00\)"/>
    <numFmt numFmtId="167" formatCode="&quot;S/&quot;#,##0.00_);[Red]\(&quot;S/&quot;#,##0.00\)"/>
    <numFmt numFmtId="168" formatCode="_(&quot;S/&quot;* #,##0_);_(&quot;S/&quot;* \(#,##0\);_(&quot;S/&quot;* &quot;-&quot;_);_(@_)"/>
    <numFmt numFmtId="169" formatCode="_(* #,##0_);_(* \(#,##0\);_(* &quot;-&quot;_);_(@_)"/>
    <numFmt numFmtId="170" formatCode="_(&quot;S/&quot;* #,##0.00_);_(&quot;S/&quot;* \(#,##0.00\);_(&quot;S/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&quot; J&quot;"/>
    <numFmt numFmtId="175" formatCode="0&quot; kg&quot;"/>
    <numFmt numFmtId="176" formatCode="0&quot; lt&quot;"/>
    <numFmt numFmtId="177" formatCode="0&quot; gl&quot;"/>
    <numFmt numFmtId="178" formatCode="0&quot; racimos&quot;"/>
    <numFmt numFmtId="179" formatCode="0,&quot;qq&quot;"/>
    <numFmt numFmtId="180" formatCode="0&quot; qq&quot;"/>
    <numFmt numFmtId="181" formatCode="0&quot; sacos&quot;"/>
    <numFmt numFmtId="182" formatCode="0&quot; saco&quot;"/>
    <numFmt numFmtId="183" formatCode="_(&quot;S/&quot;* #,##0.0_);_(&quot;S/&quot;* \(#,##0.0\);_(&quot;S/&quot;* &quot;-&quot;??_);_(@_)"/>
    <numFmt numFmtId="184" formatCode="_(&quot;S/&quot;* #,##0_);_(&quot;S/&quot;* \(#,##0\);_(&quot;S/&quot;* &quot;-&quot;??_);_(@_)"/>
    <numFmt numFmtId="185" formatCode="&quot;US$&quot;\ 0.00"/>
    <numFmt numFmtId="186" formatCode="0.0&quot; J&quot;"/>
    <numFmt numFmtId="187" formatCode="#,##0.0"/>
  </numFmts>
  <fonts count="12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8"/>
      <color indexed="10"/>
      <name val="Tahoma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20"/>
      <color indexed="1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173" fontId="0" fillId="0" borderId="0" xfId="15" applyNumberForma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73" fontId="3" fillId="2" borderId="2" xfId="15" applyNumberFormat="1" applyFont="1" applyFill="1" applyBorder="1" applyAlignment="1">
      <alignment vertical="center"/>
    </xf>
    <xf numFmtId="173" fontId="3" fillId="2" borderId="4" xfId="15" applyNumberFormat="1" applyFont="1" applyFill="1" applyBorder="1" applyAlignment="1">
      <alignment vertical="center"/>
    </xf>
    <xf numFmtId="173" fontId="0" fillId="0" borderId="5" xfId="15" applyNumberFormat="1" applyBorder="1" applyAlignment="1">
      <alignment vertical="center"/>
    </xf>
    <xf numFmtId="173" fontId="0" fillId="0" borderId="2" xfId="15" applyNumberFormat="1" applyBorder="1" applyAlignment="1">
      <alignment vertical="center"/>
    </xf>
    <xf numFmtId="173" fontId="1" fillId="3" borderId="6" xfId="15" applyNumberFormat="1" applyFont="1" applyFill="1" applyBorder="1" applyAlignment="1">
      <alignment horizontal="center" vertical="center"/>
    </xf>
    <xf numFmtId="173" fontId="1" fillId="0" borderId="0" xfId="15" applyNumberFormat="1" applyFont="1" applyAlignment="1">
      <alignment horizontal="center" vertical="center"/>
    </xf>
    <xf numFmtId="173" fontId="1" fillId="3" borderId="7" xfId="15" applyNumberFormat="1" applyFont="1" applyFill="1" applyBorder="1" applyAlignment="1">
      <alignment horizontal="center" vertical="center"/>
    </xf>
    <xf numFmtId="173" fontId="1" fillId="3" borderId="8" xfId="15" applyNumberFormat="1" applyFont="1" applyFill="1" applyBorder="1" applyAlignment="1">
      <alignment horizontal="center" vertical="center"/>
    </xf>
    <xf numFmtId="173" fontId="1" fillId="3" borderId="0" xfId="15" applyNumberFormat="1" applyFont="1" applyFill="1" applyBorder="1" applyAlignment="1">
      <alignment horizontal="center" vertical="center"/>
    </xf>
    <xf numFmtId="173" fontId="1" fillId="3" borderId="9" xfId="15" applyNumberFormat="1" applyFont="1" applyFill="1" applyBorder="1" applyAlignment="1">
      <alignment horizontal="center" vertical="center"/>
    </xf>
    <xf numFmtId="173" fontId="0" fillId="0" borderId="4" xfId="15" applyNumberFormat="1" applyBorder="1" applyAlignment="1">
      <alignment vertical="center"/>
    </xf>
    <xf numFmtId="173" fontId="0" fillId="0" borderId="0" xfId="15" applyNumberFormat="1" applyAlignment="1">
      <alignment vertical="center"/>
    </xf>
    <xf numFmtId="173" fontId="0" fillId="0" borderId="10" xfId="15" applyNumberFormat="1" applyBorder="1" applyAlignment="1">
      <alignment vertical="center"/>
    </xf>
    <xf numFmtId="174" fontId="0" fillId="0" borderId="8" xfId="15" applyNumberFormat="1" applyBorder="1" applyAlignment="1">
      <alignment horizontal="center" vertical="center"/>
    </xf>
    <xf numFmtId="173" fontId="0" fillId="0" borderId="0" xfId="15" applyNumberFormat="1" applyBorder="1" applyAlignment="1">
      <alignment vertical="center"/>
    </xf>
    <xf numFmtId="173" fontId="0" fillId="0" borderId="9" xfId="15" applyNumberFormat="1" applyBorder="1" applyAlignment="1">
      <alignment vertical="center"/>
    </xf>
    <xf numFmtId="173" fontId="0" fillId="0" borderId="7" xfId="15" applyNumberFormat="1" applyBorder="1" applyAlignment="1">
      <alignment vertical="center"/>
    </xf>
    <xf numFmtId="174" fontId="0" fillId="0" borderId="11" xfId="15" applyNumberFormat="1" applyBorder="1" applyAlignment="1">
      <alignment horizontal="center" vertical="center"/>
    </xf>
    <xf numFmtId="174" fontId="0" fillId="0" borderId="12" xfId="15" applyNumberForma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73" fontId="0" fillId="0" borderId="2" xfId="15" applyNumberFormat="1" applyBorder="1" applyAlignment="1">
      <alignment horizontal="center" vertical="center"/>
    </xf>
    <xf numFmtId="173" fontId="0" fillId="0" borderId="11" xfId="15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181" fontId="0" fillId="0" borderId="11" xfId="15" applyNumberFormat="1" applyBorder="1" applyAlignment="1">
      <alignment horizontal="center" vertical="center"/>
    </xf>
    <xf numFmtId="182" fontId="0" fillId="0" borderId="11" xfId="15" applyNumberFormat="1" applyBorder="1" applyAlignment="1">
      <alignment horizontal="center" vertical="center"/>
    </xf>
    <xf numFmtId="176" fontId="0" fillId="0" borderId="11" xfId="15" applyNumberFormat="1" applyBorder="1" applyAlignment="1">
      <alignment horizontal="center" vertical="center"/>
    </xf>
    <xf numFmtId="175" fontId="0" fillId="0" borderId="11" xfId="15" applyNumberFormat="1" applyBorder="1" applyAlignment="1">
      <alignment horizontal="center" vertical="center"/>
    </xf>
    <xf numFmtId="177" fontId="0" fillId="0" borderId="11" xfId="15" applyNumberFormat="1" applyBorder="1" applyAlignment="1">
      <alignment horizontal="center" vertical="center"/>
    </xf>
    <xf numFmtId="0" fontId="0" fillId="0" borderId="11" xfId="15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vertical="center"/>
    </xf>
    <xf numFmtId="173" fontId="0" fillId="0" borderId="15" xfId="15" applyNumberFormat="1" applyBorder="1" applyAlignment="1">
      <alignment vertical="center"/>
    </xf>
    <xf numFmtId="173" fontId="0" fillId="0" borderId="14" xfId="15" applyNumberFormat="1" applyBorder="1" applyAlignment="1">
      <alignment horizontal="center" vertical="center"/>
    </xf>
    <xf numFmtId="173" fontId="4" fillId="0" borderId="16" xfId="15" applyNumberFormat="1" applyFont="1" applyBorder="1" applyAlignment="1">
      <alignment vertical="center"/>
    </xf>
    <xf numFmtId="173" fontId="4" fillId="0" borderId="14" xfId="15" applyNumberFormat="1" applyFont="1" applyBorder="1" applyAlignment="1">
      <alignment horizontal="center" vertical="center"/>
    </xf>
    <xf numFmtId="173" fontId="4" fillId="0" borderId="17" xfId="15" applyNumberFormat="1" applyFont="1" applyBorder="1" applyAlignment="1">
      <alignment vertical="center"/>
    </xf>
    <xf numFmtId="0" fontId="0" fillId="0" borderId="0" xfId="0" applyAlignment="1" applyProtection="1">
      <alignment/>
      <protection hidden="1"/>
    </xf>
    <xf numFmtId="185" fontId="0" fillId="0" borderId="9" xfId="0" applyNumberForma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185" fontId="0" fillId="0" borderId="17" xfId="0" applyNumberFormat="1" applyBorder="1" applyAlignment="1" applyProtection="1">
      <alignment vertical="center"/>
      <protection hidden="1"/>
    </xf>
    <xf numFmtId="184" fontId="0" fillId="0" borderId="0" xfId="17" applyNumberFormat="1" applyBorder="1" applyAlignment="1" applyProtection="1">
      <alignment vertical="center"/>
      <protection locked="0"/>
    </xf>
    <xf numFmtId="184" fontId="0" fillId="0" borderId="14" xfId="17" applyNumberFormat="1" applyBorder="1" applyAlignment="1" applyProtection="1">
      <alignment vertical="center"/>
      <protection locked="0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5" fillId="4" borderId="18" xfId="0" applyFont="1" applyFill="1" applyBorder="1" applyAlignment="1" applyProtection="1">
      <alignment horizontal="center" vertical="center" wrapText="1"/>
      <protection hidden="1"/>
    </xf>
    <xf numFmtId="0" fontId="5" fillId="4" borderId="19" xfId="0" applyFont="1" applyFill="1" applyBorder="1" applyAlignment="1" applyProtection="1">
      <alignment horizontal="center" vertical="center" wrapText="1"/>
      <protection hidden="1"/>
    </xf>
    <xf numFmtId="0" fontId="5" fillId="4" borderId="20" xfId="0" applyFont="1" applyFill="1" applyBorder="1" applyAlignment="1" applyProtection="1">
      <alignment horizontal="center" vertical="center" wrapText="1"/>
      <protection hidden="1"/>
    </xf>
    <xf numFmtId="173" fontId="1" fillId="3" borderId="6" xfId="15" applyNumberFormat="1" applyFont="1" applyFill="1" applyBorder="1" applyAlignment="1" applyProtection="1">
      <alignment horizontal="center" vertical="center"/>
      <protection hidden="1"/>
    </xf>
    <xf numFmtId="173" fontId="1" fillId="0" borderId="0" xfId="15" applyNumberFormat="1" applyFont="1" applyAlignment="1" applyProtection="1">
      <alignment horizontal="center" vertical="center"/>
      <protection hidden="1"/>
    </xf>
    <xf numFmtId="173" fontId="1" fillId="3" borderId="7" xfId="15" applyNumberFormat="1" applyFont="1" applyFill="1" applyBorder="1" applyAlignment="1" applyProtection="1">
      <alignment horizontal="center" vertical="center"/>
      <protection hidden="1"/>
    </xf>
    <xf numFmtId="173" fontId="1" fillId="3" borderId="8" xfId="15" applyNumberFormat="1" applyFont="1" applyFill="1" applyBorder="1" applyAlignment="1" applyProtection="1">
      <alignment horizontal="center" vertical="center"/>
      <protection hidden="1"/>
    </xf>
    <xf numFmtId="173" fontId="1" fillId="3" borderId="0" xfId="15" applyNumberFormat="1" applyFont="1" applyFill="1" applyBorder="1" applyAlignment="1" applyProtection="1">
      <alignment horizontal="center" vertical="center"/>
      <protection hidden="1"/>
    </xf>
    <xf numFmtId="173" fontId="1" fillId="3" borderId="9" xfId="15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173" fontId="0" fillId="0" borderId="2" xfId="15" applyNumberFormat="1" applyBorder="1" applyAlignment="1" applyProtection="1">
      <alignment vertical="center"/>
      <protection hidden="1"/>
    </xf>
    <xf numFmtId="173" fontId="0" fillId="0" borderId="4" xfId="15" applyNumberFormat="1" applyBorder="1" applyAlignment="1" applyProtection="1">
      <alignment vertical="center"/>
      <protection hidden="1"/>
    </xf>
    <xf numFmtId="173" fontId="0" fillId="0" borderId="0" xfId="15" applyNumberFormat="1" applyAlignment="1" applyProtection="1">
      <alignment vertical="center"/>
      <protection hidden="1"/>
    </xf>
    <xf numFmtId="0" fontId="0" fillId="0" borderId="3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71" fontId="0" fillId="0" borderId="10" xfId="15" applyNumberFormat="1" applyBorder="1" applyAlignment="1" applyProtection="1">
      <alignment vertical="center"/>
      <protection hidden="1"/>
    </xf>
    <xf numFmtId="174" fontId="0" fillId="0" borderId="8" xfId="15" applyNumberFormat="1" applyBorder="1" applyAlignment="1" applyProtection="1">
      <alignment horizontal="center" vertical="center"/>
      <protection hidden="1"/>
    </xf>
    <xf numFmtId="171" fontId="0" fillId="0" borderId="0" xfId="15" applyNumberFormat="1" applyBorder="1" applyAlignment="1" applyProtection="1">
      <alignment vertical="center"/>
      <protection hidden="1"/>
    </xf>
    <xf numFmtId="171" fontId="0" fillId="0" borderId="9" xfId="15" applyNumberFormat="1" applyBorder="1" applyAlignment="1" applyProtection="1">
      <alignment vertical="center"/>
      <protection hidden="1"/>
    </xf>
    <xf numFmtId="171" fontId="0" fillId="0" borderId="7" xfId="15" applyNumberFormat="1" applyBorder="1" applyAlignment="1" applyProtection="1">
      <alignment vertical="center"/>
      <protection hidden="1"/>
    </xf>
    <xf numFmtId="174" fontId="0" fillId="0" borderId="11" xfId="15" applyNumberFormat="1" applyBorder="1" applyAlignment="1" applyProtection="1">
      <alignment horizontal="center" vertical="center"/>
      <protection hidden="1"/>
    </xf>
    <xf numFmtId="171" fontId="0" fillId="0" borderId="5" xfId="15" applyNumberFormat="1" applyBorder="1" applyAlignment="1" applyProtection="1">
      <alignment vertical="center"/>
      <protection hidden="1"/>
    </xf>
    <xf numFmtId="174" fontId="0" fillId="0" borderId="12" xfId="15" applyNumberForma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171" fontId="3" fillId="2" borderId="2" xfId="15" applyNumberFormat="1" applyFont="1" applyFill="1" applyBorder="1" applyAlignment="1" applyProtection="1">
      <alignment vertical="center"/>
      <protection hidden="1"/>
    </xf>
    <xf numFmtId="174" fontId="3" fillId="2" borderId="21" xfId="15" applyNumberFormat="1" applyFont="1" applyFill="1" applyBorder="1" applyAlignment="1" applyProtection="1">
      <alignment horizontal="center" vertical="center"/>
      <protection hidden="1"/>
    </xf>
    <xf numFmtId="171" fontId="3" fillId="2" borderId="4" xfId="15" applyNumberFormat="1" applyFont="1" applyFill="1" applyBorder="1" applyAlignment="1" applyProtection="1">
      <alignment vertical="center"/>
      <protection hidden="1"/>
    </xf>
    <xf numFmtId="171" fontId="0" fillId="0" borderId="2" xfId="15" applyNumberFormat="1" applyBorder="1" applyAlignment="1" applyProtection="1">
      <alignment vertical="center"/>
      <protection hidden="1"/>
    </xf>
    <xf numFmtId="173" fontId="0" fillId="0" borderId="2" xfId="15" applyNumberFormat="1" applyBorder="1" applyAlignment="1" applyProtection="1">
      <alignment horizontal="center" vertical="center"/>
      <protection hidden="1"/>
    </xf>
    <xf numFmtId="171" fontId="0" fillId="0" borderId="4" xfId="15" applyNumberFormat="1" applyBorder="1" applyAlignment="1" applyProtection="1">
      <alignment vertical="center"/>
      <protection hidden="1"/>
    </xf>
    <xf numFmtId="173" fontId="0" fillId="0" borderId="11" xfId="15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181" fontId="0" fillId="0" borderId="11" xfId="15" applyNumberFormat="1" applyBorder="1" applyAlignment="1" applyProtection="1">
      <alignment horizontal="center" vertical="center"/>
      <protection hidden="1"/>
    </xf>
    <xf numFmtId="182" fontId="0" fillId="0" borderId="11" xfId="15" applyNumberFormat="1" applyBorder="1" applyAlignment="1" applyProtection="1">
      <alignment horizontal="center" vertical="center"/>
      <protection hidden="1"/>
    </xf>
    <xf numFmtId="176" fontId="0" fillId="0" borderId="11" xfId="15" applyNumberFormat="1" applyBorder="1" applyAlignment="1" applyProtection="1">
      <alignment horizontal="center" vertical="center"/>
      <protection hidden="1"/>
    </xf>
    <xf numFmtId="175" fontId="0" fillId="0" borderId="11" xfId="15" applyNumberFormat="1" applyBorder="1" applyAlignment="1" applyProtection="1">
      <alignment horizontal="center" vertical="center"/>
      <protection hidden="1"/>
    </xf>
    <xf numFmtId="177" fontId="0" fillId="0" borderId="11" xfId="15" applyNumberFormat="1" applyBorder="1" applyAlignment="1" applyProtection="1">
      <alignment horizontal="center" vertical="center"/>
      <protection hidden="1"/>
    </xf>
    <xf numFmtId="0" fontId="0" fillId="0" borderId="11" xfId="15" applyNumberFormat="1" applyBorder="1" applyAlignment="1" applyProtection="1">
      <alignment horizontal="center" vertical="center"/>
      <protection hidden="1"/>
    </xf>
    <xf numFmtId="173" fontId="3" fillId="2" borderId="2" xfId="15" applyNumberFormat="1" applyFont="1" applyFill="1" applyBorder="1" applyAlignment="1" applyProtection="1">
      <alignment vertical="center"/>
      <protection hidden="1"/>
    </xf>
    <xf numFmtId="173" fontId="3" fillId="2" borderId="2" xfId="15" applyNumberFormat="1" applyFont="1" applyFill="1" applyBorder="1" applyAlignment="1" applyProtection="1">
      <alignment horizontal="center" vertical="center"/>
      <protection hidden="1"/>
    </xf>
    <xf numFmtId="173" fontId="0" fillId="0" borderId="14" xfId="15" applyNumberFormat="1" applyBorder="1" applyAlignment="1" applyProtection="1">
      <alignment horizontal="center" vertical="center"/>
      <protection hidden="1"/>
    </xf>
    <xf numFmtId="171" fontId="4" fillId="0" borderId="16" xfId="15" applyNumberFormat="1" applyFont="1" applyBorder="1" applyAlignment="1" applyProtection="1">
      <alignment vertical="center"/>
      <protection hidden="1"/>
    </xf>
    <xf numFmtId="173" fontId="4" fillId="0" borderId="14" xfId="15" applyNumberFormat="1" applyFont="1" applyBorder="1" applyAlignment="1" applyProtection="1">
      <alignment horizontal="center" vertical="center"/>
      <protection hidden="1"/>
    </xf>
    <xf numFmtId="171" fontId="4" fillId="0" borderId="17" xfId="15" applyNumberFormat="1" applyFont="1" applyBorder="1" applyAlignment="1" applyProtection="1">
      <alignment vertical="center"/>
      <protection hidden="1"/>
    </xf>
    <xf numFmtId="173" fontId="0" fillId="0" borderId="0" xfId="15" applyNumberFormat="1" applyAlignment="1" applyProtection="1">
      <alignment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22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171" fontId="0" fillId="0" borderId="23" xfId="15" applyNumberFormat="1" applyBorder="1" applyAlignment="1" applyProtection="1">
      <alignment vertical="center"/>
      <protection hidden="1"/>
    </xf>
    <xf numFmtId="174" fontId="0" fillId="0" borderId="24" xfId="0" applyNumberFormat="1" applyBorder="1" applyAlignment="1" applyProtection="1">
      <alignment horizontal="center" vertical="center"/>
      <protection hidden="1"/>
    </xf>
    <xf numFmtId="171" fontId="0" fillId="0" borderId="25" xfId="15" applyNumberFormat="1" applyBorder="1" applyAlignment="1" applyProtection="1">
      <alignment vertical="center"/>
      <protection hidden="1"/>
    </xf>
    <xf numFmtId="171" fontId="0" fillId="0" borderId="25" xfId="0" applyNumberFormat="1" applyBorder="1" applyAlignment="1" applyProtection="1">
      <alignment vertical="center"/>
      <protection hidden="1"/>
    </xf>
    <xf numFmtId="171" fontId="0" fillId="0" borderId="9" xfId="0" applyNumberFormat="1" applyBorder="1" applyAlignment="1" applyProtection="1">
      <alignment vertical="center"/>
      <protection hidden="1"/>
    </xf>
    <xf numFmtId="171" fontId="0" fillId="0" borderId="26" xfId="15" applyNumberFormat="1" applyBorder="1" applyAlignment="1" applyProtection="1">
      <alignment vertical="center"/>
      <protection hidden="1"/>
    </xf>
    <xf numFmtId="174" fontId="0" fillId="0" borderId="27" xfId="0" applyNumberFormat="1" applyBorder="1" applyAlignment="1" applyProtection="1">
      <alignment horizontal="center" vertical="center"/>
      <protection hidden="1"/>
    </xf>
    <xf numFmtId="171" fontId="0" fillId="0" borderId="28" xfId="15" applyNumberFormat="1" applyBorder="1" applyAlignment="1" applyProtection="1">
      <alignment vertical="center"/>
      <protection hidden="1"/>
    </xf>
    <xf numFmtId="171" fontId="0" fillId="0" borderId="28" xfId="0" applyNumberFormat="1" applyBorder="1" applyAlignment="1" applyProtection="1">
      <alignment vertical="center"/>
      <protection hidden="1"/>
    </xf>
    <xf numFmtId="171" fontId="0" fillId="0" borderId="29" xfId="15" applyNumberFormat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right" vertical="center"/>
      <protection hidden="1"/>
    </xf>
    <xf numFmtId="171" fontId="0" fillId="2" borderId="2" xfId="0" applyNumberFormat="1" applyFill="1" applyBorder="1" applyAlignment="1" applyProtection="1">
      <alignment vertical="center"/>
      <protection hidden="1"/>
    </xf>
    <xf numFmtId="174" fontId="3" fillId="2" borderId="21" xfId="0" applyNumberFormat="1" applyFont="1" applyFill="1" applyBorder="1" applyAlignment="1" applyProtection="1">
      <alignment horizontal="center" vertical="center"/>
      <protection hidden="1"/>
    </xf>
    <xf numFmtId="171" fontId="3" fillId="2" borderId="30" xfId="15" applyNumberFormat="1" applyFont="1" applyFill="1" applyBorder="1" applyAlignment="1" applyProtection="1">
      <alignment vertical="center"/>
      <protection hidden="1"/>
    </xf>
    <xf numFmtId="174" fontId="3" fillId="2" borderId="22" xfId="15" applyNumberFormat="1" applyFont="1" applyFill="1" applyBorder="1" applyAlignment="1" applyProtection="1">
      <alignment horizontal="center" vertical="center"/>
      <protection hidden="1"/>
    </xf>
    <xf numFmtId="171" fontId="0" fillId="0" borderId="2" xfId="0" applyNumberFormat="1" applyBorder="1" applyAlignment="1" applyProtection="1">
      <alignment vertical="center"/>
      <protection hidden="1"/>
    </xf>
    <xf numFmtId="171" fontId="0" fillId="0" borderId="4" xfId="0" applyNumberFormat="1" applyBorder="1" applyAlignment="1" applyProtection="1">
      <alignment vertical="center"/>
      <protection hidden="1"/>
    </xf>
    <xf numFmtId="181" fontId="0" fillId="0" borderId="24" xfId="0" applyNumberFormat="1" applyBorder="1" applyAlignment="1" applyProtection="1">
      <alignment horizontal="center" vertical="center"/>
      <protection hidden="1"/>
    </xf>
    <xf numFmtId="171" fontId="0" fillId="0" borderId="31" xfId="0" applyNumberFormat="1" applyBorder="1" applyAlignment="1" applyProtection="1">
      <alignment vertical="center"/>
      <protection hidden="1"/>
    </xf>
    <xf numFmtId="181" fontId="0" fillId="0" borderId="8" xfId="0" applyNumberFormat="1" applyBorder="1" applyAlignment="1" applyProtection="1">
      <alignment horizontal="center" vertical="center"/>
      <protection hidden="1"/>
    </xf>
    <xf numFmtId="182" fontId="0" fillId="0" borderId="27" xfId="0" applyNumberFormat="1" applyBorder="1" applyAlignment="1" applyProtection="1">
      <alignment horizontal="center" vertical="center"/>
      <protection hidden="1"/>
    </xf>
    <xf numFmtId="171" fontId="0" fillId="0" borderId="32" xfId="0" applyNumberFormat="1" applyBorder="1" applyAlignment="1" applyProtection="1">
      <alignment vertical="center"/>
      <protection hidden="1"/>
    </xf>
    <xf numFmtId="182" fontId="0" fillId="0" borderId="11" xfId="0" applyNumberFormat="1" applyBorder="1" applyAlignment="1" applyProtection="1">
      <alignment horizontal="center" vertical="center"/>
      <protection hidden="1"/>
    </xf>
    <xf numFmtId="176" fontId="0" fillId="0" borderId="27" xfId="0" applyNumberFormat="1" applyBorder="1" applyAlignment="1" applyProtection="1">
      <alignment horizontal="center" vertical="center"/>
      <protection hidden="1"/>
    </xf>
    <xf numFmtId="176" fontId="0" fillId="0" borderId="11" xfId="0" applyNumberFormat="1" applyBorder="1" applyAlignment="1" applyProtection="1">
      <alignment horizontal="center" vertical="center"/>
      <protection hidden="1"/>
    </xf>
    <xf numFmtId="175" fontId="0" fillId="0" borderId="27" xfId="0" applyNumberFormat="1" applyBorder="1" applyAlignment="1" applyProtection="1">
      <alignment horizontal="center" vertical="center"/>
      <protection hidden="1"/>
    </xf>
    <xf numFmtId="175" fontId="0" fillId="0" borderId="11" xfId="0" applyNumberFormat="1" applyBorder="1" applyAlignment="1" applyProtection="1">
      <alignment horizontal="center" vertical="center"/>
      <protection hidden="1"/>
    </xf>
    <xf numFmtId="177" fontId="0" fillId="0" borderId="27" xfId="0" applyNumberFormat="1" applyBorder="1" applyAlignment="1" applyProtection="1">
      <alignment horizontal="center" vertical="center"/>
      <protection hidden="1"/>
    </xf>
    <xf numFmtId="177" fontId="0" fillId="0" borderId="11" xfId="0" applyNumberForma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74" fontId="0" fillId="0" borderId="11" xfId="0" applyNumberFormat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hidden="1"/>
    </xf>
    <xf numFmtId="173" fontId="3" fillId="2" borderId="33" xfId="0" applyNumberFormat="1" applyFont="1" applyFill="1" applyBorder="1" applyAlignment="1" applyProtection="1">
      <alignment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171" fontId="3" fillId="2" borderId="33" xfId="0" applyNumberFormat="1" applyFont="1" applyFill="1" applyBorder="1" applyAlignment="1" applyProtection="1">
      <alignment vertical="center"/>
      <protection hidden="1"/>
    </xf>
    <xf numFmtId="171" fontId="3" fillId="2" borderId="4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171" fontId="0" fillId="2" borderId="2" xfId="15" applyNumberFormat="1" applyFill="1" applyBorder="1" applyAlignment="1" applyProtection="1">
      <alignment vertical="center"/>
      <protection hidden="1"/>
    </xf>
    <xf numFmtId="171" fontId="0" fillId="0" borderId="34" xfId="15" applyNumberFormat="1" applyBorder="1" applyAlignment="1" applyProtection="1">
      <alignment vertical="center"/>
      <protection hidden="1"/>
    </xf>
    <xf numFmtId="173" fontId="0" fillId="0" borderId="25" xfId="0" applyNumberFormat="1" applyBorder="1" applyAlignment="1" applyProtection="1">
      <alignment vertical="center"/>
      <protection hidden="1"/>
    </xf>
    <xf numFmtId="180" fontId="0" fillId="0" borderId="24" xfId="0" applyNumberFormat="1" applyBorder="1" applyAlignment="1" applyProtection="1">
      <alignment horizontal="center" vertical="center"/>
      <protection hidden="1"/>
    </xf>
    <xf numFmtId="173" fontId="0" fillId="0" borderId="31" xfId="0" applyNumberFormat="1" applyBorder="1" applyAlignment="1" applyProtection="1">
      <alignment vertical="center"/>
      <protection hidden="1"/>
    </xf>
    <xf numFmtId="173" fontId="0" fillId="0" borderId="9" xfId="0" applyNumberFormat="1" applyBorder="1" applyAlignment="1" applyProtection="1">
      <alignment vertical="center"/>
      <protection hidden="1"/>
    </xf>
    <xf numFmtId="0" fontId="1" fillId="2" borderId="35" xfId="0" applyFont="1" applyFill="1" applyBorder="1" applyAlignment="1" applyProtection="1">
      <alignment vertical="center"/>
      <protection hidden="1"/>
    </xf>
    <xf numFmtId="0" fontId="1" fillId="2" borderId="36" xfId="0" applyFont="1" applyFill="1" applyBorder="1" applyAlignment="1" applyProtection="1">
      <alignment vertical="center"/>
      <protection hidden="1"/>
    </xf>
    <xf numFmtId="173" fontId="0" fillId="2" borderId="36" xfId="15" applyNumberFormat="1" applyFill="1" applyBorder="1" applyAlignment="1" applyProtection="1">
      <alignment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171" fontId="4" fillId="2" borderId="16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3" borderId="37" xfId="0" applyFont="1" applyFill="1" applyBorder="1" applyAlignment="1" applyProtection="1">
      <alignment horizontal="center"/>
      <protection hidden="1"/>
    </xf>
    <xf numFmtId="0" fontId="1" fillId="3" borderId="38" xfId="0" applyFont="1" applyFill="1" applyBorder="1" applyAlignment="1" applyProtection="1">
      <alignment horizontal="center"/>
      <protection hidden="1"/>
    </xf>
    <xf numFmtId="0" fontId="1" fillId="3" borderId="39" xfId="0" applyFont="1" applyFill="1" applyBorder="1" applyAlignment="1" applyProtection="1">
      <alignment horizontal="center"/>
      <protection hidden="1"/>
    </xf>
    <xf numFmtId="0" fontId="1" fillId="3" borderId="40" xfId="0" applyFont="1" applyFill="1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/>
      <protection hidden="1"/>
    </xf>
    <xf numFmtId="0" fontId="1" fillId="0" borderId="43" xfId="0" applyFont="1" applyBorder="1" applyAlignment="1" applyProtection="1">
      <alignment/>
      <protection hidden="1"/>
    </xf>
    <xf numFmtId="0" fontId="0" fillId="0" borderId="3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174" fontId="0" fillId="0" borderId="11" xfId="0" applyNumberFormat="1" applyBorder="1" applyAlignment="1" applyProtection="1">
      <alignment horizontal="center"/>
      <protection hidden="1"/>
    </xf>
    <xf numFmtId="171" fontId="0" fillId="0" borderId="44" xfId="0" applyNumberFormat="1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174" fontId="3" fillId="2" borderId="22" xfId="0" applyNumberFormat="1" applyFont="1" applyFill="1" applyBorder="1" applyAlignment="1" applyProtection="1">
      <alignment horizontal="center"/>
      <protection hidden="1"/>
    </xf>
    <xf numFmtId="171" fontId="3" fillId="2" borderId="46" xfId="15" applyNumberFormat="1" applyFont="1" applyFill="1" applyBorder="1" applyAlignment="1" applyProtection="1">
      <alignment/>
      <protection hidden="1"/>
    </xf>
    <xf numFmtId="0" fontId="3" fillId="2" borderId="22" xfId="0" applyFont="1" applyFill="1" applyBorder="1" applyAlignment="1" applyProtection="1">
      <alignment horizontal="center"/>
      <protection hidden="1"/>
    </xf>
    <xf numFmtId="0" fontId="3" fillId="2" borderId="46" xfId="0" applyFont="1" applyFill="1" applyBorder="1" applyAlignment="1" applyProtection="1">
      <alignment/>
      <protection hidden="1"/>
    </xf>
    <xf numFmtId="0" fontId="3" fillId="2" borderId="33" xfId="0" applyFont="1" applyFill="1" applyBorder="1" applyAlignment="1" applyProtection="1">
      <alignment/>
      <protection hidden="1"/>
    </xf>
    <xf numFmtId="0" fontId="3" fillId="2" borderId="21" xfId="0" applyFont="1" applyFill="1" applyBorder="1" applyAlignment="1" applyProtection="1">
      <alignment horizontal="center"/>
      <protection hidden="1"/>
    </xf>
    <xf numFmtId="0" fontId="3" fillId="2" borderId="47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/>
      <protection hidden="1"/>
    </xf>
    <xf numFmtId="171" fontId="1" fillId="0" borderId="2" xfId="0" applyNumberFormat="1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171" fontId="0" fillId="0" borderId="32" xfId="0" applyNumberFormat="1" applyBorder="1" applyAlignment="1" applyProtection="1">
      <alignment/>
      <protection hidden="1"/>
    </xf>
    <xf numFmtId="171" fontId="0" fillId="0" borderId="45" xfId="0" applyNumberFormat="1" applyBorder="1" applyAlignment="1" applyProtection="1">
      <alignment/>
      <protection hidden="1"/>
    </xf>
    <xf numFmtId="174" fontId="0" fillId="0" borderId="27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indent="1"/>
      <protection hidden="1"/>
    </xf>
    <xf numFmtId="181" fontId="0" fillId="0" borderId="11" xfId="0" applyNumberFormat="1" applyBorder="1" applyAlignment="1" applyProtection="1">
      <alignment horizontal="center"/>
      <protection hidden="1"/>
    </xf>
    <xf numFmtId="181" fontId="0" fillId="0" borderId="27" xfId="0" applyNumberFormat="1" applyBorder="1" applyAlignment="1" applyProtection="1">
      <alignment horizontal="center"/>
      <protection hidden="1"/>
    </xf>
    <xf numFmtId="182" fontId="0" fillId="0" borderId="11" xfId="0" applyNumberFormat="1" applyBorder="1" applyAlignment="1" applyProtection="1">
      <alignment horizontal="center"/>
      <protection hidden="1"/>
    </xf>
    <xf numFmtId="182" fontId="0" fillId="0" borderId="27" xfId="0" applyNumberFormat="1" applyBorder="1" applyAlignment="1" applyProtection="1">
      <alignment horizontal="center"/>
      <protection hidden="1"/>
    </xf>
    <xf numFmtId="175" fontId="0" fillId="0" borderId="11" xfId="0" applyNumberFormat="1" applyBorder="1" applyAlignment="1" applyProtection="1">
      <alignment horizontal="center"/>
      <protection hidden="1"/>
    </xf>
    <xf numFmtId="176" fontId="0" fillId="0" borderId="11" xfId="0" applyNumberFormat="1" applyBorder="1" applyAlignment="1" applyProtection="1">
      <alignment horizontal="center"/>
      <protection hidden="1"/>
    </xf>
    <xf numFmtId="177" fontId="0" fillId="0" borderId="11" xfId="0" applyNumberFormat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171" fontId="3" fillId="2" borderId="33" xfId="15" applyNumberFormat="1" applyFont="1" applyFill="1" applyBorder="1" applyAlignment="1" applyProtection="1">
      <alignment/>
      <protection hidden="1"/>
    </xf>
    <xf numFmtId="171" fontId="3" fillId="2" borderId="47" xfId="15" applyNumberFormat="1" applyFont="1" applyFill="1" applyBorder="1" applyAlignment="1" applyProtection="1">
      <alignment/>
      <protection hidden="1"/>
    </xf>
    <xf numFmtId="171" fontId="1" fillId="0" borderId="4" xfId="0" applyNumberFormat="1" applyFont="1" applyBorder="1" applyAlignment="1" applyProtection="1">
      <alignment/>
      <protection hidden="1"/>
    </xf>
    <xf numFmtId="0" fontId="0" fillId="0" borderId="3" xfId="0" applyBorder="1" applyAlignment="1" applyProtection="1">
      <alignment horizontal="center"/>
      <protection hidden="1"/>
    </xf>
    <xf numFmtId="179" fontId="0" fillId="0" borderId="48" xfId="0" applyNumberFormat="1" applyBorder="1" applyAlignment="1" applyProtection="1">
      <alignment horizontal="center"/>
      <protection hidden="1"/>
    </xf>
    <xf numFmtId="171" fontId="0" fillId="0" borderId="0" xfId="0" applyNumberFormat="1" applyBorder="1" applyAlignment="1" applyProtection="1">
      <alignment/>
      <protection hidden="1"/>
    </xf>
    <xf numFmtId="180" fontId="0" fillId="0" borderId="48" xfId="0" applyNumberFormat="1" applyBorder="1" applyAlignment="1" applyProtection="1">
      <alignment horizontal="center"/>
      <protection hidden="1"/>
    </xf>
    <xf numFmtId="171" fontId="0" fillId="0" borderId="28" xfId="0" applyNumberFormat="1" applyBorder="1" applyAlignment="1" applyProtection="1">
      <alignment/>
      <protection hidden="1"/>
    </xf>
    <xf numFmtId="180" fontId="0" fillId="0" borderId="49" xfId="0" applyNumberFormat="1" applyBorder="1" applyAlignment="1" applyProtection="1">
      <alignment horizontal="center"/>
      <protection hidden="1"/>
    </xf>
    <xf numFmtId="171" fontId="0" fillId="0" borderId="9" xfId="0" applyNumberFormat="1" applyBorder="1" applyAlignment="1" applyProtection="1">
      <alignment/>
      <protection hidden="1"/>
    </xf>
    <xf numFmtId="173" fontId="0" fillId="0" borderId="23" xfId="15" applyNumberFormat="1" applyBorder="1" applyAlignment="1" applyProtection="1">
      <alignment vertical="center"/>
      <protection hidden="1"/>
    </xf>
    <xf numFmtId="173" fontId="0" fillId="0" borderId="25" xfId="15" applyNumberFormat="1" applyBorder="1" applyAlignment="1" applyProtection="1">
      <alignment vertical="center"/>
      <protection hidden="1"/>
    </xf>
    <xf numFmtId="173" fontId="0" fillId="0" borderId="26" xfId="15" applyNumberFormat="1" applyBorder="1" applyAlignment="1" applyProtection="1">
      <alignment vertical="center"/>
      <protection hidden="1"/>
    </xf>
    <xf numFmtId="173" fontId="0" fillId="0" borderId="28" xfId="15" applyNumberFormat="1" applyBorder="1" applyAlignment="1" applyProtection="1">
      <alignment vertical="center"/>
      <protection hidden="1"/>
    </xf>
    <xf numFmtId="173" fontId="0" fillId="0" borderId="28" xfId="0" applyNumberFormat="1" applyBorder="1" applyAlignment="1" applyProtection="1">
      <alignment vertical="center"/>
      <protection hidden="1"/>
    </xf>
    <xf numFmtId="173" fontId="0" fillId="0" borderId="29" xfId="15" applyNumberFormat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173" fontId="3" fillId="2" borderId="30" xfId="15" applyNumberFormat="1" applyFont="1" applyFill="1" applyBorder="1" applyAlignment="1" applyProtection="1">
      <alignment vertical="center"/>
      <protection hidden="1"/>
    </xf>
    <xf numFmtId="173" fontId="3" fillId="2" borderId="4" xfId="15" applyNumberFormat="1" applyFont="1" applyFill="1" applyBorder="1" applyAlignment="1" applyProtection="1">
      <alignment vertical="center"/>
      <protection hidden="1"/>
    </xf>
    <xf numFmtId="173" fontId="0" fillId="0" borderId="32" xfId="0" applyNumberFormat="1" applyBorder="1" applyAlignment="1" applyProtection="1">
      <alignment vertical="center"/>
      <protection hidden="1"/>
    </xf>
    <xf numFmtId="173" fontId="3" fillId="2" borderId="4" xfId="0" applyNumberFormat="1" applyFont="1" applyFill="1" applyBorder="1" applyAlignment="1" applyProtection="1">
      <alignment vertical="center"/>
      <protection hidden="1"/>
    </xf>
    <xf numFmtId="173" fontId="0" fillId="2" borderId="2" xfId="15" applyNumberFormat="1" applyFill="1" applyBorder="1" applyAlignment="1" applyProtection="1">
      <alignment vertical="center"/>
      <protection hidden="1"/>
    </xf>
    <xf numFmtId="173" fontId="0" fillId="0" borderId="2" xfId="15" applyNumberFormat="1" applyBorder="1" applyAlignment="1" applyProtection="1">
      <alignment vertical="center"/>
      <protection hidden="1"/>
    </xf>
    <xf numFmtId="173" fontId="0" fillId="0" borderId="34" xfId="15" applyNumberFormat="1" applyBorder="1" applyAlignment="1" applyProtection="1">
      <alignment vertical="center"/>
      <protection hidden="1"/>
    </xf>
    <xf numFmtId="173" fontId="0" fillId="2" borderId="36" xfId="15" applyNumberFormat="1" applyFill="1" applyBorder="1" applyAlignment="1" applyProtection="1">
      <alignment vertical="center"/>
      <protection hidden="1"/>
    </xf>
    <xf numFmtId="173" fontId="4" fillId="2" borderId="16" xfId="0" applyNumberFormat="1" applyFont="1" applyFill="1" applyBorder="1" applyAlignment="1" applyProtection="1">
      <alignment vertical="center"/>
      <protection hidden="1"/>
    </xf>
    <xf numFmtId="173" fontId="0" fillId="0" borderId="44" xfId="0" applyNumberFormat="1" applyBorder="1" applyAlignment="1" applyProtection="1">
      <alignment/>
      <protection hidden="1"/>
    </xf>
    <xf numFmtId="173" fontId="3" fillId="2" borderId="46" xfId="15" applyNumberFormat="1" applyFont="1" applyFill="1" applyBorder="1" applyAlignment="1" applyProtection="1">
      <alignment/>
      <protection hidden="1"/>
    </xf>
    <xf numFmtId="173" fontId="0" fillId="0" borderId="32" xfId="0" applyNumberFormat="1" applyBorder="1" applyAlignment="1" applyProtection="1">
      <alignment/>
      <protection hidden="1"/>
    </xf>
    <xf numFmtId="173" fontId="0" fillId="0" borderId="45" xfId="0" applyNumberFormat="1" applyBorder="1" applyAlignment="1" applyProtection="1">
      <alignment/>
      <protection hidden="1"/>
    </xf>
    <xf numFmtId="173" fontId="3" fillId="2" borderId="33" xfId="15" applyNumberFormat="1" applyFont="1" applyFill="1" applyBorder="1" applyAlignment="1" applyProtection="1">
      <alignment/>
      <protection hidden="1"/>
    </xf>
    <xf numFmtId="173" fontId="3" fillId="2" borderId="47" xfId="15" applyNumberFormat="1" applyFont="1" applyFill="1" applyBorder="1" applyAlignment="1" applyProtection="1">
      <alignment/>
      <protection hidden="1"/>
    </xf>
    <xf numFmtId="173" fontId="0" fillId="0" borderId="0" xfId="0" applyNumberFormat="1" applyBorder="1" applyAlignment="1" applyProtection="1">
      <alignment/>
      <protection hidden="1"/>
    </xf>
    <xf numFmtId="173" fontId="0" fillId="0" borderId="28" xfId="0" applyNumberFormat="1" applyBorder="1" applyAlignment="1" applyProtection="1">
      <alignment/>
      <protection hidden="1"/>
    </xf>
    <xf numFmtId="173" fontId="0" fillId="0" borderId="9" xfId="0" applyNumberFormat="1" applyBorder="1" applyAlignment="1" applyProtection="1">
      <alignment/>
      <protection hidden="1"/>
    </xf>
    <xf numFmtId="173" fontId="0" fillId="0" borderId="0" xfId="15" applyNumberFormat="1" applyAlignment="1" applyProtection="1">
      <alignment/>
      <protection hidden="1"/>
    </xf>
    <xf numFmtId="173" fontId="0" fillId="0" borderId="50" xfId="15" applyNumberFormat="1" applyBorder="1" applyAlignment="1" applyProtection="1">
      <alignment/>
      <protection hidden="1"/>
    </xf>
    <xf numFmtId="173" fontId="0" fillId="0" borderId="23" xfId="15" applyNumberFormat="1" applyBorder="1" applyAlignment="1" applyProtection="1">
      <alignment/>
      <protection hidden="1"/>
    </xf>
    <xf numFmtId="173" fontId="0" fillId="0" borderId="26" xfId="15" applyNumberFormat="1" applyBorder="1" applyAlignment="1" applyProtection="1">
      <alignment/>
      <protection hidden="1"/>
    </xf>
    <xf numFmtId="171" fontId="0" fillId="0" borderId="26" xfId="15" applyNumberFormat="1" applyBorder="1" applyAlignment="1" applyProtection="1">
      <alignment/>
      <protection hidden="1"/>
    </xf>
    <xf numFmtId="171" fontId="0" fillId="0" borderId="50" xfId="15" applyNumberFormat="1" applyBorder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73" fontId="6" fillId="2" borderId="51" xfId="15" applyNumberFormat="1" applyFont="1" applyFill="1" applyBorder="1" applyAlignment="1" applyProtection="1">
      <alignment/>
      <protection hidden="1"/>
    </xf>
    <xf numFmtId="176" fontId="0" fillId="0" borderId="27" xfId="0" applyNumberFormat="1" applyBorder="1" applyAlignment="1" applyProtection="1">
      <alignment horizontal="center"/>
      <protection hidden="1"/>
    </xf>
    <xf numFmtId="175" fontId="0" fillId="0" borderId="27" xfId="0" applyNumberFormat="1" applyBorder="1" applyAlignment="1" applyProtection="1">
      <alignment horizontal="center"/>
      <protection hidden="1"/>
    </xf>
    <xf numFmtId="177" fontId="0" fillId="0" borderId="27" xfId="0" applyNumberFormat="1" applyBorder="1" applyAlignment="1" applyProtection="1">
      <alignment horizontal="center"/>
      <protection hidden="1"/>
    </xf>
    <xf numFmtId="186" fontId="0" fillId="0" borderId="27" xfId="0" applyNumberFormat="1" applyBorder="1" applyAlignment="1" applyProtection="1">
      <alignment horizontal="center" vertical="center"/>
      <protection hidden="1"/>
    </xf>
    <xf numFmtId="186" fontId="3" fillId="2" borderId="21" xfId="15" applyNumberFormat="1" applyFont="1" applyFill="1" applyBorder="1" applyAlignment="1" applyProtection="1">
      <alignment horizontal="center" vertical="center"/>
      <protection hidden="1"/>
    </xf>
    <xf numFmtId="180" fontId="0" fillId="0" borderId="22" xfId="0" applyNumberFormat="1" applyBorder="1" applyAlignment="1" applyProtection="1">
      <alignment horizontal="center" vertical="center"/>
      <protection hidden="1"/>
    </xf>
    <xf numFmtId="174" fontId="3" fillId="2" borderId="22" xfId="0" applyNumberFormat="1" applyFont="1" applyFill="1" applyBorder="1" applyAlignment="1" applyProtection="1">
      <alignment horizontal="center" vertical="center"/>
      <protection hidden="1"/>
    </xf>
    <xf numFmtId="173" fontId="0" fillId="2" borderId="30" xfId="15" applyNumberFormat="1" applyFill="1" applyBorder="1" applyAlignment="1" applyProtection="1">
      <alignment vertical="center"/>
      <protection hidden="1"/>
    </xf>
    <xf numFmtId="173" fontId="3" fillId="2" borderId="30" xfId="15" applyNumberFormat="1" applyFont="1" applyFill="1" applyBorder="1" applyAlignment="1" applyProtection="1">
      <alignment horizontal="center"/>
      <protection hidden="1"/>
    </xf>
    <xf numFmtId="173" fontId="0" fillId="2" borderId="30" xfId="15" applyNumberFormat="1" applyFill="1" applyBorder="1" applyAlignment="1" applyProtection="1">
      <alignment/>
      <protection hidden="1"/>
    </xf>
    <xf numFmtId="174" fontId="3" fillId="2" borderId="22" xfId="15" applyNumberFormat="1" applyFont="1" applyFill="1" applyBorder="1" applyAlignment="1">
      <alignment horizontal="center" vertical="center"/>
    </xf>
    <xf numFmtId="173" fontId="3" fillId="2" borderId="22" xfId="15" applyNumberFormat="1" applyFont="1" applyFill="1" applyBorder="1" applyAlignment="1">
      <alignment horizontal="center" vertical="center"/>
    </xf>
    <xf numFmtId="173" fontId="3" fillId="2" borderId="52" xfId="15" applyNumberFormat="1" applyFont="1" applyFill="1" applyBorder="1" applyAlignment="1">
      <alignment horizontal="center" vertical="center"/>
    </xf>
    <xf numFmtId="171" fontId="3" fillId="2" borderId="30" xfId="15" applyNumberFormat="1" applyFont="1" applyFill="1" applyBorder="1" applyAlignment="1" applyProtection="1">
      <alignment horizontal="center"/>
      <protection hidden="1"/>
    </xf>
    <xf numFmtId="171" fontId="0" fillId="2" borderId="30" xfId="15" applyNumberFormat="1" applyFill="1" applyBorder="1" applyAlignment="1" applyProtection="1">
      <alignment/>
      <protection hidden="1"/>
    </xf>
    <xf numFmtId="171" fontId="0" fillId="2" borderId="30" xfId="15" applyNumberFormat="1" applyFill="1" applyBorder="1" applyAlignment="1" applyProtection="1">
      <alignment vertical="center"/>
      <protection hidden="1"/>
    </xf>
    <xf numFmtId="173" fontId="3" fillId="2" borderId="52" xfId="15" applyNumberFormat="1" applyFont="1" applyFill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vertical="center"/>
      <protection hidden="1"/>
    </xf>
    <xf numFmtId="173" fontId="0" fillId="0" borderId="16" xfId="15" applyNumberFormat="1" applyBorder="1" applyAlignment="1" applyProtection="1">
      <alignment vertical="center"/>
      <protection hidden="1"/>
    </xf>
    <xf numFmtId="0" fontId="0" fillId="2" borderId="53" xfId="0" applyFill="1" applyBorder="1" applyAlignment="1" applyProtection="1">
      <alignment horizontal="center"/>
      <protection hidden="1"/>
    </xf>
    <xf numFmtId="0" fontId="3" fillId="2" borderId="54" xfId="0" applyFont="1" applyFill="1" applyBorder="1" applyAlignment="1" applyProtection="1">
      <alignment horizontal="center"/>
      <protection hidden="1"/>
    </xf>
    <xf numFmtId="173" fontId="0" fillId="2" borderId="25" xfId="15" applyNumberFormat="1" applyFill="1" applyBorder="1" applyAlignment="1" applyProtection="1">
      <alignment/>
      <protection hidden="1"/>
    </xf>
    <xf numFmtId="173" fontId="0" fillId="2" borderId="8" xfId="15" applyNumberFormat="1" applyFill="1" applyBorder="1" applyAlignment="1" applyProtection="1">
      <alignment horizontal="center"/>
      <protection hidden="1"/>
    </xf>
    <xf numFmtId="171" fontId="3" fillId="2" borderId="55" xfId="15" applyNumberFormat="1" applyFont="1" applyFill="1" applyBorder="1" applyAlignment="1" applyProtection="1">
      <alignment/>
      <protection hidden="1"/>
    </xf>
    <xf numFmtId="173" fontId="3" fillId="2" borderId="8" xfId="15" applyNumberFormat="1" applyFont="1" applyFill="1" applyBorder="1" applyAlignment="1" applyProtection="1">
      <alignment/>
      <protection hidden="1"/>
    </xf>
    <xf numFmtId="171" fontId="3" fillId="2" borderId="31" xfId="15" applyNumberFormat="1" applyFont="1" applyFill="1" applyBorder="1" applyAlignment="1" applyProtection="1">
      <alignment/>
      <protection hidden="1"/>
    </xf>
    <xf numFmtId="174" fontId="3" fillId="2" borderId="24" xfId="15" applyNumberFormat="1" applyFont="1" applyFill="1" applyBorder="1" applyAlignment="1" applyProtection="1">
      <alignment/>
      <protection hidden="1"/>
    </xf>
    <xf numFmtId="174" fontId="3" fillId="2" borderId="8" xfId="15" applyNumberFormat="1" applyFont="1" applyFill="1" applyBorder="1" applyAlignment="1" applyProtection="1">
      <alignment/>
      <protection hidden="1"/>
    </xf>
    <xf numFmtId="171" fontId="3" fillId="2" borderId="56" xfId="15" applyNumberFormat="1" applyFont="1" applyFill="1" applyBorder="1" applyAlignment="1" applyProtection="1">
      <alignment/>
      <protection hidden="1"/>
    </xf>
    <xf numFmtId="173" fontId="0" fillId="2" borderId="23" xfId="15" applyNumberFormat="1" applyFill="1" applyBorder="1" applyAlignment="1" applyProtection="1">
      <alignment/>
      <protection hidden="1"/>
    </xf>
    <xf numFmtId="173" fontId="0" fillId="2" borderId="8" xfId="15" applyNumberFormat="1" applyFill="1" applyBorder="1" applyAlignment="1" applyProtection="1">
      <alignment horizontal="center"/>
      <protection hidden="1"/>
    </xf>
    <xf numFmtId="173" fontId="3" fillId="2" borderId="55" xfId="15" applyNumberFormat="1" applyFont="1" applyFill="1" applyBorder="1" applyAlignment="1" applyProtection="1">
      <alignment/>
      <protection hidden="1"/>
    </xf>
    <xf numFmtId="173" fontId="3" fillId="2" borderId="31" xfId="15" applyNumberFormat="1" applyFont="1" applyFill="1" applyBorder="1" applyAlignment="1" applyProtection="1">
      <alignment/>
      <protection hidden="1"/>
    </xf>
    <xf numFmtId="173" fontId="3" fillId="2" borderId="56" xfId="15" applyNumberFormat="1" applyFont="1" applyFill="1" applyBorder="1" applyAlignment="1" applyProtection="1">
      <alignment/>
      <protection hidden="1"/>
    </xf>
    <xf numFmtId="173" fontId="6" fillId="2" borderId="30" xfId="15" applyNumberFormat="1" applyFont="1" applyFill="1" applyBorder="1" applyAlignment="1" applyProtection="1">
      <alignment/>
      <protection hidden="1"/>
    </xf>
    <xf numFmtId="0" fontId="6" fillId="2" borderId="52" xfId="0" applyFont="1" applyFill="1" applyBorder="1" applyAlignment="1" applyProtection="1">
      <alignment horizontal="center"/>
      <protection hidden="1"/>
    </xf>
    <xf numFmtId="171" fontId="4" fillId="2" borderId="2" xfId="0" applyNumberFormat="1" applyFont="1" applyFill="1" applyBorder="1" applyAlignment="1" applyProtection="1">
      <alignment/>
      <protection hidden="1"/>
    </xf>
    <xf numFmtId="171" fontId="4" fillId="2" borderId="2" xfId="15" applyNumberFormat="1" applyFont="1" applyFill="1" applyBorder="1" applyAlignment="1" applyProtection="1">
      <alignment/>
      <protection hidden="1"/>
    </xf>
    <xf numFmtId="171" fontId="4" fillId="2" borderId="30" xfId="15" applyNumberFormat="1" applyFont="1" applyFill="1" applyBorder="1" applyAlignment="1" applyProtection="1">
      <alignment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171" fontId="4" fillId="2" borderId="4" xfId="15" applyNumberFormat="1" applyFont="1" applyFill="1" applyBorder="1" applyAlignment="1" applyProtection="1">
      <alignment/>
      <protection hidden="1"/>
    </xf>
    <xf numFmtId="173" fontId="6" fillId="2" borderId="34" xfId="15" applyNumberFormat="1" applyFont="1" applyFill="1" applyBorder="1" applyAlignment="1" applyProtection="1">
      <alignment/>
      <protection hidden="1"/>
    </xf>
    <xf numFmtId="173" fontId="4" fillId="2" borderId="2" xfId="0" applyNumberFormat="1" applyFont="1" applyFill="1" applyBorder="1" applyAlignment="1" applyProtection="1">
      <alignment/>
      <protection hidden="1"/>
    </xf>
    <xf numFmtId="173" fontId="4" fillId="2" borderId="2" xfId="15" applyNumberFormat="1" applyFont="1" applyFill="1" applyBorder="1" applyAlignment="1" applyProtection="1">
      <alignment/>
      <protection hidden="1"/>
    </xf>
    <xf numFmtId="173" fontId="4" fillId="2" borderId="30" xfId="15" applyNumberFormat="1" applyFont="1" applyFill="1" applyBorder="1" applyAlignment="1" applyProtection="1">
      <alignment/>
      <protection hidden="1"/>
    </xf>
    <xf numFmtId="173" fontId="4" fillId="2" borderId="4" xfId="15" applyNumberFormat="1" applyFont="1" applyFill="1" applyBorder="1" applyAlignment="1" applyProtection="1">
      <alignment/>
      <protection hidden="1"/>
    </xf>
    <xf numFmtId="178" fontId="0" fillId="0" borderId="11" xfId="0" applyNumberFormat="1" applyBorder="1" applyAlignment="1" applyProtection="1">
      <alignment horizontal="center"/>
      <protection hidden="1"/>
    </xf>
    <xf numFmtId="178" fontId="0" fillId="0" borderId="27" xfId="0" applyNumberFormat="1" applyBorder="1" applyAlignment="1" applyProtection="1">
      <alignment horizontal="center"/>
      <protection hidden="1"/>
    </xf>
    <xf numFmtId="0" fontId="8" fillId="5" borderId="13" xfId="0" applyFont="1" applyFill="1" applyBorder="1" applyAlignment="1" applyProtection="1">
      <alignment horizontal="center"/>
      <protection hidden="1"/>
    </xf>
    <xf numFmtId="173" fontId="8" fillId="5" borderId="14" xfId="15" applyNumberFormat="1" applyFont="1" applyFill="1" applyBorder="1" applyAlignment="1" applyProtection="1">
      <alignment/>
      <protection hidden="1"/>
    </xf>
    <xf numFmtId="0" fontId="9" fillId="5" borderId="14" xfId="0" applyFont="1" applyFill="1" applyBorder="1" applyAlignment="1" applyProtection="1">
      <alignment horizontal="center"/>
      <protection hidden="1"/>
    </xf>
    <xf numFmtId="0" fontId="9" fillId="5" borderId="57" xfId="0" applyFont="1" applyFill="1" applyBorder="1" applyAlignment="1" applyProtection="1">
      <alignment/>
      <protection hidden="1"/>
    </xf>
    <xf numFmtId="0" fontId="9" fillId="5" borderId="51" xfId="0" applyFont="1" applyFill="1" applyBorder="1" applyAlignment="1" applyProtection="1">
      <alignment/>
      <protection hidden="1"/>
    </xf>
    <xf numFmtId="0" fontId="9" fillId="5" borderId="51" xfId="0" applyFont="1" applyFill="1" applyBorder="1" applyAlignment="1" applyProtection="1">
      <alignment horizontal="center"/>
      <protection hidden="1"/>
    </xf>
    <xf numFmtId="3" fontId="9" fillId="5" borderId="58" xfId="0" applyNumberFormat="1" applyFont="1" applyFill="1" applyBorder="1" applyAlignment="1" applyProtection="1">
      <alignment/>
      <protection hidden="1"/>
    </xf>
    <xf numFmtId="3" fontId="9" fillId="5" borderId="51" xfId="0" applyNumberFormat="1" applyFont="1" applyFill="1" applyBorder="1" applyAlignment="1" applyProtection="1">
      <alignment/>
      <protection hidden="1"/>
    </xf>
    <xf numFmtId="3" fontId="9" fillId="5" borderId="59" xfId="0" applyNumberFormat="1" applyFont="1" applyFill="1" applyBorder="1" applyAlignment="1" applyProtection="1">
      <alignment/>
      <protection hidden="1"/>
    </xf>
    <xf numFmtId="0" fontId="1" fillId="3" borderId="60" xfId="0" applyFont="1" applyFill="1" applyBorder="1" applyAlignment="1" applyProtection="1">
      <alignment horizontal="center"/>
      <protection hidden="1"/>
    </xf>
    <xf numFmtId="0" fontId="1" fillId="3" borderId="61" xfId="0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173" fontId="1" fillId="3" borderId="6" xfId="15" applyNumberFormat="1" applyFont="1" applyFill="1" applyBorder="1" applyAlignment="1" applyProtection="1">
      <alignment horizontal="center" vertical="center" wrapText="1"/>
      <protection hidden="1"/>
    </xf>
    <xf numFmtId="173" fontId="1" fillId="3" borderId="63" xfId="15" applyNumberFormat="1" applyFont="1" applyFill="1" applyBorder="1" applyAlignment="1" applyProtection="1">
      <alignment horizontal="center" vertical="center" wrapText="1"/>
      <protection hidden="1"/>
    </xf>
    <xf numFmtId="0" fontId="4" fillId="3" borderId="64" xfId="0" applyFont="1" applyFill="1" applyBorder="1" applyAlignment="1" applyProtection="1">
      <alignment horizontal="center" vertical="center" wrapText="1"/>
      <protection hidden="1"/>
    </xf>
    <xf numFmtId="0" fontId="4" fillId="3" borderId="65" xfId="0" applyFont="1" applyFill="1" applyBorder="1" applyAlignment="1" applyProtection="1">
      <alignment horizontal="center" vertical="center" wrapText="1"/>
      <protection hidden="1"/>
    </xf>
    <xf numFmtId="0" fontId="4" fillId="3" borderId="66" xfId="0" applyFont="1" applyFill="1" applyBorder="1" applyAlignment="1" applyProtection="1">
      <alignment horizontal="center" vertical="center" wrapText="1"/>
      <protection hidden="1"/>
    </xf>
    <xf numFmtId="0" fontId="4" fillId="3" borderId="67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57" xfId="0" applyFont="1" applyFill="1" applyBorder="1" applyAlignment="1" applyProtection="1">
      <alignment horizontal="center"/>
      <protection hidden="1"/>
    </xf>
    <xf numFmtId="0" fontId="4" fillId="2" borderId="51" xfId="0" applyFont="1" applyFill="1" applyBorder="1" applyAlignment="1" applyProtection="1">
      <alignment horizontal="center"/>
      <protection hidden="1"/>
    </xf>
    <xf numFmtId="173" fontId="0" fillId="0" borderId="2" xfId="15" applyNumberFormat="1" applyBorder="1" applyAlignment="1" applyProtection="1">
      <alignment/>
      <protection hidden="1"/>
    </xf>
    <xf numFmtId="173" fontId="0" fillId="0" borderId="4" xfId="15" applyNumberFormat="1" applyBorder="1" applyAlignment="1" applyProtection="1">
      <alignment/>
      <protection hidden="1"/>
    </xf>
    <xf numFmtId="0" fontId="1" fillId="3" borderId="68" xfId="0" applyFont="1" applyFill="1" applyBorder="1" applyAlignment="1" applyProtection="1">
      <alignment horizontal="center"/>
      <protection hidden="1"/>
    </xf>
    <xf numFmtId="173" fontId="4" fillId="2" borderId="58" xfId="0" applyNumberFormat="1" applyFont="1" applyFill="1" applyBorder="1" applyAlignment="1" applyProtection="1">
      <alignment/>
      <protection hidden="1"/>
    </xf>
    <xf numFmtId="173" fontId="4" fillId="2" borderId="51" xfId="0" applyNumberFormat="1" applyFont="1" applyFill="1" applyBorder="1" applyAlignment="1" applyProtection="1">
      <alignment/>
      <protection hidden="1"/>
    </xf>
    <xf numFmtId="173" fontId="4" fillId="2" borderId="59" xfId="0" applyNumberFormat="1" applyFont="1" applyFill="1" applyBorder="1" applyAlignment="1" applyProtection="1">
      <alignment/>
      <protection hidden="1"/>
    </xf>
    <xf numFmtId="173" fontId="4" fillId="2" borderId="69" xfId="0" applyNumberFormat="1" applyFont="1" applyFill="1" applyBorder="1" applyAlignment="1" applyProtection="1">
      <alignment/>
      <protection hidden="1"/>
    </xf>
    <xf numFmtId="173" fontId="4" fillId="2" borderId="70" xfId="0" applyNumberFormat="1" applyFont="1" applyFill="1" applyBorder="1" applyAlignment="1" applyProtection="1">
      <alignment vertical="center"/>
      <protection hidden="1"/>
    </xf>
    <xf numFmtId="173" fontId="4" fillId="2" borderId="71" xfId="0" applyNumberFormat="1" applyFont="1" applyFill="1" applyBorder="1" applyAlignment="1" applyProtection="1">
      <alignment vertical="center"/>
      <protection hidden="1"/>
    </xf>
    <xf numFmtId="0" fontId="1" fillId="3" borderId="64" xfId="0" applyFont="1" applyFill="1" applyBorder="1" applyAlignment="1" applyProtection="1">
      <alignment horizontal="center" vertical="center"/>
      <protection hidden="1"/>
    </xf>
    <xf numFmtId="0" fontId="1" fillId="3" borderId="65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173" fontId="4" fillId="2" borderId="21" xfId="0" applyNumberFormat="1" applyFont="1" applyFill="1" applyBorder="1" applyAlignment="1" applyProtection="1">
      <alignment vertical="center"/>
      <protection hidden="1"/>
    </xf>
    <xf numFmtId="173" fontId="4" fillId="2" borderId="33" xfId="0" applyNumberFormat="1" applyFont="1" applyFill="1" applyBorder="1" applyAlignment="1" applyProtection="1">
      <alignment vertical="center"/>
      <protection hidden="1"/>
    </xf>
    <xf numFmtId="173" fontId="4" fillId="2" borderId="21" xfId="15" applyNumberFormat="1" applyFont="1" applyFill="1" applyBorder="1" applyAlignment="1" applyProtection="1">
      <alignment vertical="center"/>
      <protection hidden="1"/>
    </xf>
    <xf numFmtId="173" fontId="4" fillId="2" borderId="33" xfId="15" applyNumberFormat="1" applyFont="1" applyFill="1" applyBorder="1" applyAlignment="1" applyProtection="1">
      <alignment vertical="center"/>
      <protection hidden="1"/>
    </xf>
    <xf numFmtId="173" fontId="4" fillId="2" borderId="2" xfId="15" applyNumberFormat="1" applyFont="1" applyFill="1" applyBorder="1" applyAlignment="1" applyProtection="1">
      <alignment vertical="center"/>
      <protection hidden="1"/>
    </xf>
    <xf numFmtId="173" fontId="4" fillId="2" borderId="4" xfId="15" applyNumberFormat="1" applyFont="1" applyFill="1" applyBorder="1" applyAlignment="1" applyProtection="1">
      <alignment vertical="center"/>
      <protection hidden="1"/>
    </xf>
    <xf numFmtId="173" fontId="4" fillId="2" borderId="36" xfId="0" applyNumberFormat="1" applyFont="1" applyFill="1" applyBorder="1" applyAlignment="1" applyProtection="1">
      <alignment vertical="center"/>
      <protection hidden="1"/>
    </xf>
    <xf numFmtId="173" fontId="4" fillId="2" borderId="72" xfId="0" applyNumberFormat="1" applyFont="1" applyFill="1" applyBorder="1" applyAlignment="1" applyProtection="1">
      <alignment vertical="center"/>
      <protection hidden="1"/>
    </xf>
    <xf numFmtId="3" fontId="9" fillId="5" borderId="69" xfId="0" applyNumberFormat="1" applyFont="1" applyFill="1" applyBorder="1" applyAlignment="1" applyProtection="1">
      <alignment/>
      <protection hidden="1"/>
    </xf>
    <xf numFmtId="0" fontId="1" fillId="3" borderId="64" xfId="0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73" fontId="1" fillId="3" borderId="73" xfId="15" applyNumberFormat="1" applyFont="1" applyFill="1" applyBorder="1" applyAlignment="1">
      <alignment horizontal="center" vertical="center"/>
    </xf>
    <xf numFmtId="173" fontId="1" fillId="3" borderId="74" xfId="15" applyNumberFormat="1" applyFont="1" applyFill="1" applyBorder="1" applyAlignment="1">
      <alignment horizontal="center" vertical="center"/>
    </xf>
    <xf numFmtId="173" fontId="1" fillId="3" borderId="75" xfId="15" applyNumberFormat="1" applyFont="1" applyFill="1" applyBorder="1" applyAlignment="1">
      <alignment horizontal="center" vertical="center"/>
    </xf>
    <xf numFmtId="171" fontId="9" fillId="5" borderId="58" xfId="0" applyNumberFormat="1" applyFont="1" applyFill="1" applyBorder="1" applyAlignment="1" applyProtection="1">
      <alignment/>
      <protection hidden="1"/>
    </xf>
    <xf numFmtId="171" fontId="9" fillId="5" borderId="51" xfId="0" applyNumberFormat="1" applyFont="1" applyFill="1" applyBorder="1" applyAlignment="1" applyProtection="1">
      <alignment/>
      <protection hidden="1"/>
    </xf>
    <xf numFmtId="171" fontId="9" fillId="5" borderId="59" xfId="0" applyNumberFormat="1" applyFont="1" applyFill="1" applyBorder="1" applyAlignment="1" applyProtection="1">
      <alignment/>
      <protection hidden="1"/>
    </xf>
    <xf numFmtId="171" fontId="4" fillId="2" borderId="58" xfId="0" applyNumberFormat="1" applyFont="1" applyFill="1" applyBorder="1" applyAlignment="1" applyProtection="1">
      <alignment/>
      <protection hidden="1"/>
    </xf>
    <xf numFmtId="171" fontId="4" fillId="2" borderId="51" xfId="0" applyNumberFormat="1" applyFont="1" applyFill="1" applyBorder="1" applyAlignment="1" applyProtection="1">
      <alignment/>
      <protection hidden="1"/>
    </xf>
    <xf numFmtId="171" fontId="4" fillId="2" borderId="59" xfId="0" applyNumberFormat="1" applyFont="1" applyFill="1" applyBorder="1" applyAlignment="1" applyProtection="1">
      <alignment/>
      <protection hidden="1"/>
    </xf>
    <xf numFmtId="171" fontId="4" fillId="2" borderId="69" xfId="0" applyNumberFormat="1" applyFont="1" applyFill="1" applyBorder="1" applyAlignment="1" applyProtection="1">
      <alignment/>
      <protection hidden="1"/>
    </xf>
    <xf numFmtId="173" fontId="0" fillId="0" borderId="2" xfId="15" applyNumberFormat="1" applyBorder="1" applyAlignment="1" applyProtection="1">
      <alignment/>
      <protection hidden="1"/>
    </xf>
    <xf numFmtId="173" fontId="0" fillId="0" borderId="4" xfId="15" applyNumberFormat="1" applyBorder="1" applyAlignment="1" applyProtection="1">
      <alignment/>
      <protection hidden="1"/>
    </xf>
    <xf numFmtId="171" fontId="4" fillId="2" borderId="70" xfId="0" applyNumberFormat="1" applyFont="1" applyFill="1" applyBorder="1" applyAlignment="1" applyProtection="1">
      <alignment vertical="center"/>
      <protection hidden="1"/>
    </xf>
    <xf numFmtId="171" fontId="4" fillId="2" borderId="71" xfId="0" applyNumberFormat="1" applyFont="1" applyFill="1" applyBorder="1" applyAlignment="1" applyProtection="1">
      <alignment vertical="center"/>
      <protection hidden="1"/>
    </xf>
    <xf numFmtId="171" fontId="4" fillId="2" borderId="21" xfId="15" applyNumberFormat="1" applyFont="1" applyFill="1" applyBorder="1" applyAlignment="1" applyProtection="1">
      <alignment vertical="center"/>
      <protection hidden="1"/>
    </xf>
    <xf numFmtId="171" fontId="4" fillId="2" borderId="33" xfId="15" applyNumberFormat="1" applyFont="1" applyFill="1" applyBorder="1" applyAlignment="1" applyProtection="1">
      <alignment vertical="center"/>
      <protection hidden="1"/>
    </xf>
    <xf numFmtId="171" fontId="4" fillId="2" borderId="2" xfId="15" applyNumberFormat="1" applyFont="1" applyFill="1" applyBorder="1" applyAlignment="1" applyProtection="1">
      <alignment vertical="center"/>
      <protection hidden="1"/>
    </xf>
    <xf numFmtId="171" fontId="4" fillId="2" borderId="4" xfId="15" applyNumberFormat="1" applyFont="1" applyFill="1" applyBorder="1" applyAlignment="1" applyProtection="1">
      <alignment vertical="center"/>
      <protection hidden="1"/>
    </xf>
    <xf numFmtId="171" fontId="4" fillId="2" borderId="36" xfId="0" applyNumberFormat="1" applyFont="1" applyFill="1" applyBorder="1" applyAlignment="1" applyProtection="1">
      <alignment vertical="center"/>
      <protection hidden="1"/>
    </xf>
    <xf numFmtId="171" fontId="4" fillId="2" borderId="72" xfId="0" applyNumberFormat="1" applyFont="1" applyFill="1" applyBorder="1" applyAlignment="1" applyProtection="1">
      <alignment vertical="center"/>
      <protection hidden="1"/>
    </xf>
    <xf numFmtId="171" fontId="4" fillId="2" borderId="22" xfId="0" applyNumberFormat="1" applyFont="1" applyFill="1" applyBorder="1" applyAlignment="1" applyProtection="1">
      <alignment vertical="center"/>
      <protection hidden="1"/>
    </xf>
    <xf numFmtId="171" fontId="4" fillId="2" borderId="33" xfId="0" applyNumberFormat="1" applyFont="1" applyFill="1" applyBorder="1" applyAlignment="1" applyProtection="1">
      <alignment vertical="center"/>
      <protection hidden="1"/>
    </xf>
    <xf numFmtId="4" fontId="9" fillId="5" borderId="58" xfId="0" applyNumberFormat="1" applyFont="1" applyFill="1" applyBorder="1" applyAlignment="1" applyProtection="1">
      <alignment/>
      <protection hidden="1"/>
    </xf>
    <xf numFmtId="4" fontId="9" fillId="5" borderId="69" xfId="0" applyNumberFormat="1" applyFont="1" applyFill="1" applyBorder="1" applyAlignment="1" applyProtection="1">
      <alignment/>
      <protection hidden="1"/>
    </xf>
    <xf numFmtId="4" fontId="9" fillId="5" borderId="59" xfId="0" applyNumberFormat="1" applyFont="1" applyFill="1" applyBorder="1" applyAlignment="1" applyProtection="1">
      <alignment/>
      <protection hidden="1"/>
    </xf>
    <xf numFmtId="173" fontId="1" fillId="3" borderId="73" xfId="15" applyNumberFormat="1" applyFont="1" applyFill="1" applyBorder="1" applyAlignment="1" applyProtection="1">
      <alignment horizontal="center" vertical="center"/>
      <protection hidden="1"/>
    </xf>
    <xf numFmtId="173" fontId="1" fillId="3" borderId="74" xfId="15" applyNumberFormat="1" applyFont="1" applyFill="1" applyBorder="1" applyAlignment="1" applyProtection="1">
      <alignment horizontal="center" vertical="center"/>
      <protection hidden="1"/>
    </xf>
    <xf numFmtId="173" fontId="1" fillId="3" borderId="75" xfId="15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showRowColHeaders="0" workbookViewId="0" topLeftCell="A1">
      <selection activeCell="C10" sqref="C10"/>
    </sheetView>
  </sheetViews>
  <sheetFormatPr defaultColWidth="11.421875" defaultRowHeight="12.75" zeroHeight="1"/>
  <cols>
    <col min="1" max="1" width="41.421875" style="44" customWidth="1"/>
    <col min="2" max="2" width="21.140625" style="44" customWidth="1"/>
    <col min="3" max="4" width="18.140625" style="44" customWidth="1"/>
    <col min="5" max="5" width="1.1484375" style="51" customWidth="1"/>
    <col min="6" max="16384" width="0" style="44" hidden="1" customWidth="1"/>
  </cols>
  <sheetData>
    <row r="1" s="51" customFormat="1" ht="70.5" customHeight="1" thickBot="1"/>
    <row r="2" spans="1:4" ht="30.75" thickBot="1">
      <c r="A2" s="51"/>
      <c r="B2" s="55" t="s">
        <v>81</v>
      </c>
      <c r="C2" s="56" t="s">
        <v>82</v>
      </c>
      <c r="D2" s="57" t="s">
        <v>83</v>
      </c>
    </row>
    <row r="3" spans="1:5" s="46" customFormat="1" ht="18" customHeight="1" thickTop="1">
      <c r="A3" s="52"/>
      <c r="B3" s="53" t="s">
        <v>84</v>
      </c>
      <c r="C3" s="49">
        <v>12500</v>
      </c>
      <c r="D3" s="45">
        <f>C3/25000</f>
        <v>0.5</v>
      </c>
      <c r="E3" s="52"/>
    </row>
    <row r="4" spans="1:5" s="46" customFormat="1" ht="18" customHeight="1">
      <c r="A4" s="52"/>
      <c r="B4" s="53" t="s">
        <v>85</v>
      </c>
      <c r="C4" s="49">
        <v>1500</v>
      </c>
      <c r="D4" s="45">
        <f aca="true" t="shared" si="0" ref="D4:D18">C4/25000</f>
        <v>0.06</v>
      </c>
      <c r="E4" s="52"/>
    </row>
    <row r="5" spans="1:5" s="46" customFormat="1" ht="18" customHeight="1">
      <c r="A5" s="52"/>
      <c r="B5" s="53" t="s">
        <v>26</v>
      </c>
      <c r="C5" s="49">
        <v>5000</v>
      </c>
      <c r="D5" s="45">
        <f t="shared" si="0"/>
        <v>0.2</v>
      </c>
      <c r="E5" s="52"/>
    </row>
    <row r="6" spans="1:5" s="46" customFormat="1" ht="18" customHeight="1">
      <c r="A6" s="52"/>
      <c r="B6" s="53" t="s">
        <v>86</v>
      </c>
      <c r="C6" s="49">
        <v>5000</v>
      </c>
      <c r="D6" s="45">
        <f t="shared" si="0"/>
        <v>0.2</v>
      </c>
      <c r="E6" s="52"/>
    </row>
    <row r="7" spans="1:5" s="46" customFormat="1" ht="18" customHeight="1">
      <c r="A7" s="52"/>
      <c r="B7" s="53" t="s">
        <v>87</v>
      </c>
      <c r="C7" s="49">
        <v>75000</v>
      </c>
      <c r="D7" s="45">
        <f t="shared" si="0"/>
        <v>3</v>
      </c>
      <c r="E7" s="52"/>
    </row>
    <row r="8" spans="1:5" s="46" customFormat="1" ht="18" customHeight="1">
      <c r="A8" s="52"/>
      <c r="B8" s="53" t="s">
        <v>29</v>
      </c>
      <c r="C8" s="49">
        <v>180000</v>
      </c>
      <c r="D8" s="45">
        <f t="shared" si="0"/>
        <v>7.2</v>
      </c>
      <c r="E8" s="52"/>
    </row>
    <row r="9" spans="1:5" s="46" customFormat="1" ht="18" customHeight="1">
      <c r="A9" s="52"/>
      <c r="B9" s="53" t="s">
        <v>30</v>
      </c>
      <c r="C9" s="49">
        <v>274000</v>
      </c>
      <c r="D9" s="45">
        <f t="shared" si="0"/>
        <v>10.96</v>
      </c>
      <c r="E9" s="52"/>
    </row>
    <row r="10" spans="1:5" s="46" customFormat="1" ht="18" customHeight="1">
      <c r="A10" s="52"/>
      <c r="B10" s="53" t="s">
        <v>31</v>
      </c>
      <c r="C10" s="49">
        <v>346500</v>
      </c>
      <c r="D10" s="45">
        <f t="shared" si="0"/>
        <v>13.86</v>
      </c>
      <c r="E10" s="52"/>
    </row>
    <row r="11" spans="1:5" s="46" customFormat="1" ht="18" customHeight="1">
      <c r="A11" s="52"/>
      <c r="B11" s="53" t="s">
        <v>90</v>
      </c>
      <c r="C11" s="49">
        <v>154000</v>
      </c>
      <c r="D11" s="45">
        <f t="shared" si="0"/>
        <v>6.16</v>
      </c>
      <c r="E11" s="52"/>
    </row>
    <row r="12" spans="1:5" s="46" customFormat="1" ht="18" customHeight="1">
      <c r="A12" s="52"/>
      <c r="B12" s="53" t="s">
        <v>91</v>
      </c>
      <c r="C12" s="49">
        <v>100000</v>
      </c>
      <c r="D12" s="45">
        <f t="shared" si="0"/>
        <v>4</v>
      </c>
      <c r="E12" s="52"/>
    </row>
    <row r="13" spans="1:5" s="46" customFormat="1" ht="18" customHeight="1">
      <c r="A13" s="52"/>
      <c r="B13" s="53" t="s">
        <v>98</v>
      </c>
      <c r="C13" s="49">
        <v>355000</v>
      </c>
      <c r="D13" s="45">
        <f t="shared" si="0"/>
        <v>14.2</v>
      </c>
      <c r="E13" s="52"/>
    </row>
    <row r="14" spans="1:5" s="46" customFormat="1" ht="18" customHeight="1">
      <c r="A14" s="52"/>
      <c r="B14" s="53" t="s">
        <v>92</v>
      </c>
      <c r="C14" s="49">
        <v>80000</v>
      </c>
      <c r="D14" s="45">
        <f t="shared" si="0"/>
        <v>3.2</v>
      </c>
      <c r="E14" s="52"/>
    </row>
    <row r="15" spans="1:5" s="46" customFormat="1" ht="18" customHeight="1">
      <c r="A15" s="52"/>
      <c r="B15" s="53" t="s">
        <v>93</v>
      </c>
      <c r="C15" s="49">
        <v>200000</v>
      </c>
      <c r="D15" s="45">
        <f t="shared" si="0"/>
        <v>8</v>
      </c>
      <c r="E15" s="52"/>
    </row>
    <row r="16" spans="1:5" s="46" customFormat="1" ht="18" customHeight="1">
      <c r="A16" s="52"/>
      <c r="B16" s="53" t="s">
        <v>88</v>
      </c>
      <c r="C16" s="49">
        <v>30000</v>
      </c>
      <c r="D16" s="45">
        <f t="shared" si="0"/>
        <v>1.2</v>
      </c>
      <c r="E16" s="52"/>
    </row>
    <row r="17" spans="1:5" s="46" customFormat="1" ht="18" customHeight="1">
      <c r="A17" s="52"/>
      <c r="B17" s="53" t="s">
        <v>94</v>
      </c>
      <c r="C17" s="49">
        <v>1000000</v>
      </c>
      <c r="D17" s="45">
        <f t="shared" si="0"/>
        <v>40</v>
      </c>
      <c r="E17" s="52"/>
    </row>
    <row r="18" spans="1:5" s="46" customFormat="1" ht="18" customHeight="1" thickBot="1">
      <c r="A18" s="52"/>
      <c r="B18" s="54" t="s">
        <v>89</v>
      </c>
      <c r="C18" s="50">
        <v>30000</v>
      </c>
      <c r="D18" s="48">
        <f t="shared" si="0"/>
        <v>1.2</v>
      </c>
      <c r="E18" s="52"/>
    </row>
    <row r="19" spans="1:4" ht="12.75">
      <c r="A19" s="51"/>
      <c r="B19" s="51"/>
      <c r="C19" s="51"/>
      <c r="D19" s="51"/>
    </row>
    <row r="20" ht="12.75" hidden="1"/>
    <row r="21" ht="12.75" hidden="1"/>
  </sheetData>
  <sheetProtection password="CB69" sheet="1" objects="1" scenarios="1"/>
  <printOptions horizontalCentered="1" verticalCentered="1"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showGridLines="0" zoomScale="75" zoomScaleNormal="75" workbookViewId="0" topLeftCell="A1">
      <pane xSplit="2" ySplit="2" topLeftCell="C3" activePane="bottomRight" state="frozen"/>
      <selection pane="topLeft" activeCell="D46" activeCellId="1" sqref="D25 D46"/>
      <selection pane="topRight" activeCell="D46" activeCellId="1" sqref="D25 D46"/>
      <selection pane="bottomLeft" activeCell="D46" activeCellId="1" sqref="D25 D46"/>
      <selection pane="bottomRight" activeCell="D35" sqref="D35"/>
    </sheetView>
  </sheetViews>
  <sheetFormatPr defaultColWidth="11.421875" defaultRowHeight="12.75" zeroHeight="1"/>
  <cols>
    <col min="1" max="1" width="3.421875" style="160" customWidth="1"/>
    <col min="2" max="2" width="40.28125" style="44" customWidth="1"/>
    <col min="3" max="3" width="10.8515625" style="238" customWidth="1"/>
    <col min="4" max="4" width="12.8515625" style="160" customWidth="1"/>
    <col min="5" max="5" width="12.8515625" style="44" customWidth="1"/>
    <col min="6" max="6" width="12.8515625" style="160" customWidth="1"/>
    <col min="7" max="7" width="12.8515625" style="44" customWidth="1"/>
    <col min="8" max="8" width="12.8515625" style="160" customWidth="1"/>
    <col min="9" max="9" width="12.8515625" style="44" customWidth="1"/>
    <col min="10" max="10" width="12.8515625" style="160" customWidth="1"/>
    <col min="11" max="11" width="13.00390625" style="44" customWidth="1"/>
    <col min="12" max="12" width="12.8515625" style="160" customWidth="1"/>
    <col min="13" max="13" width="12.8515625" style="44" customWidth="1"/>
    <col min="14" max="14" width="12.8515625" style="160" customWidth="1"/>
    <col min="15" max="15" width="12.8515625" style="44" customWidth="1"/>
    <col min="16" max="16" width="12.8515625" style="160" customWidth="1"/>
    <col min="17" max="17" width="12.8515625" style="44" customWidth="1"/>
    <col min="18" max="18" width="12.8515625" style="160" customWidth="1"/>
    <col min="19" max="19" width="13.421875" style="44" bestFit="1" customWidth="1"/>
    <col min="20" max="20" width="2.421875" style="51" customWidth="1"/>
    <col min="21" max="16384" width="0" style="44" hidden="1" customWidth="1"/>
  </cols>
  <sheetData>
    <row r="1" spans="1:19" ht="14.25">
      <c r="A1" s="309" t="s">
        <v>0</v>
      </c>
      <c r="B1" s="310"/>
      <c r="C1" s="307" t="s">
        <v>21</v>
      </c>
      <c r="D1" s="304" t="s">
        <v>13</v>
      </c>
      <c r="E1" s="305"/>
      <c r="F1" s="304" t="s">
        <v>14</v>
      </c>
      <c r="G1" s="305"/>
      <c r="H1" s="304" t="s">
        <v>15</v>
      </c>
      <c r="I1" s="305"/>
      <c r="J1" s="304" t="s">
        <v>16</v>
      </c>
      <c r="K1" s="306"/>
      <c r="L1" s="304" t="s">
        <v>17</v>
      </c>
      <c r="M1" s="305"/>
      <c r="N1" s="304" t="s">
        <v>18</v>
      </c>
      <c r="O1" s="305"/>
      <c r="P1" s="304" t="s">
        <v>19</v>
      </c>
      <c r="Q1" s="305"/>
      <c r="R1" s="304" t="s">
        <v>20</v>
      </c>
      <c r="S1" s="319"/>
    </row>
    <row r="2" spans="1:19" ht="14.25" customHeight="1" thickBot="1">
      <c r="A2" s="311"/>
      <c r="B2" s="312"/>
      <c r="C2" s="308"/>
      <c r="D2" s="161" t="s">
        <v>11</v>
      </c>
      <c r="E2" s="162" t="s">
        <v>12</v>
      </c>
      <c r="F2" s="161" t="s">
        <v>11</v>
      </c>
      <c r="G2" s="162" t="s">
        <v>12</v>
      </c>
      <c r="H2" s="161" t="s">
        <v>11</v>
      </c>
      <c r="I2" s="162" t="s">
        <v>12</v>
      </c>
      <c r="J2" s="161" t="s">
        <v>11</v>
      </c>
      <c r="K2" s="163" t="s">
        <v>12</v>
      </c>
      <c r="L2" s="161" t="s">
        <v>11</v>
      </c>
      <c r="M2" s="162" t="s">
        <v>12</v>
      </c>
      <c r="N2" s="161" t="s">
        <v>11</v>
      </c>
      <c r="O2" s="162" t="s">
        <v>12</v>
      </c>
      <c r="P2" s="161" t="s">
        <v>11</v>
      </c>
      <c r="Q2" s="162" t="s">
        <v>12</v>
      </c>
      <c r="R2" s="161" t="s">
        <v>11</v>
      </c>
      <c r="S2" s="164" t="s">
        <v>12</v>
      </c>
    </row>
    <row r="3" spans="1:19" ht="13.5" thickTop="1">
      <c r="A3" s="165" t="s">
        <v>2</v>
      </c>
      <c r="B3" s="166" t="s">
        <v>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19" ht="12.75">
      <c r="A4" s="168" t="s">
        <v>66</v>
      </c>
      <c r="B4" s="169" t="s">
        <v>3</v>
      </c>
      <c r="C4" s="240">
        <f>'Precios variables'!$C$7</f>
        <v>75000</v>
      </c>
      <c r="D4" s="170">
        <v>20</v>
      </c>
      <c r="E4" s="229">
        <f aca="true" t="shared" si="0" ref="E4:E9">D4*C4</f>
        <v>1500000</v>
      </c>
      <c r="F4" s="172"/>
      <c r="G4" s="173"/>
      <c r="H4" s="172"/>
      <c r="I4" s="173"/>
      <c r="J4" s="172"/>
      <c r="K4" s="174"/>
      <c r="L4" s="175"/>
      <c r="M4" s="173"/>
      <c r="N4" s="172"/>
      <c r="O4" s="173"/>
      <c r="P4" s="172"/>
      <c r="Q4" s="173"/>
      <c r="R4" s="172"/>
      <c r="S4" s="176"/>
    </row>
    <row r="5" spans="1:19" ht="12.75">
      <c r="A5" s="168" t="s">
        <v>66</v>
      </c>
      <c r="B5" s="169" t="s">
        <v>4</v>
      </c>
      <c r="C5" s="241">
        <f>'Precios variables'!$C$7</f>
        <v>75000</v>
      </c>
      <c r="D5" s="170">
        <v>8</v>
      </c>
      <c r="E5" s="229">
        <f t="shared" si="0"/>
        <v>600000</v>
      </c>
      <c r="F5" s="172"/>
      <c r="G5" s="173"/>
      <c r="H5" s="172"/>
      <c r="I5" s="173"/>
      <c r="J5" s="172"/>
      <c r="K5" s="174"/>
      <c r="L5" s="175"/>
      <c r="M5" s="173"/>
      <c r="N5" s="172"/>
      <c r="O5" s="173"/>
      <c r="P5" s="172"/>
      <c r="Q5" s="173"/>
      <c r="R5" s="172"/>
      <c r="S5" s="176"/>
    </row>
    <row r="6" spans="1:19" ht="12.75">
      <c r="A6" s="168" t="s">
        <v>66</v>
      </c>
      <c r="B6" s="169" t="s">
        <v>8</v>
      </c>
      <c r="C6" s="241">
        <f>'Precios variables'!$C$7</f>
        <v>75000</v>
      </c>
      <c r="D6" s="170">
        <v>8</v>
      </c>
      <c r="E6" s="229">
        <f t="shared" si="0"/>
        <v>600000</v>
      </c>
      <c r="F6" s="172"/>
      <c r="G6" s="173"/>
      <c r="H6" s="172"/>
      <c r="I6" s="173"/>
      <c r="J6" s="172"/>
      <c r="K6" s="174"/>
      <c r="L6" s="175"/>
      <c r="M6" s="173"/>
      <c r="N6" s="172"/>
      <c r="O6" s="173"/>
      <c r="P6" s="172"/>
      <c r="Q6" s="173"/>
      <c r="R6" s="172"/>
      <c r="S6" s="176"/>
    </row>
    <row r="7" spans="1:19" ht="12.75">
      <c r="A7" s="168" t="s">
        <v>66</v>
      </c>
      <c r="B7" s="169" t="s">
        <v>7</v>
      </c>
      <c r="C7" s="241">
        <f>'Precios variables'!$C$7</f>
        <v>75000</v>
      </c>
      <c r="D7" s="170">
        <v>8</v>
      </c>
      <c r="E7" s="229">
        <f t="shared" si="0"/>
        <v>600000</v>
      </c>
      <c r="F7" s="172"/>
      <c r="G7" s="173"/>
      <c r="H7" s="172"/>
      <c r="I7" s="173"/>
      <c r="J7" s="172"/>
      <c r="K7" s="174"/>
      <c r="L7" s="175"/>
      <c r="M7" s="173"/>
      <c r="N7" s="172"/>
      <c r="O7" s="173"/>
      <c r="P7" s="172"/>
      <c r="Q7" s="173"/>
      <c r="R7" s="172"/>
      <c r="S7" s="176"/>
    </row>
    <row r="8" spans="1:19" ht="12.75">
      <c r="A8" s="168" t="s">
        <v>66</v>
      </c>
      <c r="B8" s="169" t="s">
        <v>6</v>
      </c>
      <c r="C8" s="241">
        <f>'Precios variables'!$C$7</f>
        <v>75000</v>
      </c>
      <c r="D8" s="170">
        <v>1</v>
      </c>
      <c r="E8" s="229">
        <f t="shared" si="0"/>
        <v>75000</v>
      </c>
      <c r="F8" s="172"/>
      <c r="G8" s="173"/>
      <c r="H8" s="172"/>
      <c r="I8" s="173"/>
      <c r="J8" s="172"/>
      <c r="K8" s="174"/>
      <c r="L8" s="175"/>
      <c r="M8" s="173"/>
      <c r="N8" s="172"/>
      <c r="O8" s="173"/>
      <c r="P8" s="172"/>
      <c r="Q8" s="173"/>
      <c r="R8" s="172"/>
      <c r="S8" s="176"/>
    </row>
    <row r="9" spans="1:19" ht="12.75">
      <c r="A9" s="168" t="s">
        <v>66</v>
      </c>
      <c r="B9" s="169" t="s">
        <v>5</v>
      </c>
      <c r="C9" s="241">
        <f>'Precios variables'!$C$7</f>
        <v>75000</v>
      </c>
      <c r="D9" s="170">
        <v>10</v>
      </c>
      <c r="E9" s="229">
        <f t="shared" si="0"/>
        <v>750000</v>
      </c>
      <c r="F9" s="172"/>
      <c r="G9" s="173"/>
      <c r="H9" s="172"/>
      <c r="I9" s="173"/>
      <c r="J9" s="172"/>
      <c r="K9" s="174"/>
      <c r="L9" s="175"/>
      <c r="M9" s="173"/>
      <c r="N9" s="172"/>
      <c r="O9" s="173"/>
      <c r="P9" s="172"/>
      <c r="Q9" s="173"/>
      <c r="R9" s="172"/>
      <c r="S9" s="176"/>
    </row>
    <row r="10" spans="1:19" ht="12.75">
      <c r="A10" s="177"/>
      <c r="B10" s="178" t="s">
        <v>70</v>
      </c>
      <c r="C10" s="255"/>
      <c r="D10" s="179">
        <f>SUM(D4:D9)</f>
        <v>55</v>
      </c>
      <c r="E10" s="230">
        <f>SUM(E4:E9)</f>
        <v>4125000</v>
      </c>
      <c r="F10" s="181"/>
      <c r="G10" s="182"/>
      <c r="H10" s="181"/>
      <c r="I10" s="182"/>
      <c r="J10" s="181"/>
      <c r="K10" s="183"/>
      <c r="L10" s="184"/>
      <c r="M10" s="182"/>
      <c r="N10" s="181"/>
      <c r="O10" s="182"/>
      <c r="P10" s="181"/>
      <c r="Q10" s="182"/>
      <c r="R10" s="181"/>
      <c r="S10" s="185"/>
    </row>
    <row r="11" spans="1:19" ht="12.75">
      <c r="A11" s="186" t="s">
        <v>9</v>
      </c>
      <c r="B11" s="187" t="s">
        <v>10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9"/>
    </row>
    <row r="12" spans="1:19" ht="12.75">
      <c r="A12" s="168" t="s">
        <v>66</v>
      </c>
      <c r="B12" s="169" t="s">
        <v>36</v>
      </c>
      <c r="C12" s="240">
        <f>'Precios variables'!C4</f>
        <v>1500</v>
      </c>
      <c r="D12" s="190">
        <v>1111</v>
      </c>
      <c r="E12" s="229">
        <f>D12*C12</f>
        <v>1666500</v>
      </c>
      <c r="F12" s="172"/>
      <c r="G12" s="229">
        <f>F12*C12</f>
        <v>0</v>
      </c>
      <c r="H12" s="172"/>
      <c r="I12" s="229">
        <f>H12*C12</f>
        <v>0</v>
      </c>
      <c r="J12" s="172"/>
      <c r="K12" s="231">
        <f>J12*C12</f>
        <v>0</v>
      </c>
      <c r="L12" s="175"/>
      <c r="M12" s="229">
        <f>L12*C12</f>
        <v>0</v>
      </c>
      <c r="N12" s="172"/>
      <c r="O12" s="229">
        <f>N12*C12</f>
        <v>0</v>
      </c>
      <c r="P12" s="172"/>
      <c r="Q12" s="229">
        <f>P12*C12</f>
        <v>0</v>
      </c>
      <c r="R12" s="172"/>
      <c r="S12" s="232">
        <f>R12*C12</f>
        <v>0</v>
      </c>
    </row>
    <row r="13" spans="1:19" ht="12.75">
      <c r="A13" s="168" t="s">
        <v>66</v>
      </c>
      <c r="B13" s="169" t="s">
        <v>22</v>
      </c>
      <c r="C13" s="241">
        <f>'Precios variables'!C3</f>
        <v>12500</v>
      </c>
      <c r="D13" s="190">
        <v>1222</v>
      </c>
      <c r="E13" s="229">
        <f aca="true" t="shared" si="1" ref="E13:E27">D13*C13</f>
        <v>15275000</v>
      </c>
      <c r="F13" s="172"/>
      <c r="G13" s="229">
        <f aca="true" t="shared" si="2" ref="G13:G27">F13*C13</f>
        <v>0</v>
      </c>
      <c r="H13" s="172"/>
      <c r="I13" s="229">
        <f aca="true" t="shared" si="3" ref="I13:I27">H13*C13</f>
        <v>0</v>
      </c>
      <c r="J13" s="172"/>
      <c r="K13" s="231">
        <f aca="true" t="shared" si="4" ref="K13:K27">J13*C13</f>
        <v>0</v>
      </c>
      <c r="L13" s="175"/>
      <c r="M13" s="229">
        <f aca="true" t="shared" si="5" ref="M13:M27">L13*C13</f>
        <v>0</v>
      </c>
      <c r="N13" s="172"/>
      <c r="O13" s="229">
        <f aca="true" t="shared" si="6" ref="O13:O27">N13*C13</f>
        <v>0</v>
      </c>
      <c r="P13" s="172"/>
      <c r="Q13" s="229">
        <f aca="true" t="shared" si="7" ref="Q13:Q27">P13*C13</f>
        <v>0</v>
      </c>
      <c r="R13" s="172"/>
      <c r="S13" s="232">
        <f aca="true" t="shared" si="8" ref="S13:S27">R13*C13</f>
        <v>0</v>
      </c>
    </row>
    <row r="14" spans="1:19" ht="12.75">
      <c r="A14" s="168" t="s">
        <v>66</v>
      </c>
      <c r="B14" s="169" t="s">
        <v>23</v>
      </c>
      <c r="C14" s="241">
        <f>'Precios variables'!C6</f>
        <v>5000</v>
      </c>
      <c r="D14" s="190">
        <v>600</v>
      </c>
      <c r="E14" s="229">
        <f t="shared" si="1"/>
        <v>3000000</v>
      </c>
      <c r="F14" s="172">
        <v>300</v>
      </c>
      <c r="G14" s="229">
        <f t="shared" si="2"/>
        <v>1500000</v>
      </c>
      <c r="H14" s="172"/>
      <c r="I14" s="229">
        <f t="shared" si="3"/>
        <v>0</v>
      </c>
      <c r="J14" s="172"/>
      <c r="K14" s="231">
        <f t="shared" si="4"/>
        <v>0</v>
      </c>
      <c r="L14" s="175"/>
      <c r="M14" s="229">
        <f t="shared" si="5"/>
        <v>0</v>
      </c>
      <c r="N14" s="172"/>
      <c r="O14" s="229">
        <f t="shared" si="6"/>
        <v>0</v>
      </c>
      <c r="P14" s="172"/>
      <c r="Q14" s="229">
        <f t="shared" si="7"/>
        <v>0</v>
      </c>
      <c r="R14" s="172"/>
      <c r="S14" s="232">
        <f t="shared" si="8"/>
        <v>0</v>
      </c>
    </row>
    <row r="15" spans="1:19" ht="12.75">
      <c r="A15" s="168" t="s">
        <v>66</v>
      </c>
      <c r="B15" s="169" t="s">
        <v>24</v>
      </c>
      <c r="C15" s="241">
        <f>'Precios variables'!C16</f>
        <v>30000</v>
      </c>
      <c r="D15" s="172">
        <v>1</v>
      </c>
      <c r="E15" s="229">
        <f t="shared" si="1"/>
        <v>30000</v>
      </c>
      <c r="F15" s="172">
        <v>1</v>
      </c>
      <c r="G15" s="229">
        <f t="shared" si="2"/>
        <v>30000</v>
      </c>
      <c r="H15" s="172">
        <v>1</v>
      </c>
      <c r="I15" s="229">
        <f t="shared" si="3"/>
        <v>30000</v>
      </c>
      <c r="J15" s="172">
        <v>1</v>
      </c>
      <c r="K15" s="231">
        <f t="shared" si="4"/>
        <v>30000</v>
      </c>
      <c r="L15" s="175">
        <v>1</v>
      </c>
      <c r="M15" s="229">
        <f t="shared" si="5"/>
        <v>30000</v>
      </c>
      <c r="N15" s="172">
        <v>1</v>
      </c>
      <c r="O15" s="229">
        <f t="shared" si="6"/>
        <v>30000</v>
      </c>
      <c r="P15" s="172">
        <v>1</v>
      </c>
      <c r="Q15" s="229">
        <f t="shared" si="7"/>
        <v>30000</v>
      </c>
      <c r="R15" s="172">
        <v>1</v>
      </c>
      <c r="S15" s="232">
        <f t="shared" si="8"/>
        <v>30000</v>
      </c>
    </row>
    <row r="16" spans="1:19" ht="12.75">
      <c r="A16" s="168" t="s">
        <v>66</v>
      </c>
      <c r="B16" s="169" t="s">
        <v>97</v>
      </c>
      <c r="C16" s="241">
        <f>'Precios variables'!C7</f>
        <v>75000</v>
      </c>
      <c r="D16" s="170">
        <v>6</v>
      </c>
      <c r="E16" s="229">
        <f t="shared" si="1"/>
        <v>450000</v>
      </c>
      <c r="F16" s="170">
        <v>6</v>
      </c>
      <c r="G16" s="229">
        <f t="shared" si="2"/>
        <v>450000</v>
      </c>
      <c r="H16" s="170">
        <v>6</v>
      </c>
      <c r="I16" s="229">
        <f t="shared" si="3"/>
        <v>450000</v>
      </c>
      <c r="J16" s="170">
        <v>6</v>
      </c>
      <c r="K16" s="231">
        <f t="shared" si="4"/>
        <v>450000</v>
      </c>
      <c r="L16" s="193">
        <v>6</v>
      </c>
      <c r="M16" s="229">
        <f t="shared" si="5"/>
        <v>450000</v>
      </c>
      <c r="N16" s="170">
        <v>6</v>
      </c>
      <c r="O16" s="229">
        <f t="shared" si="6"/>
        <v>450000</v>
      </c>
      <c r="P16" s="170">
        <v>6</v>
      </c>
      <c r="Q16" s="229">
        <f t="shared" si="7"/>
        <v>450000</v>
      </c>
      <c r="R16" s="170">
        <v>6</v>
      </c>
      <c r="S16" s="232">
        <f t="shared" si="8"/>
        <v>450000</v>
      </c>
    </row>
    <row r="17" spans="1:19" ht="12.75">
      <c r="A17" s="168" t="s">
        <v>66</v>
      </c>
      <c r="B17" s="169" t="s">
        <v>26</v>
      </c>
      <c r="C17" s="241">
        <f>'Precios variables'!C5</f>
        <v>5000</v>
      </c>
      <c r="D17" s="172"/>
      <c r="E17" s="229">
        <f t="shared" si="1"/>
        <v>0</v>
      </c>
      <c r="F17" s="172">
        <v>600</v>
      </c>
      <c r="G17" s="229">
        <f t="shared" si="2"/>
        <v>3000000</v>
      </c>
      <c r="H17" s="172">
        <v>500</v>
      </c>
      <c r="I17" s="229">
        <f t="shared" si="3"/>
        <v>2500000</v>
      </c>
      <c r="J17" s="172"/>
      <c r="K17" s="231">
        <f t="shared" si="4"/>
        <v>0</v>
      </c>
      <c r="L17" s="175"/>
      <c r="M17" s="229">
        <f t="shared" si="5"/>
        <v>0</v>
      </c>
      <c r="N17" s="172"/>
      <c r="O17" s="229">
        <f t="shared" si="6"/>
        <v>0</v>
      </c>
      <c r="P17" s="172"/>
      <c r="Q17" s="229">
        <f t="shared" si="7"/>
        <v>0</v>
      </c>
      <c r="R17" s="172"/>
      <c r="S17" s="232">
        <f t="shared" si="8"/>
        <v>0</v>
      </c>
    </row>
    <row r="18" spans="1:19" ht="12.75">
      <c r="A18" s="168" t="s">
        <v>66</v>
      </c>
      <c r="B18" s="169" t="s">
        <v>27</v>
      </c>
      <c r="C18" s="241">
        <f>'Precios variables'!$C$7</f>
        <v>75000</v>
      </c>
      <c r="D18" s="172"/>
      <c r="E18" s="229">
        <f t="shared" si="1"/>
        <v>0</v>
      </c>
      <c r="F18" s="170">
        <v>2</v>
      </c>
      <c r="G18" s="229">
        <f t="shared" si="2"/>
        <v>150000</v>
      </c>
      <c r="H18" s="170">
        <v>2</v>
      </c>
      <c r="I18" s="229">
        <f t="shared" si="3"/>
        <v>150000</v>
      </c>
      <c r="J18" s="172"/>
      <c r="K18" s="231">
        <f t="shared" si="4"/>
        <v>0</v>
      </c>
      <c r="L18" s="175"/>
      <c r="M18" s="229">
        <f t="shared" si="5"/>
        <v>0</v>
      </c>
      <c r="N18" s="172"/>
      <c r="O18" s="229">
        <f t="shared" si="6"/>
        <v>0</v>
      </c>
      <c r="P18" s="172"/>
      <c r="Q18" s="229">
        <f t="shared" si="7"/>
        <v>0</v>
      </c>
      <c r="R18" s="172"/>
      <c r="S18" s="232">
        <f t="shared" si="8"/>
        <v>0</v>
      </c>
    </row>
    <row r="19" spans="1:19" ht="12.75">
      <c r="A19" s="168" t="s">
        <v>66</v>
      </c>
      <c r="B19" s="169" t="s">
        <v>28</v>
      </c>
      <c r="C19" s="241"/>
      <c r="D19" s="172"/>
      <c r="E19" s="229"/>
      <c r="F19" s="172"/>
      <c r="G19" s="229"/>
      <c r="H19" s="172"/>
      <c r="I19" s="229"/>
      <c r="J19" s="172"/>
      <c r="K19" s="231"/>
      <c r="L19" s="175"/>
      <c r="M19" s="229"/>
      <c r="N19" s="172"/>
      <c r="O19" s="229"/>
      <c r="P19" s="172"/>
      <c r="Q19" s="229"/>
      <c r="R19" s="172"/>
      <c r="S19" s="232"/>
    </row>
    <row r="20" spans="1:19" ht="12.75">
      <c r="A20" s="168"/>
      <c r="B20" s="194" t="s">
        <v>29</v>
      </c>
      <c r="C20" s="241">
        <f>'Precios variables'!C8</f>
        <v>180000</v>
      </c>
      <c r="D20" s="197">
        <v>1</v>
      </c>
      <c r="E20" s="229">
        <f t="shared" si="1"/>
        <v>180000</v>
      </c>
      <c r="F20" s="195">
        <v>2</v>
      </c>
      <c r="G20" s="229">
        <f t="shared" si="2"/>
        <v>360000</v>
      </c>
      <c r="H20" s="195">
        <v>3</v>
      </c>
      <c r="I20" s="229">
        <f t="shared" si="3"/>
        <v>540000</v>
      </c>
      <c r="J20" s="195">
        <v>4</v>
      </c>
      <c r="K20" s="231">
        <f t="shared" si="4"/>
        <v>720000</v>
      </c>
      <c r="L20" s="196">
        <v>4</v>
      </c>
      <c r="M20" s="229">
        <f t="shared" si="5"/>
        <v>720000</v>
      </c>
      <c r="N20" s="195">
        <v>4</v>
      </c>
      <c r="O20" s="229">
        <f t="shared" si="6"/>
        <v>720000</v>
      </c>
      <c r="P20" s="195">
        <v>4</v>
      </c>
      <c r="Q20" s="229">
        <f t="shared" si="7"/>
        <v>720000</v>
      </c>
      <c r="R20" s="195">
        <v>4</v>
      </c>
      <c r="S20" s="232">
        <f t="shared" si="8"/>
        <v>720000</v>
      </c>
    </row>
    <row r="21" spans="1:19" ht="12.75">
      <c r="A21" s="168"/>
      <c r="B21" s="194" t="s">
        <v>30</v>
      </c>
      <c r="C21" s="241">
        <f>'Precios variables'!C9</f>
        <v>274000</v>
      </c>
      <c r="D21" s="197"/>
      <c r="E21" s="229">
        <f t="shared" si="1"/>
        <v>0</v>
      </c>
      <c r="F21" s="197">
        <v>1</v>
      </c>
      <c r="G21" s="229">
        <f t="shared" si="2"/>
        <v>274000</v>
      </c>
      <c r="H21" s="197">
        <v>1</v>
      </c>
      <c r="I21" s="229">
        <f t="shared" si="3"/>
        <v>274000</v>
      </c>
      <c r="J21" s="197">
        <v>1</v>
      </c>
      <c r="K21" s="231">
        <f t="shared" si="4"/>
        <v>274000</v>
      </c>
      <c r="L21" s="198">
        <v>1</v>
      </c>
      <c r="M21" s="229">
        <f t="shared" si="5"/>
        <v>274000</v>
      </c>
      <c r="N21" s="197">
        <v>1</v>
      </c>
      <c r="O21" s="229">
        <f t="shared" si="6"/>
        <v>274000</v>
      </c>
      <c r="P21" s="197">
        <v>1</v>
      </c>
      <c r="Q21" s="229">
        <f t="shared" si="7"/>
        <v>274000</v>
      </c>
      <c r="R21" s="197">
        <v>1</v>
      </c>
      <c r="S21" s="232">
        <f t="shared" si="8"/>
        <v>274000</v>
      </c>
    </row>
    <row r="22" spans="1:19" ht="12.75">
      <c r="A22" s="168"/>
      <c r="B22" s="194" t="s">
        <v>31</v>
      </c>
      <c r="C22" s="241">
        <f>'Precios variables'!C10</f>
        <v>346500</v>
      </c>
      <c r="D22" s="197"/>
      <c r="E22" s="229">
        <f t="shared" si="1"/>
        <v>0</v>
      </c>
      <c r="F22" s="197">
        <v>1</v>
      </c>
      <c r="G22" s="229">
        <f t="shared" si="2"/>
        <v>346500</v>
      </c>
      <c r="H22" s="197">
        <v>1</v>
      </c>
      <c r="I22" s="229">
        <f t="shared" si="3"/>
        <v>346500</v>
      </c>
      <c r="J22" s="197">
        <v>1</v>
      </c>
      <c r="K22" s="231">
        <f t="shared" si="4"/>
        <v>346500</v>
      </c>
      <c r="L22" s="198">
        <v>1</v>
      </c>
      <c r="M22" s="229">
        <f t="shared" si="5"/>
        <v>346500</v>
      </c>
      <c r="N22" s="197">
        <v>1</v>
      </c>
      <c r="O22" s="229">
        <f t="shared" si="6"/>
        <v>346500</v>
      </c>
      <c r="P22" s="197">
        <v>1</v>
      </c>
      <c r="Q22" s="229">
        <f t="shared" si="7"/>
        <v>346500</v>
      </c>
      <c r="R22" s="197">
        <v>1</v>
      </c>
      <c r="S22" s="232">
        <f t="shared" si="8"/>
        <v>346500</v>
      </c>
    </row>
    <row r="23" spans="1:19" ht="12.75">
      <c r="A23" s="168" t="s">
        <v>66</v>
      </c>
      <c r="B23" s="169" t="s">
        <v>32</v>
      </c>
      <c r="C23" s="241">
        <f>'Precios variables'!C11</f>
        <v>154000</v>
      </c>
      <c r="D23" s="199">
        <v>3</v>
      </c>
      <c r="E23" s="229">
        <f t="shared" si="1"/>
        <v>462000</v>
      </c>
      <c r="F23" s="199">
        <v>2</v>
      </c>
      <c r="G23" s="229">
        <f t="shared" si="2"/>
        <v>308000</v>
      </c>
      <c r="H23" s="199"/>
      <c r="I23" s="229">
        <f t="shared" si="3"/>
        <v>0</v>
      </c>
      <c r="J23" s="172"/>
      <c r="K23" s="231">
        <f t="shared" si="4"/>
        <v>0</v>
      </c>
      <c r="L23" s="175"/>
      <c r="M23" s="229">
        <f t="shared" si="5"/>
        <v>0</v>
      </c>
      <c r="N23" s="172"/>
      <c r="O23" s="229">
        <f t="shared" si="6"/>
        <v>0</v>
      </c>
      <c r="P23" s="172"/>
      <c r="Q23" s="229">
        <f t="shared" si="7"/>
        <v>0</v>
      </c>
      <c r="R23" s="172"/>
      <c r="S23" s="232">
        <f t="shared" si="8"/>
        <v>0</v>
      </c>
    </row>
    <row r="24" spans="1:19" ht="12.75">
      <c r="A24" s="168" t="s">
        <v>66</v>
      </c>
      <c r="B24" s="169" t="s">
        <v>33</v>
      </c>
      <c r="C24" s="241">
        <f>'Precios variables'!C12</f>
        <v>100000</v>
      </c>
      <c r="D24" s="200">
        <v>1</v>
      </c>
      <c r="E24" s="229">
        <f t="shared" si="1"/>
        <v>100000</v>
      </c>
      <c r="F24" s="200">
        <v>1</v>
      </c>
      <c r="G24" s="229">
        <f t="shared" si="2"/>
        <v>100000</v>
      </c>
      <c r="H24" s="200">
        <v>1</v>
      </c>
      <c r="I24" s="229">
        <f t="shared" si="3"/>
        <v>100000</v>
      </c>
      <c r="J24" s="200"/>
      <c r="K24" s="231">
        <f t="shared" si="4"/>
        <v>0</v>
      </c>
      <c r="L24" s="247"/>
      <c r="M24" s="229">
        <f t="shared" si="5"/>
        <v>0</v>
      </c>
      <c r="N24" s="200"/>
      <c r="O24" s="229">
        <f t="shared" si="6"/>
        <v>0</v>
      </c>
      <c r="P24" s="200"/>
      <c r="Q24" s="229">
        <f t="shared" si="7"/>
        <v>0</v>
      </c>
      <c r="R24" s="200"/>
      <c r="S24" s="232">
        <f t="shared" si="8"/>
        <v>0</v>
      </c>
    </row>
    <row r="25" spans="1:19" ht="12.75">
      <c r="A25" s="168" t="s">
        <v>66</v>
      </c>
      <c r="B25" s="169" t="s">
        <v>95</v>
      </c>
      <c r="C25" s="241">
        <f>'Precios variables'!C13</f>
        <v>355000</v>
      </c>
      <c r="D25" s="200"/>
      <c r="E25" s="229">
        <f t="shared" si="1"/>
        <v>0</v>
      </c>
      <c r="F25" s="200"/>
      <c r="G25" s="229">
        <f t="shared" si="2"/>
        <v>0</v>
      </c>
      <c r="H25" s="200"/>
      <c r="I25" s="229">
        <f t="shared" si="3"/>
        <v>0</v>
      </c>
      <c r="J25" s="200">
        <v>1</v>
      </c>
      <c r="K25" s="231">
        <f t="shared" si="4"/>
        <v>355000</v>
      </c>
      <c r="L25" s="247">
        <v>1</v>
      </c>
      <c r="M25" s="229">
        <f t="shared" si="5"/>
        <v>355000</v>
      </c>
      <c r="N25" s="200">
        <v>1</v>
      </c>
      <c r="O25" s="229">
        <f t="shared" si="6"/>
        <v>355000</v>
      </c>
      <c r="P25" s="200">
        <v>1</v>
      </c>
      <c r="Q25" s="229">
        <f t="shared" si="7"/>
        <v>355000</v>
      </c>
      <c r="R25" s="200">
        <v>1</v>
      </c>
      <c r="S25" s="232">
        <f t="shared" si="8"/>
        <v>355000</v>
      </c>
    </row>
    <row r="26" spans="1:19" ht="12.75">
      <c r="A26" s="168" t="s">
        <v>66</v>
      </c>
      <c r="B26" s="169" t="s">
        <v>34</v>
      </c>
      <c r="C26" s="241">
        <f>'Precios variables'!C14</f>
        <v>80000</v>
      </c>
      <c r="D26" s="199">
        <v>2</v>
      </c>
      <c r="E26" s="229">
        <f t="shared" si="1"/>
        <v>160000</v>
      </c>
      <c r="F26" s="199">
        <v>2</v>
      </c>
      <c r="G26" s="229">
        <f t="shared" si="2"/>
        <v>160000</v>
      </c>
      <c r="H26" s="199">
        <v>2</v>
      </c>
      <c r="I26" s="229">
        <f t="shared" si="3"/>
        <v>160000</v>
      </c>
      <c r="J26" s="199">
        <v>2</v>
      </c>
      <c r="K26" s="231">
        <f t="shared" si="4"/>
        <v>160000</v>
      </c>
      <c r="L26" s="248">
        <v>2</v>
      </c>
      <c r="M26" s="229">
        <f t="shared" si="5"/>
        <v>160000</v>
      </c>
      <c r="N26" s="199">
        <v>2</v>
      </c>
      <c r="O26" s="229">
        <f t="shared" si="6"/>
        <v>160000</v>
      </c>
      <c r="P26" s="199">
        <v>2</v>
      </c>
      <c r="Q26" s="229">
        <f t="shared" si="7"/>
        <v>160000</v>
      </c>
      <c r="R26" s="199">
        <v>2</v>
      </c>
      <c r="S26" s="232">
        <f t="shared" si="8"/>
        <v>160000</v>
      </c>
    </row>
    <row r="27" spans="1:19" ht="12.75">
      <c r="A27" s="168" t="s">
        <v>66</v>
      </c>
      <c r="B27" s="169" t="s">
        <v>35</v>
      </c>
      <c r="C27" s="241">
        <f>'Precios variables'!C15</f>
        <v>200000</v>
      </c>
      <c r="D27" s="172"/>
      <c r="E27" s="229">
        <f t="shared" si="1"/>
        <v>0</v>
      </c>
      <c r="F27" s="172"/>
      <c r="G27" s="229">
        <f t="shared" si="2"/>
        <v>0</v>
      </c>
      <c r="H27" s="201">
        <v>2</v>
      </c>
      <c r="I27" s="229">
        <f t="shared" si="3"/>
        <v>400000</v>
      </c>
      <c r="J27" s="201">
        <v>2</v>
      </c>
      <c r="K27" s="231">
        <f t="shared" si="4"/>
        <v>400000</v>
      </c>
      <c r="L27" s="249">
        <v>2</v>
      </c>
      <c r="M27" s="229">
        <f t="shared" si="5"/>
        <v>400000</v>
      </c>
      <c r="N27" s="201">
        <v>2</v>
      </c>
      <c r="O27" s="229">
        <f t="shared" si="6"/>
        <v>400000</v>
      </c>
      <c r="P27" s="201">
        <v>2</v>
      </c>
      <c r="Q27" s="229">
        <f t="shared" si="7"/>
        <v>400000</v>
      </c>
      <c r="R27" s="201">
        <v>2</v>
      </c>
      <c r="S27" s="232">
        <f t="shared" si="8"/>
        <v>400000</v>
      </c>
    </row>
    <row r="28" spans="1:19" ht="12.75">
      <c r="A28" s="202"/>
      <c r="B28" s="178" t="s">
        <v>71</v>
      </c>
      <c r="C28" s="256"/>
      <c r="D28" s="181"/>
      <c r="E28" s="230">
        <f aca="true" t="shared" si="9" ref="E28:S28">SUM(E12:E27)</f>
        <v>21323500</v>
      </c>
      <c r="F28" s="181"/>
      <c r="G28" s="230">
        <f t="shared" si="9"/>
        <v>6678500</v>
      </c>
      <c r="H28" s="181"/>
      <c r="I28" s="230">
        <f t="shared" si="9"/>
        <v>4950500</v>
      </c>
      <c r="J28" s="181"/>
      <c r="K28" s="233">
        <f t="shared" si="9"/>
        <v>2735500</v>
      </c>
      <c r="L28" s="184"/>
      <c r="M28" s="230">
        <f t="shared" si="9"/>
        <v>2735500</v>
      </c>
      <c r="N28" s="181"/>
      <c r="O28" s="230">
        <f t="shared" si="9"/>
        <v>2735500</v>
      </c>
      <c r="P28" s="181"/>
      <c r="Q28" s="230">
        <f t="shared" si="9"/>
        <v>2735500</v>
      </c>
      <c r="R28" s="181"/>
      <c r="S28" s="234">
        <f t="shared" si="9"/>
        <v>2735500</v>
      </c>
    </row>
    <row r="29" spans="1:19" ht="12.75">
      <c r="A29" s="186" t="s">
        <v>37</v>
      </c>
      <c r="B29" s="187" t="s">
        <v>38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9"/>
    </row>
    <row r="30" spans="1:19" ht="12.75">
      <c r="A30" s="168" t="s">
        <v>66</v>
      </c>
      <c r="B30" s="169" t="s">
        <v>39</v>
      </c>
      <c r="C30" s="240">
        <f>'Precios variables'!$C$7</f>
        <v>75000</v>
      </c>
      <c r="D30" s="170">
        <v>24</v>
      </c>
      <c r="E30" s="229">
        <f>D30*C30</f>
        <v>1800000</v>
      </c>
      <c r="F30" s="170">
        <v>20</v>
      </c>
      <c r="G30" s="229">
        <f>F30*C30</f>
        <v>1500000</v>
      </c>
      <c r="H30" s="170">
        <v>18</v>
      </c>
      <c r="I30" s="229">
        <f>H30*C30</f>
        <v>1350000</v>
      </c>
      <c r="J30" s="170">
        <v>18</v>
      </c>
      <c r="K30" s="231">
        <f>J30*C30</f>
        <v>1350000</v>
      </c>
      <c r="L30" s="193">
        <v>18</v>
      </c>
      <c r="M30" s="229">
        <f>L30*C30</f>
        <v>1350000</v>
      </c>
      <c r="N30" s="170">
        <v>18</v>
      </c>
      <c r="O30" s="229">
        <f>N30*C30</f>
        <v>1350000</v>
      </c>
      <c r="P30" s="170">
        <v>18</v>
      </c>
      <c r="Q30" s="229">
        <f>P30*C30</f>
        <v>1350000</v>
      </c>
      <c r="R30" s="170">
        <v>18</v>
      </c>
      <c r="S30" s="232">
        <f>R30*C30</f>
        <v>1350000</v>
      </c>
    </row>
    <row r="31" spans="1:19" ht="12.75">
      <c r="A31" s="168" t="s">
        <v>66</v>
      </c>
      <c r="B31" s="169" t="s">
        <v>40</v>
      </c>
      <c r="C31" s="241">
        <f>'Precios variables'!$C$7</f>
        <v>75000</v>
      </c>
      <c r="D31" s="170">
        <v>12</v>
      </c>
      <c r="E31" s="229">
        <f aca="true" t="shared" si="10" ref="E31:E40">D31*C31</f>
        <v>900000</v>
      </c>
      <c r="F31" s="170">
        <v>12</v>
      </c>
      <c r="G31" s="229">
        <f aca="true" t="shared" si="11" ref="G31:G40">F31*C31</f>
        <v>900000</v>
      </c>
      <c r="H31" s="170">
        <v>12</v>
      </c>
      <c r="I31" s="229">
        <f aca="true" t="shared" si="12" ref="I31:I40">H31*C31</f>
        <v>900000</v>
      </c>
      <c r="J31" s="170">
        <v>12</v>
      </c>
      <c r="K31" s="231">
        <f aca="true" t="shared" si="13" ref="K31:K40">J31*C31</f>
        <v>900000</v>
      </c>
      <c r="L31" s="193">
        <v>12</v>
      </c>
      <c r="M31" s="229">
        <f aca="true" t="shared" si="14" ref="M31:M40">L31*C31</f>
        <v>900000</v>
      </c>
      <c r="N31" s="170">
        <v>12</v>
      </c>
      <c r="O31" s="229">
        <f aca="true" t="shared" si="15" ref="O31:O40">N31*C31</f>
        <v>900000</v>
      </c>
      <c r="P31" s="170">
        <v>12</v>
      </c>
      <c r="Q31" s="229">
        <f aca="true" t="shared" si="16" ref="Q31:Q40">P31*C31</f>
        <v>900000</v>
      </c>
      <c r="R31" s="170">
        <v>12</v>
      </c>
      <c r="S31" s="232">
        <f aca="true" t="shared" si="17" ref="S31:S40">R31*C31</f>
        <v>900000</v>
      </c>
    </row>
    <row r="32" spans="1:19" ht="12.75">
      <c r="A32" s="168" t="s">
        <v>66</v>
      </c>
      <c r="B32" s="169" t="s">
        <v>41</v>
      </c>
      <c r="C32" s="241">
        <f>'Precios variables'!$C$7</f>
        <v>75000</v>
      </c>
      <c r="D32" s="170">
        <v>2</v>
      </c>
      <c r="E32" s="229">
        <f t="shared" si="10"/>
        <v>150000</v>
      </c>
      <c r="F32" s="170">
        <v>2</v>
      </c>
      <c r="G32" s="229">
        <f t="shared" si="11"/>
        <v>150000</v>
      </c>
      <c r="H32" s="170">
        <v>2</v>
      </c>
      <c r="I32" s="229">
        <f t="shared" si="12"/>
        <v>150000</v>
      </c>
      <c r="J32" s="170">
        <v>2</v>
      </c>
      <c r="K32" s="231">
        <f t="shared" si="13"/>
        <v>150000</v>
      </c>
      <c r="L32" s="193">
        <v>4</v>
      </c>
      <c r="M32" s="229">
        <f t="shared" si="14"/>
        <v>300000</v>
      </c>
      <c r="N32" s="170">
        <v>3</v>
      </c>
      <c r="O32" s="229">
        <f t="shared" si="15"/>
        <v>225000</v>
      </c>
      <c r="P32" s="170">
        <v>2</v>
      </c>
      <c r="Q32" s="229">
        <f t="shared" si="16"/>
        <v>150000</v>
      </c>
      <c r="R32" s="170">
        <v>2</v>
      </c>
      <c r="S32" s="232">
        <f t="shared" si="17"/>
        <v>150000</v>
      </c>
    </row>
    <row r="33" spans="1:19" ht="12.75">
      <c r="A33" s="168" t="s">
        <v>66</v>
      </c>
      <c r="B33" s="169" t="s">
        <v>42</v>
      </c>
      <c r="C33" s="241">
        <f>'Precios variables'!$C$7</f>
        <v>75000</v>
      </c>
      <c r="D33" s="170">
        <v>3</v>
      </c>
      <c r="E33" s="229">
        <f t="shared" si="10"/>
        <v>225000</v>
      </c>
      <c r="F33" s="170">
        <v>3</v>
      </c>
      <c r="G33" s="229">
        <f t="shared" si="11"/>
        <v>225000</v>
      </c>
      <c r="H33" s="170">
        <v>3</v>
      </c>
      <c r="I33" s="229">
        <f t="shared" si="12"/>
        <v>225000</v>
      </c>
      <c r="J33" s="170">
        <v>3</v>
      </c>
      <c r="K33" s="231">
        <f t="shared" si="13"/>
        <v>225000</v>
      </c>
      <c r="L33" s="193">
        <v>3</v>
      </c>
      <c r="M33" s="229">
        <f t="shared" si="14"/>
        <v>225000</v>
      </c>
      <c r="N33" s="170">
        <v>3</v>
      </c>
      <c r="O33" s="229">
        <f t="shared" si="15"/>
        <v>225000</v>
      </c>
      <c r="P33" s="170">
        <v>3</v>
      </c>
      <c r="Q33" s="229">
        <f t="shared" si="16"/>
        <v>225000</v>
      </c>
      <c r="R33" s="170">
        <v>3</v>
      </c>
      <c r="S33" s="232">
        <f t="shared" si="17"/>
        <v>225000</v>
      </c>
    </row>
    <row r="34" spans="1:19" ht="12.75">
      <c r="A34" s="168" t="s">
        <v>66</v>
      </c>
      <c r="B34" s="169" t="s">
        <v>43</v>
      </c>
      <c r="C34" s="241">
        <f>'Precios variables'!$C$7</f>
        <v>75000</v>
      </c>
      <c r="D34" s="170">
        <v>4</v>
      </c>
      <c r="E34" s="229">
        <f t="shared" si="10"/>
        <v>300000</v>
      </c>
      <c r="F34" s="170">
        <v>6</v>
      </c>
      <c r="G34" s="229">
        <f t="shared" si="11"/>
        <v>450000</v>
      </c>
      <c r="H34" s="170">
        <v>4</v>
      </c>
      <c r="I34" s="229">
        <f t="shared" si="12"/>
        <v>300000</v>
      </c>
      <c r="J34" s="170">
        <v>1</v>
      </c>
      <c r="K34" s="231">
        <f t="shared" si="13"/>
        <v>75000</v>
      </c>
      <c r="L34" s="193"/>
      <c r="M34" s="229">
        <f t="shared" si="14"/>
        <v>0</v>
      </c>
      <c r="N34" s="170"/>
      <c r="O34" s="229">
        <f t="shared" si="15"/>
        <v>0</v>
      </c>
      <c r="P34" s="170"/>
      <c r="Q34" s="229">
        <f t="shared" si="16"/>
        <v>0</v>
      </c>
      <c r="R34" s="170"/>
      <c r="S34" s="232">
        <f t="shared" si="17"/>
        <v>0</v>
      </c>
    </row>
    <row r="35" spans="1:19" ht="12.75">
      <c r="A35" s="168" t="s">
        <v>66</v>
      </c>
      <c r="B35" s="169" t="s">
        <v>44</v>
      </c>
      <c r="C35" s="241">
        <f>'Precios variables'!$C$7</f>
        <v>75000</v>
      </c>
      <c r="D35" s="170">
        <v>6</v>
      </c>
      <c r="E35" s="229">
        <f t="shared" si="10"/>
        <v>450000</v>
      </c>
      <c r="F35" s="170">
        <v>6</v>
      </c>
      <c r="G35" s="229">
        <f t="shared" si="11"/>
        <v>450000</v>
      </c>
      <c r="H35" s="170">
        <v>6</v>
      </c>
      <c r="I35" s="229">
        <f t="shared" si="12"/>
        <v>450000</v>
      </c>
      <c r="J35" s="170">
        <v>6</v>
      </c>
      <c r="K35" s="231">
        <f t="shared" si="13"/>
        <v>450000</v>
      </c>
      <c r="L35" s="193">
        <v>6</v>
      </c>
      <c r="M35" s="229">
        <f t="shared" si="14"/>
        <v>450000</v>
      </c>
      <c r="N35" s="170">
        <v>3</v>
      </c>
      <c r="O35" s="229">
        <f t="shared" si="15"/>
        <v>225000</v>
      </c>
      <c r="P35" s="170">
        <v>6</v>
      </c>
      <c r="Q35" s="229">
        <f t="shared" si="16"/>
        <v>450000</v>
      </c>
      <c r="R35" s="170">
        <v>6</v>
      </c>
      <c r="S35" s="232">
        <f t="shared" si="17"/>
        <v>450000</v>
      </c>
    </row>
    <row r="36" spans="1:19" ht="12.75">
      <c r="A36" s="168" t="s">
        <v>66</v>
      </c>
      <c r="B36" s="169" t="s">
        <v>45</v>
      </c>
      <c r="C36" s="241">
        <f>'Precios variables'!$C$7</f>
        <v>75000</v>
      </c>
      <c r="D36" s="170">
        <v>12</v>
      </c>
      <c r="E36" s="229">
        <f t="shared" si="10"/>
        <v>900000</v>
      </c>
      <c r="F36" s="170">
        <v>12</v>
      </c>
      <c r="G36" s="229">
        <f t="shared" si="11"/>
        <v>900000</v>
      </c>
      <c r="H36" s="170">
        <v>8</v>
      </c>
      <c r="I36" s="229">
        <f t="shared" si="12"/>
        <v>600000</v>
      </c>
      <c r="J36" s="170">
        <v>3</v>
      </c>
      <c r="K36" s="231">
        <f t="shared" si="13"/>
        <v>225000</v>
      </c>
      <c r="L36" s="193"/>
      <c r="M36" s="229">
        <f t="shared" si="14"/>
        <v>0</v>
      </c>
      <c r="N36" s="170"/>
      <c r="O36" s="229">
        <f t="shared" si="15"/>
        <v>0</v>
      </c>
      <c r="P36" s="170"/>
      <c r="Q36" s="229">
        <f t="shared" si="16"/>
        <v>0</v>
      </c>
      <c r="R36" s="170"/>
      <c r="S36" s="232">
        <f t="shared" si="17"/>
        <v>0</v>
      </c>
    </row>
    <row r="37" spans="1:19" ht="12.75">
      <c r="A37" s="168" t="s">
        <v>66</v>
      </c>
      <c r="B37" s="169" t="s">
        <v>46</v>
      </c>
      <c r="C37" s="241">
        <f>'Precios variables'!$C$7</f>
        <v>75000</v>
      </c>
      <c r="D37" s="170"/>
      <c r="E37" s="229">
        <f t="shared" si="10"/>
        <v>0</v>
      </c>
      <c r="F37" s="170">
        <v>5</v>
      </c>
      <c r="G37" s="229">
        <f t="shared" si="11"/>
        <v>375000</v>
      </c>
      <c r="H37" s="170">
        <v>8</v>
      </c>
      <c r="I37" s="229">
        <f t="shared" si="12"/>
        <v>600000</v>
      </c>
      <c r="J37" s="170">
        <v>8</v>
      </c>
      <c r="K37" s="231">
        <f t="shared" si="13"/>
        <v>600000</v>
      </c>
      <c r="L37" s="193">
        <v>8</v>
      </c>
      <c r="M37" s="229">
        <f t="shared" si="14"/>
        <v>600000</v>
      </c>
      <c r="N37" s="170">
        <v>8</v>
      </c>
      <c r="O37" s="229">
        <f t="shared" si="15"/>
        <v>600000</v>
      </c>
      <c r="P37" s="170">
        <v>8</v>
      </c>
      <c r="Q37" s="229">
        <f t="shared" si="16"/>
        <v>600000</v>
      </c>
      <c r="R37" s="170">
        <v>8</v>
      </c>
      <c r="S37" s="232">
        <f t="shared" si="17"/>
        <v>600000</v>
      </c>
    </row>
    <row r="38" spans="1:19" ht="12.75">
      <c r="A38" s="168" t="s">
        <v>66</v>
      </c>
      <c r="B38" s="169" t="s">
        <v>47</v>
      </c>
      <c r="C38" s="241">
        <f>'Precios variables'!$C$7</f>
        <v>75000</v>
      </c>
      <c r="D38" s="170"/>
      <c r="E38" s="229">
        <f t="shared" si="10"/>
        <v>0</v>
      </c>
      <c r="F38" s="170"/>
      <c r="G38" s="229">
        <f t="shared" si="11"/>
        <v>0</v>
      </c>
      <c r="H38" s="170">
        <v>3</v>
      </c>
      <c r="I38" s="229">
        <f t="shared" si="12"/>
        <v>225000</v>
      </c>
      <c r="J38" s="170">
        <v>2</v>
      </c>
      <c r="K38" s="231">
        <f t="shared" si="13"/>
        <v>150000</v>
      </c>
      <c r="L38" s="193"/>
      <c r="M38" s="229">
        <f t="shared" si="14"/>
        <v>0</v>
      </c>
      <c r="N38" s="170"/>
      <c r="O38" s="229">
        <f t="shared" si="15"/>
        <v>0</v>
      </c>
      <c r="P38" s="170"/>
      <c r="Q38" s="229">
        <f t="shared" si="16"/>
        <v>0</v>
      </c>
      <c r="R38" s="170"/>
      <c r="S38" s="232">
        <f t="shared" si="17"/>
        <v>0</v>
      </c>
    </row>
    <row r="39" spans="1:19" ht="12.75">
      <c r="A39" s="168" t="s">
        <v>66</v>
      </c>
      <c r="B39" s="169" t="s">
        <v>48</v>
      </c>
      <c r="C39" s="241">
        <f>'Precios variables'!$C$7</f>
        <v>75000</v>
      </c>
      <c r="D39" s="170"/>
      <c r="E39" s="229">
        <f t="shared" si="10"/>
        <v>0</v>
      </c>
      <c r="F39" s="170">
        <v>3</v>
      </c>
      <c r="G39" s="229">
        <f t="shared" si="11"/>
        <v>225000</v>
      </c>
      <c r="H39" s="170">
        <v>6</v>
      </c>
      <c r="I39" s="229">
        <f t="shared" si="12"/>
        <v>450000</v>
      </c>
      <c r="J39" s="170">
        <v>12</v>
      </c>
      <c r="K39" s="231">
        <f t="shared" si="13"/>
        <v>900000</v>
      </c>
      <c r="L39" s="193">
        <v>18</v>
      </c>
      <c r="M39" s="229">
        <f t="shared" si="14"/>
        <v>1350000</v>
      </c>
      <c r="N39" s="170">
        <v>24</v>
      </c>
      <c r="O39" s="229">
        <f t="shared" si="15"/>
        <v>1800000</v>
      </c>
      <c r="P39" s="170">
        <v>30</v>
      </c>
      <c r="Q39" s="229">
        <f t="shared" si="16"/>
        <v>2250000</v>
      </c>
      <c r="R39" s="170">
        <v>36</v>
      </c>
      <c r="S39" s="232">
        <f t="shared" si="17"/>
        <v>2700000</v>
      </c>
    </row>
    <row r="40" spans="1:19" ht="12.75">
      <c r="A40" s="168" t="s">
        <v>66</v>
      </c>
      <c r="B40" s="169" t="s">
        <v>49</v>
      </c>
      <c r="C40" s="241">
        <f>'Precios variables'!$C$7</f>
        <v>75000</v>
      </c>
      <c r="D40" s="170"/>
      <c r="E40" s="229">
        <f t="shared" si="10"/>
        <v>0</v>
      </c>
      <c r="F40" s="170">
        <v>1.5</v>
      </c>
      <c r="G40" s="229">
        <f t="shared" si="11"/>
        <v>112500</v>
      </c>
      <c r="H40" s="170">
        <v>3</v>
      </c>
      <c r="I40" s="229">
        <f t="shared" si="12"/>
        <v>225000</v>
      </c>
      <c r="J40" s="170">
        <v>6</v>
      </c>
      <c r="K40" s="231">
        <f t="shared" si="13"/>
        <v>450000</v>
      </c>
      <c r="L40" s="193">
        <v>10</v>
      </c>
      <c r="M40" s="229">
        <f t="shared" si="14"/>
        <v>750000</v>
      </c>
      <c r="N40" s="170">
        <v>13</v>
      </c>
      <c r="O40" s="229">
        <f t="shared" si="15"/>
        <v>975000</v>
      </c>
      <c r="P40" s="170">
        <v>17.5</v>
      </c>
      <c r="Q40" s="229">
        <f t="shared" si="16"/>
        <v>1312500</v>
      </c>
      <c r="R40" s="170">
        <v>20</v>
      </c>
      <c r="S40" s="232">
        <f t="shared" si="17"/>
        <v>1500000</v>
      </c>
    </row>
    <row r="41" spans="1:19" ht="12.75">
      <c r="A41" s="266"/>
      <c r="B41" s="267" t="s">
        <v>80</v>
      </c>
      <c r="C41" s="276"/>
      <c r="D41" s="277"/>
      <c r="E41" s="278">
        <f>SUM(E30:E40)</f>
        <v>4725000</v>
      </c>
      <c r="F41" s="271"/>
      <c r="G41" s="278">
        <f aca="true" t="shared" si="18" ref="G41:S41">SUM(G30:G40)</f>
        <v>5287500</v>
      </c>
      <c r="H41" s="271"/>
      <c r="I41" s="278">
        <f t="shared" si="18"/>
        <v>5475000</v>
      </c>
      <c r="J41" s="271"/>
      <c r="K41" s="279">
        <f t="shared" si="18"/>
        <v>5475000</v>
      </c>
      <c r="L41" s="273"/>
      <c r="M41" s="279">
        <f t="shared" si="18"/>
        <v>5925000</v>
      </c>
      <c r="N41" s="274"/>
      <c r="O41" s="278">
        <f t="shared" si="18"/>
        <v>6300000</v>
      </c>
      <c r="P41" s="274"/>
      <c r="Q41" s="278">
        <f t="shared" si="18"/>
        <v>7237500</v>
      </c>
      <c r="R41" s="274"/>
      <c r="S41" s="280">
        <f t="shared" si="18"/>
        <v>7875000</v>
      </c>
    </row>
    <row r="42" spans="1:20" s="245" customFormat="1" ht="13.5" customHeight="1">
      <c r="A42" s="313" t="s">
        <v>51</v>
      </c>
      <c r="B42" s="314"/>
      <c r="C42" s="288"/>
      <c r="D42" s="282"/>
      <c r="E42" s="289">
        <f>E41+E28+E10</f>
        <v>30173500</v>
      </c>
      <c r="F42" s="282"/>
      <c r="G42" s="290">
        <f>G41+G28+G10</f>
        <v>11966000</v>
      </c>
      <c r="H42" s="282"/>
      <c r="I42" s="290">
        <f>I41+I28+I10</f>
        <v>10425500</v>
      </c>
      <c r="J42" s="282"/>
      <c r="K42" s="291">
        <f>K41+K28+K10</f>
        <v>8210500</v>
      </c>
      <c r="L42" s="286"/>
      <c r="M42" s="290">
        <f>M41+M28+M10</f>
        <v>8660500</v>
      </c>
      <c r="N42" s="282"/>
      <c r="O42" s="290">
        <f>O41+O28+O10</f>
        <v>9035500</v>
      </c>
      <c r="P42" s="282"/>
      <c r="Q42" s="290">
        <f>Q41+Q28+Q10</f>
        <v>9973000</v>
      </c>
      <c r="R42" s="282"/>
      <c r="S42" s="292">
        <f>S41+S28+S10</f>
        <v>10610500</v>
      </c>
      <c r="T42" s="244"/>
    </row>
    <row r="43" spans="1:19" ht="12.75">
      <c r="A43" s="186" t="s">
        <v>55</v>
      </c>
      <c r="B43" s="187" t="s">
        <v>56</v>
      </c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8"/>
    </row>
    <row r="44" spans="1:19" ht="12.75">
      <c r="A44" s="168" t="s">
        <v>66</v>
      </c>
      <c r="B44" s="169" t="s">
        <v>52</v>
      </c>
      <c r="C44" s="241">
        <f>'Precios variables'!C18</f>
        <v>30000</v>
      </c>
      <c r="D44" s="293">
        <v>800</v>
      </c>
      <c r="E44" s="235">
        <f>D44*C44</f>
        <v>24000000</v>
      </c>
      <c r="F44" s="293">
        <v>1100</v>
      </c>
      <c r="G44" s="235">
        <f>F44*C44</f>
        <v>33000000</v>
      </c>
      <c r="H44" s="293">
        <v>800</v>
      </c>
      <c r="I44" s="235">
        <f>H44*C44</f>
        <v>24000000</v>
      </c>
      <c r="J44" s="293">
        <v>300</v>
      </c>
      <c r="K44" s="236">
        <f>J44*C44</f>
        <v>9000000</v>
      </c>
      <c r="L44" s="294"/>
      <c r="M44" s="235">
        <f>L44*C44</f>
        <v>0</v>
      </c>
      <c r="N44" s="293"/>
      <c r="O44" s="235">
        <f>N44*C44</f>
        <v>0</v>
      </c>
      <c r="P44" s="293"/>
      <c r="Q44" s="235">
        <f>P44*C44</f>
        <v>0</v>
      </c>
      <c r="R44" s="293"/>
      <c r="S44" s="237">
        <f>R44*C44</f>
        <v>0</v>
      </c>
    </row>
    <row r="45" spans="1:19" ht="13.5" thickBot="1">
      <c r="A45" s="168" t="s">
        <v>66</v>
      </c>
      <c r="B45" s="169" t="s">
        <v>53</v>
      </c>
      <c r="C45" s="239">
        <f>'Precios variables'!C17</f>
        <v>1000000</v>
      </c>
      <c r="D45" s="207"/>
      <c r="E45" s="235">
        <f>D45*C45</f>
        <v>0</v>
      </c>
      <c r="F45" s="209">
        <v>3</v>
      </c>
      <c r="G45" s="235">
        <f>F45*C45</f>
        <v>3000000</v>
      </c>
      <c r="H45" s="209">
        <v>6</v>
      </c>
      <c r="I45" s="235">
        <f>H45*C45</f>
        <v>6000000</v>
      </c>
      <c r="J45" s="209">
        <v>12</v>
      </c>
      <c r="K45" s="236">
        <f>J45*C45</f>
        <v>12000000</v>
      </c>
      <c r="L45" s="211">
        <v>20</v>
      </c>
      <c r="M45" s="235">
        <f>L45*C45</f>
        <v>20000000</v>
      </c>
      <c r="N45" s="209">
        <v>26</v>
      </c>
      <c r="O45" s="235">
        <f>N45*C45</f>
        <v>26000000</v>
      </c>
      <c r="P45" s="209">
        <v>35</v>
      </c>
      <c r="Q45" s="235">
        <f>P45*C45</f>
        <v>35000000</v>
      </c>
      <c r="R45" s="209">
        <v>40</v>
      </c>
      <c r="S45" s="237">
        <f>R45*C45</f>
        <v>40000000</v>
      </c>
    </row>
    <row r="46" spans="1:20" s="245" customFormat="1" ht="15" thickBot="1">
      <c r="A46" s="315" t="s">
        <v>54</v>
      </c>
      <c r="B46" s="316"/>
      <c r="C46" s="246"/>
      <c r="D46" s="320">
        <f>E45+E44</f>
        <v>24000000</v>
      </c>
      <c r="E46" s="321"/>
      <c r="F46" s="320">
        <f>G45+G44</f>
        <v>36000000</v>
      </c>
      <c r="G46" s="321"/>
      <c r="H46" s="320">
        <f>I45+I44</f>
        <v>30000000</v>
      </c>
      <c r="I46" s="321"/>
      <c r="J46" s="320">
        <f>K45+K44</f>
        <v>21000000</v>
      </c>
      <c r="K46" s="323"/>
      <c r="L46" s="320">
        <f>M45+M44</f>
        <v>20000000</v>
      </c>
      <c r="M46" s="321"/>
      <c r="N46" s="320">
        <f>O45+O44</f>
        <v>26000000</v>
      </c>
      <c r="O46" s="321"/>
      <c r="P46" s="320">
        <f>Q45+Q44</f>
        <v>35000000</v>
      </c>
      <c r="Q46" s="321"/>
      <c r="R46" s="320">
        <f>S45+S44</f>
        <v>40000000</v>
      </c>
      <c r="S46" s="322"/>
      <c r="T46" s="244"/>
    </row>
    <row r="47" spans="1:19" ht="15.75" thickBot="1">
      <c r="A47" s="295"/>
      <c r="B47" s="297" t="s">
        <v>96</v>
      </c>
      <c r="C47" s="296"/>
      <c r="D47" s="301">
        <f>D46-E42</f>
        <v>-6173500</v>
      </c>
      <c r="E47" s="302"/>
      <c r="F47" s="301">
        <f>F46-G42</f>
        <v>24034000</v>
      </c>
      <c r="G47" s="302"/>
      <c r="H47" s="301">
        <f>H46-I42</f>
        <v>19574500</v>
      </c>
      <c r="I47" s="302"/>
      <c r="J47" s="301">
        <f>J46-K42</f>
        <v>12789500</v>
      </c>
      <c r="K47" s="302"/>
      <c r="L47" s="301">
        <f>L46-M42</f>
        <v>11339500</v>
      </c>
      <c r="M47" s="302"/>
      <c r="N47" s="301">
        <f>N46-O42</f>
        <v>16964500</v>
      </c>
      <c r="O47" s="302"/>
      <c r="P47" s="301">
        <f>P46-Q42</f>
        <v>25027000</v>
      </c>
      <c r="Q47" s="302"/>
      <c r="R47" s="301">
        <f>R46-S42</f>
        <v>29389500</v>
      </c>
      <c r="S47" s="303"/>
    </row>
    <row r="48" ht="3.75" customHeight="1"/>
  </sheetData>
  <sheetProtection password="CB69" sheet="1" objects="1" scenarios="1"/>
  <mergeCells count="29">
    <mergeCell ref="N46:O46"/>
    <mergeCell ref="P46:Q46"/>
    <mergeCell ref="R46:S46"/>
    <mergeCell ref="D46:E46"/>
    <mergeCell ref="H46:I46"/>
    <mergeCell ref="J46:K46"/>
    <mergeCell ref="L46:M46"/>
    <mergeCell ref="A1:B2"/>
    <mergeCell ref="A42:B42"/>
    <mergeCell ref="A46:B46"/>
    <mergeCell ref="C43:S43"/>
    <mergeCell ref="L1:M1"/>
    <mergeCell ref="N1:O1"/>
    <mergeCell ref="P1:Q1"/>
    <mergeCell ref="R1:S1"/>
    <mergeCell ref="D1:E1"/>
    <mergeCell ref="F46:G46"/>
    <mergeCell ref="F1:G1"/>
    <mergeCell ref="H1:I1"/>
    <mergeCell ref="J1:K1"/>
    <mergeCell ref="C1:C2"/>
    <mergeCell ref="D47:E47"/>
    <mergeCell ref="F47:G47"/>
    <mergeCell ref="H47:I47"/>
    <mergeCell ref="J47:K47"/>
    <mergeCell ref="L47:M47"/>
    <mergeCell ref="N47:O47"/>
    <mergeCell ref="P47:Q47"/>
    <mergeCell ref="R47:S47"/>
  </mergeCells>
  <printOptions verticalCentered="1"/>
  <pageMargins left="0.93" right="0.79" top="0.984251968503937" bottom="0.5511811023622047" header="0.31496062992125984" footer="0.5511811023622047"/>
  <pageSetup horizontalDpi="600" verticalDpi="600" orientation="landscape" paperSize="9" scale="80" r:id="rId3"/>
  <headerFooter alignWithMargins="0">
    <oddHeader>&amp;C&amp;"Arial,Bold Italic"&amp;15PROYECTO ECU-B7-3010/93/176
COSTOS DE PRODUCCIÓN&amp;11
Renovación de 1 ha de cacao clonal. Distancia 3 x 3 (1 111 plantas)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="75" zoomScaleNormal="75" workbookViewId="0" topLeftCell="A1">
      <pane xSplit="3" ySplit="2" topLeftCell="D13" activePane="bottomRight" state="frozen"/>
      <selection pane="topLeft" activeCell="D46" activeCellId="1" sqref="D25 D46"/>
      <selection pane="topRight" activeCell="D46" activeCellId="1" sqref="D25 D46"/>
      <selection pane="bottomLeft" activeCell="D46" activeCellId="1" sqref="D25 D46"/>
      <selection pane="bottomRight" activeCell="D27" sqref="D27"/>
    </sheetView>
  </sheetViews>
  <sheetFormatPr defaultColWidth="11.421875" defaultRowHeight="12.75"/>
  <cols>
    <col min="1" max="1" width="3.28125" style="44" customWidth="1"/>
    <col min="2" max="2" width="27.140625" style="44" customWidth="1"/>
    <col min="3" max="3" width="11.8515625" style="44" customWidth="1"/>
    <col min="4" max="4" width="11.421875" style="160" customWidth="1"/>
    <col min="5" max="5" width="12.8515625" style="44" customWidth="1"/>
    <col min="6" max="6" width="11.421875" style="160" customWidth="1"/>
    <col min="7" max="7" width="15.140625" style="44" customWidth="1"/>
    <col min="8" max="8" width="11.421875" style="160" customWidth="1"/>
    <col min="9" max="9" width="12.421875" style="44" customWidth="1"/>
    <col min="10" max="10" width="11.421875" style="160" customWidth="1"/>
    <col min="11" max="11" width="12.57421875" style="44" customWidth="1"/>
    <col min="12" max="12" width="11.421875" style="160" customWidth="1"/>
    <col min="13" max="13" width="12.421875" style="44" customWidth="1"/>
    <col min="14" max="14" width="11.421875" style="160" customWidth="1"/>
    <col min="15" max="15" width="12.57421875" style="44" customWidth="1"/>
    <col min="16" max="16" width="2.28125" style="44" customWidth="1"/>
    <col min="17" max="16384" width="0" style="44" hidden="1" customWidth="1"/>
  </cols>
  <sheetData>
    <row r="1" spans="1:15" ht="14.25">
      <c r="A1" s="326" t="s">
        <v>0</v>
      </c>
      <c r="B1" s="327"/>
      <c r="C1" s="102" t="s">
        <v>67</v>
      </c>
      <c r="D1" s="304" t="s">
        <v>13</v>
      </c>
      <c r="E1" s="305"/>
      <c r="F1" s="304" t="s">
        <v>14</v>
      </c>
      <c r="G1" s="305"/>
      <c r="H1" s="304" t="s">
        <v>15</v>
      </c>
      <c r="I1" s="305"/>
      <c r="J1" s="304" t="s">
        <v>16</v>
      </c>
      <c r="K1" s="306"/>
      <c r="L1" s="304" t="s">
        <v>17</v>
      </c>
      <c r="M1" s="305"/>
      <c r="N1" s="304" t="s">
        <v>69</v>
      </c>
      <c r="O1" s="319"/>
    </row>
    <row r="2" spans="1:15" ht="12.75">
      <c r="A2" s="328"/>
      <c r="B2" s="329"/>
      <c r="C2" s="103" t="s">
        <v>68</v>
      </c>
      <c r="D2" s="104" t="s">
        <v>11</v>
      </c>
      <c r="E2" s="105" t="s">
        <v>12</v>
      </c>
      <c r="F2" s="104" t="s">
        <v>11</v>
      </c>
      <c r="G2" s="105" t="s">
        <v>12</v>
      </c>
      <c r="H2" s="104" t="s">
        <v>11</v>
      </c>
      <c r="I2" s="105" t="s">
        <v>12</v>
      </c>
      <c r="J2" s="104" t="s">
        <v>11</v>
      </c>
      <c r="K2" s="105" t="s">
        <v>12</v>
      </c>
      <c r="L2" s="104" t="s">
        <v>11</v>
      </c>
      <c r="M2" s="105" t="s">
        <v>12</v>
      </c>
      <c r="N2" s="104" t="s">
        <v>11</v>
      </c>
      <c r="O2" s="106" t="s">
        <v>12</v>
      </c>
    </row>
    <row r="3" spans="1:15" s="46" customFormat="1" ht="18.75" customHeight="1">
      <c r="A3" s="64" t="s">
        <v>2</v>
      </c>
      <c r="B3" s="65" t="s">
        <v>57</v>
      </c>
      <c r="C3" s="107"/>
      <c r="D3" s="108"/>
      <c r="E3" s="107"/>
      <c r="F3" s="108"/>
      <c r="G3" s="107"/>
      <c r="H3" s="108"/>
      <c r="I3" s="107"/>
      <c r="J3" s="108"/>
      <c r="K3" s="107"/>
      <c r="L3" s="108"/>
      <c r="M3" s="107"/>
      <c r="N3" s="108"/>
      <c r="O3" s="109"/>
    </row>
    <row r="4" spans="1:15" s="46" customFormat="1" ht="18.75" customHeight="1">
      <c r="A4" s="69" t="s">
        <v>66</v>
      </c>
      <c r="B4" s="70" t="s">
        <v>39</v>
      </c>
      <c r="C4" s="213">
        <f>'Precios variables'!$C$7</f>
        <v>75000</v>
      </c>
      <c r="D4" s="111">
        <v>18</v>
      </c>
      <c r="E4" s="214">
        <f>D4*C4</f>
        <v>1350000</v>
      </c>
      <c r="F4" s="111">
        <v>15</v>
      </c>
      <c r="G4" s="151">
        <f>F4*C4</f>
        <v>1125000</v>
      </c>
      <c r="H4" s="111">
        <v>15</v>
      </c>
      <c r="I4" s="151">
        <f>H4*C4</f>
        <v>1125000</v>
      </c>
      <c r="J4" s="111">
        <v>15</v>
      </c>
      <c r="K4" s="151">
        <f>J4*C4</f>
        <v>1125000</v>
      </c>
      <c r="L4" s="111">
        <v>15</v>
      </c>
      <c r="M4" s="151">
        <f>L4*C4</f>
        <v>1125000</v>
      </c>
      <c r="N4" s="111">
        <v>15</v>
      </c>
      <c r="O4" s="154">
        <f>N4*C4</f>
        <v>1125000</v>
      </c>
    </row>
    <row r="5" spans="1:15" s="46" customFormat="1" ht="18.75" customHeight="1">
      <c r="A5" s="69" t="s">
        <v>66</v>
      </c>
      <c r="B5" s="70" t="s">
        <v>58</v>
      </c>
      <c r="C5" s="215">
        <f>'Precios variables'!$C$7</f>
        <v>75000</v>
      </c>
      <c r="D5" s="250">
        <v>0.5</v>
      </c>
      <c r="E5" s="216">
        <f aca="true" t="shared" si="0" ref="E5:E15">D5*C5</f>
        <v>37500</v>
      </c>
      <c r="F5" s="116"/>
      <c r="G5" s="217">
        <f aca="true" t="shared" si="1" ref="G5:G15">F5*C5</f>
        <v>0</v>
      </c>
      <c r="H5" s="116"/>
      <c r="I5" s="217">
        <f aca="true" t="shared" si="2" ref="I5:I15">H5*C5</f>
        <v>0</v>
      </c>
      <c r="J5" s="116"/>
      <c r="K5" s="217">
        <f aca="true" t="shared" si="3" ref="K5:K15">J5*C5</f>
        <v>0</v>
      </c>
      <c r="L5" s="116"/>
      <c r="M5" s="217">
        <f aca="true" t="shared" si="4" ref="M5:M15">L5*C5</f>
        <v>0</v>
      </c>
      <c r="N5" s="116"/>
      <c r="O5" s="154">
        <f aca="true" t="shared" si="5" ref="O5:O15">N5*C5</f>
        <v>0</v>
      </c>
    </row>
    <row r="6" spans="1:15" s="46" customFormat="1" ht="18.75" customHeight="1">
      <c r="A6" s="69" t="s">
        <v>66</v>
      </c>
      <c r="B6" s="70" t="s">
        <v>59</v>
      </c>
      <c r="C6" s="215">
        <f>'Precios variables'!$C$7</f>
        <v>75000</v>
      </c>
      <c r="D6" s="250">
        <v>1.5</v>
      </c>
      <c r="E6" s="216">
        <f t="shared" si="0"/>
        <v>112500</v>
      </c>
      <c r="F6" s="116"/>
      <c r="G6" s="217">
        <f t="shared" si="1"/>
        <v>0</v>
      </c>
      <c r="H6" s="116"/>
      <c r="I6" s="217">
        <f t="shared" si="2"/>
        <v>0</v>
      </c>
      <c r="J6" s="116"/>
      <c r="K6" s="217">
        <f t="shared" si="3"/>
        <v>0</v>
      </c>
      <c r="L6" s="116"/>
      <c r="M6" s="217">
        <f t="shared" si="4"/>
        <v>0</v>
      </c>
      <c r="N6" s="116"/>
      <c r="O6" s="154">
        <f t="shared" si="5"/>
        <v>0</v>
      </c>
    </row>
    <row r="7" spans="1:15" s="46" customFormat="1" ht="18.75" customHeight="1">
      <c r="A7" s="69" t="s">
        <v>66</v>
      </c>
      <c r="B7" s="70" t="s">
        <v>60</v>
      </c>
      <c r="C7" s="215">
        <f>'Precios variables'!$C$7</f>
        <v>75000</v>
      </c>
      <c r="D7" s="116">
        <v>2</v>
      </c>
      <c r="E7" s="216">
        <f t="shared" si="0"/>
        <v>150000</v>
      </c>
      <c r="F7" s="116">
        <v>2</v>
      </c>
      <c r="G7" s="217">
        <f t="shared" si="1"/>
        <v>150000</v>
      </c>
      <c r="H7" s="116"/>
      <c r="I7" s="217">
        <f t="shared" si="2"/>
        <v>0</v>
      </c>
      <c r="J7" s="116"/>
      <c r="K7" s="217">
        <f t="shared" si="3"/>
        <v>0</v>
      </c>
      <c r="L7" s="116"/>
      <c r="M7" s="217">
        <f t="shared" si="4"/>
        <v>0</v>
      </c>
      <c r="N7" s="116"/>
      <c r="O7" s="154">
        <f t="shared" si="5"/>
        <v>0</v>
      </c>
    </row>
    <row r="8" spans="1:15" s="46" customFormat="1" ht="18.75" customHeight="1">
      <c r="A8" s="69" t="s">
        <v>66</v>
      </c>
      <c r="B8" s="70" t="s">
        <v>61</v>
      </c>
      <c r="C8" s="215">
        <f>'Precios variables'!$C$7</f>
        <v>75000</v>
      </c>
      <c r="D8" s="116">
        <v>40</v>
      </c>
      <c r="E8" s="216">
        <f t="shared" si="0"/>
        <v>3000000</v>
      </c>
      <c r="F8" s="116">
        <v>20</v>
      </c>
      <c r="G8" s="217">
        <f t="shared" si="1"/>
        <v>1500000</v>
      </c>
      <c r="H8" s="116">
        <v>15</v>
      </c>
      <c r="I8" s="217">
        <f t="shared" si="2"/>
        <v>1125000</v>
      </c>
      <c r="J8" s="116">
        <v>15</v>
      </c>
      <c r="K8" s="217">
        <f t="shared" si="3"/>
        <v>1125000</v>
      </c>
      <c r="L8" s="116">
        <v>15</v>
      </c>
      <c r="M8" s="217">
        <f t="shared" si="4"/>
        <v>1125000</v>
      </c>
      <c r="N8" s="116">
        <v>15</v>
      </c>
      <c r="O8" s="154">
        <f t="shared" si="5"/>
        <v>1125000</v>
      </c>
    </row>
    <row r="9" spans="1:15" s="46" customFormat="1" ht="18.75" customHeight="1">
      <c r="A9" s="69" t="s">
        <v>66</v>
      </c>
      <c r="B9" s="70" t="s">
        <v>62</v>
      </c>
      <c r="C9" s="215">
        <f>'Precios variables'!$C$7</f>
        <v>75000</v>
      </c>
      <c r="D9" s="116">
        <v>2</v>
      </c>
      <c r="E9" s="216">
        <f t="shared" si="0"/>
        <v>150000</v>
      </c>
      <c r="F9" s="116"/>
      <c r="G9" s="217">
        <f t="shared" si="1"/>
        <v>0</v>
      </c>
      <c r="H9" s="116"/>
      <c r="I9" s="217">
        <f t="shared" si="2"/>
        <v>0</v>
      </c>
      <c r="J9" s="116"/>
      <c r="K9" s="217">
        <f t="shared" si="3"/>
        <v>0</v>
      </c>
      <c r="L9" s="116"/>
      <c r="M9" s="217">
        <f t="shared" si="4"/>
        <v>0</v>
      </c>
      <c r="N9" s="116"/>
      <c r="O9" s="154">
        <f t="shared" si="5"/>
        <v>0</v>
      </c>
    </row>
    <row r="10" spans="1:15" s="46" customFormat="1" ht="18.75" customHeight="1">
      <c r="A10" s="69" t="s">
        <v>66</v>
      </c>
      <c r="B10" s="70" t="s">
        <v>41</v>
      </c>
      <c r="C10" s="215">
        <f>'Precios variables'!$C$7</f>
        <v>75000</v>
      </c>
      <c r="D10" s="116">
        <v>2</v>
      </c>
      <c r="E10" s="216">
        <f t="shared" si="0"/>
        <v>150000</v>
      </c>
      <c r="F10" s="116">
        <v>2</v>
      </c>
      <c r="G10" s="217">
        <f t="shared" si="1"/>
        <v>150000</v>
      </c>
      <c r="H10" s="116">
        <v>2</v>
      </c>
      <c r="I10" s="217">
        <f t="shared" si="2"/>
        <v>150000</v>
      </c>
      <c r="J10" s="116">
        <v>2</v>
      </c>
      <c r="K10" s="217">
        <f t="shared" si="3"/>
        <v>150000</v>
      </c>
      <c r="L10" s="116">
        <v>2</v>
      </c>
      <c r="M10" s="217">
        <f t="shared" si="4"/>
        <v>150000</v>
      </c>
      <c r="N10" s="116">
        <v>2</v>
      </c>
      <c r="O10" s="154">
        <f t="shared" si="5"/>
        <v>150000</v>
      </c>
    </row>
    <row r="11" spans="1:15" s="46" customFormat="1" ht="18.75" customHeight="1">
      <c r="A11" s="69" t="s">
        <v>66</v>
      </c>
      <c r="B11" s="70" t="s">
        <v>40</v>
      </c>
      <c r="C11" s="215">
        <f>'Precios variables'!$C$7</f>
        <v>75000</v>
      </c>
      <c r="D11" s="116">
        <v>12</v>
      </c>
      <c r="E11" s="216">
        <f t="shared" si="0"/>
        <v>900000</v>
      </c>
      <c r="F11" s="116">
        <v>12</v>
      </c>
      <c r="G11" s="217">
        <f t="shared" si="1"/>
        <v>900000</v>
      </c>
      <c r="H11" s="116">
        <v>12</v>
      </c>
      <c r="I11" s="217">
        <f t="shared" si="2"/>
        <v>900000</v>
      </c>
      <c r="J11" s="116">
        <v>12</v>
      </c>
      <c r="K11" s="217">
        <f t="shared" si="3"/>
        <v>900000</v>
      </c>
      <c r="L11" s="116">
        <v>12</v>
      </c>
      <c r="M11" s="217">
        <f t="shared" si="4"/>
        <v>900000</v>
      </c>
      <c r="N11" s="116">
        <v>12</v>
      </c>
      <c r="O11" s="154">
        <f t="shared" si="5"/>
        <v>900000</v>
      </c>
    </row>
    <row r="12" spans="1:15" s="46" customFormat="1" ht="18.75" customHeight="1">
      <c r="A12" s="69" t="s">
        <v>66</v>
      </c>
      <c r="B12" s="70" t="s">
        <v>42</v>
      </c>
      <c r="C12" s="215">
        <f>'Precios variables'!$C$7</f>
        <v>75000</v>
      </c>
      <c r="D12" s="116">
        <v>3</v>
      </c>
      <c r="E12" s="216">
        <f t="shared" si="0"/>
        <v>225000</v>
      </c>
      <c r="F12" s="116">
        <v>3</v>
      </c>
      <c r="G12" s="217">
        <f t="shared" si="1"/>
        <v>225000</v>
      </c>
      <c r="H12" s="116">
        <v>3</v>
      </c>
      <c r="I12" s="217">
        <f t="shared" si="2"/>
        <v>225000</v>
      </c>
      <c r="J12" s="116">
        <v>3</v>
      </c>
      <c r="K12" s="217">
        <f t="shared" si="3"/>
        <v>225000</v>
      </c>
      <c r="L12" s="116">
        <v>3</v>
      </c>
      <c r="M12" s="217">
        <f t="shared" si="4"/>
        <v>225000</v>
      </c>
      <c r="N12" s="116">
        <v>3</v>
      </c>
      <c r="O12" s="154">
        <f t="shared" si="5"/>
        <v>225000</v>
      </c>
    </row>
    <row r="13" spans="1:15" s="46" customFormat="1" ht="18.75" customHeight="1">
      <c r="A13" s="69" t="s">
        <v>66</v>
      </c>
      <c r="B13" s="70" t="s">
        <v>44</v>
      </c>
      <c r="C13" s="215">
        <f>'Precios variables'!$C$7</f>
        <v>75000</v>
      </c>
      <c r="D13" s="116">
        <v>3</v>
      </c>
      <c r="E13" s="216">
        <f t="shared" si="0"/>
        <v>225000</v>
      </c>
      <c r="F13" s="116">
        <v>3</v>
      </c>
      <c r="G13" s="217">
        <f t="shared" si="1"/>
        <v>225000</v>
      </c>
      <c r="H13" s="116">
        <v>3</v>
      </c>
      <c r="I13" s="217">
        <f t="shared" si="2"/>
        <v>225000</v>
      </c>
      <c r="J13" s="116">
        <v>3</v>
      </c>
      <c r="K13" s="217">
        <f t="shared" si="3"/>
        <v>225000</v>
      </c>
      <c r="L13" s="116">
        <v>3</v>
      </c>
      <c r="M13" s="217">
        <f t="shared" si="4"/>
        <v>225000</v>
      </c>
      <c r="N13" s="116">
        <v>3</v>
      </c>
      <c r="O13" s="154">
        <f t="shared" si="5"/>
        <v>225000</v>
      </c>
    </row>
    <row r="14" spans="1:15" s="46" customFormat="1" ht="18.75" customHeight="1">
      <c r="A14" s="69" t="s">
        <v>66</v>
      </c>
      <c r="B14" s="70" t="s">
        <v>48</v>
      </c>
      <c r="C14" s="215">
        <f>'Precios variables'!$C$7</f>
        <v>75000</v>
      </c>
      <c r="D14" s="116">
        <v>12</v>
      </c>
      <c r="E14" s="216">
        <f t="shared" si="0"/>
        <v>900000</v>
      </c>
      <c r="F14" s="116">
        <v>18</v>
      </c>
      <c r="G14" s="217">
        <f t="shared" si="1"/>
        <v>1350000</v>
      </c>
      <c r="H14" s="116">
        <v>24</v>
      </c>
      <c r="I14" s="217">
        <f t="shared" si="2"/>
        <v>1800000</v>
      </c>
      <c r="J14" s="116">
        <v>30</v>
      </c>
      <c r="K14" s="217">
        <f t="shared" si="3"/>
        <v>2250000</v>
      </c>
      <c r="L14" s="116">
        <v>30</v>
      </c>
      <c r="M14" s="217">
        <f t="shared" si="4"/>
        <v>2250000</v>
      </c>
      <c r="N14" s="116">
        <v>30</v>
      </c>
      <c r="O14" s="154">
        <f t="shared" si="5"/>
        <v>2250000</v>
      </c>
    </row>
    <row r="15" spans="1:15" s="46" customFormat="1" ht="18.75" customHeight="1">
      <c r="A15" s="69" t="s">
        <v>66</v>
      </c>
      <c r="B15" s="70" t="s">
        <v>49</v>
      </c>
      <c r="C15" s="218">
        <f>'Precios variables'!$C$7</f>
        <v>75000</v>
      </c>
      <c r="D15" s="116">
        <v>3</v>
      </c>
      <c r="E15" s="216">
        <f t="shared" si="0"/>
        <v>225000</v>
      </c>
      <c r="F15" s="250">
        <v>4.5</v>
      </c>
      <c r="G15" s="217">
        <f t="shared" si="1"/>
        <v>337500</v>
      </c>
      <c r="H15" s="116">
        <v>6</v>
      </c>
      <c r="I15" s="217">
        <f t="shared" si="2"/>
        <v>450000</v>
      </c>
      <c r="J15" s="250">
        <v>7.5</v>
      </c>
      <c r="K15" s="217">
        <f t="shared" si="3"/>
        <v>562500</v>
      </c>
      <c r="L15" s="116">
        <v>8</v>
      </c>
      <c r="M15" s="217">
        <f t="shared" si="4"/>
        <v>600000</v>
      </c>
      <c r="N15" s="116">
        <v>8</v>
      </c>
      <c r="O15" s="154">
        <f t="shared" si="5"/>
        <v>600000</v>
      </c>
    </row>
    <row r="16" spans="1:15" s="46" customFormat="1" ht="18.75" customHeight="1">
      <c r="A16" s="120"/>
      <c r="B16" s="80" t="s">
        <v>70</v>
      </c>
      <c r="C16" s="219"/>
      <c r="D16" s="253">
        <f>SUM(D4:D15)</f>
        <v>99</v>
      </c>
      <c r="E16" s="220">
        <f>SUM(E4:E15)</f>
        <v>7425000</v>
      </c>
      <c r="F16" s="251">
        <f aca="true" t="shared" si="6" ref="F16:O16">SUM(F4:F15)</f>
        <v>79.5</v>
      </c>
      <c r="G16" s="220">
        <f t="shared" si="6"/>
        <v>5962500</v>
      </c>
      <c r="H16" s="82">
        <f t="shared" si="6"/>
        <v>80</v>
      </c>
      <c r="I16" s="220">
        <f t="shared" si="6"/>
        <v>6000000</v>
      </c>
      <c r="J16" s="251">
        <f t="shared" si="6"/>
        <v>87.5</v>
      </c>
      <c r="K16" s="220">
        <f t="shared" si="6"/>
        <v>6562500</v>
      </c>
      <c r="L16" s="82">
        <f t="shared" si="6"/>
        <v>88</v>
      </c>
      <c r="M16" s="95">
        <f t="shared" si="6"/>
        <v>6600000</v>
      </c>
      <c r="N16" s="124">
        <f t="shared" si="6"/>
        <v>88</v>
      </c>
      <c r="O16" s="221">
        <f t="shared" si="6"/>
        <v>6600000</v>
      </c>
    </row>
    <row r="17" spans="1:15" s="46" customFormat="1" ht="18.75" customHeight="1">
      <c r="A17" s="64" t="s">
        <v>9</v>
      </c>
      <c r="B17" s="65" t="s">
        <v>10</v>
      </c>
      <c r="C17" s="107"/>
      <c r="D17" s="108"/>
      <c r="E17" s="107"/>
      <c r="F17" s="108"/>
      <c r="G17" s="107"/>
      <c r="H17" s="108"/>
      <c r="I17" s="107"/>
      <c r="J17" s="108"/>
      <c r="K17" s="107"/>
      <c r="L17" s="108"/>
      <c r="M17" s="107"/>
      <c r="N17" s="108"/>
      <c r="O17" s="109"/>
    </row>
    <row r="18" spans="1:15" s="46" customFormat="1" ht="18.75" customHeight="1">
      <c r="A18" s="69" t="s">
        <v>66</v>
      </c>
      <c r="B18" s="70" t="s">
        <v>29</v>
      </c>
      <c r="C18" s="213">
        <f>'Precios variables'!C8</f>
        <v>180000</v>
      </c>
      <c r="D18" s="127">
        <v>4</v>
      </c>
      <c r="E18" s="153">
        <f>D18*C18</f>
        <v>720000</v>
      </c>
      <c r="F18" s="127">
        <v>4</v>
      </c>
      <c r="G18" s="153">
        <f>F18*C18</f>
        <v>720000</v>
      </c>
      <c r="H18" s="127">
        <v>4</v>
      </c>
      <c r="I18" s="153">
        <f>H18*C18</f>
        <v>720000</v>
      </c>
      <c r="J18" s="127">
        <v>4</v>
      </c>
      <c r="K18" s="153">
        <f>J18*C18</f>
        <v>720000</v>
      </c>
      <c r="L18" s="127">
        <v>4</v>
      </c>
      <c r="M18" s="153">
        <f>L18*C18</f>
        <v>720000</v>
      </c>
      <c r="N18" s="129">
        <v>4</v>
      </c>
      <c r="O18" s="154">
        <f>N18*C18</f>
        <v>720000</v>
      </c>
    </row>
    <row r="19" spans="1:15" s="46" customFormat="1" ht="18.75" customHeight="1">
      <c r="A19" s="69" t="s">
        <v>66</v>
      </c>
      <c r="B19" s="70" t="s">
        <v>30</v>
      </c>
      <c r="C19" s="215">
        <f>'Precios variables'!C9</f>
        <v>274000</v>
      </c>
      <c r="D19" s="130">
        <v>1</v>
      </c>
      <c r="E19" s="222">
        <f aca="true" t="shared" si="7" ref="E19:E27">D19*C19</f>
        <v>274000</v>
      </c>
      <c r="F19" s="130">
        <v>1</v>
      </c>
      <c r="G19" s="222">
        <f aca="true" t="shared" si="8" ref="G19:G27">F19*C19</f>
        <v>274000</v>
      </c>
      <c r="H19" s="130">
        <v>1</v>
      </c>
      <c r="I19" s="222">
        <f aca="true" t="shared" si="9" ref="I19:I27">H19*C19</f>
        <v>274000</v>
      </c>
      <c r="J19" s="130">
        <v>1</v>
      </c>
      <c r="K19" s="222">
        <f aca="true" t="shared" si="10" ref="K19:K27">J19*C19</f>
        <v>274000</v>
      </c>
      <c r="L19" s="130">
        <v>1</v>
      </c>
      <c r="M19" s="222">
        <f aca="true" t="shared" si="11" ref="M19:M27">L19*C19</f>
        <v>274000</v>
      </c>
      <c r="N19" s="132">
        <v>1</v>
      </c>
      <c r="O19" s="154">
        <f aca="true" t="shared" si="12" ref="O19:O27">N19*C19</f>
        <v>274000</v>
      </c>
    </row>
    <row r="20" spans="1:15" s="46" customFormat="1" ht="18.75" customHeight="1">
      <c r="A20" s="69" t="s">
        <v>66</v>
      </c>
      <c r="B20" s="70" t="s">
        <v>31</v>
      </c>
      <c r="C20" s="215">
        <f>'Precios variables'!C10</f>
        <v>346500</v>
      </c>
      <c r="D20" s="130">
        <v>1</v>
      </c>
      <c r="E20" s="222">
        <f t="shared" si="7"/>
        <v>346500</v>
      </c>
      <c r="F20" s="130">
        <v>1</v>
      </c>
      <c r="G20" s="222">
        <f t="shared" si="8"/>
        <v>346500</v>
      </c>
      <c r="H20" s="130">
        <v>1</v>
      </c>
      <c r="I20" s="222">
        <f t="shared" si="9"/>
        <v>346500</v>
      </c>
      <c r="J20" s="130">
        <v>1</v>
      </c>
      <c r="K20" s="222">
        <f t="shared" si="10"/>
        <v>346500</v>
      </c>
      <c r="L20" s="130">
        <v>1</v>
      </c>
      <c r="M20" s="222">
        <f t="shared" si="11"/>
        <v>346500</v>
      </c>
      <c r="N20" s="132">
        <v>1</v>
      </c>
      <c r="O20" s="154">
        <f t="shared" si="12"/>
        <v>346500</v>
      </c>
    </row>
    <row r="21" spans="1:15" s="46" customFormat="1" ht="18.75" customHeight="1">
      <c r="A21" s="69" t="s">
        <v>66</v>
      </c>
      <c r="B21" s="70" t="s">
        <v>63</v>
      </c>
      <c r="C21" s="215">
        <f>'Precios variables'!C12</f>
        <v>100000</v>
      </c>
      <c r="D21" s="133">
        <v>1</v>
      </c>
      <c r="E21" s="222">
        <f t="shared" si="7"/>
        <v>100000</v>
      </c>
      <c r="F21" s="133">
        <v>1</v>
      </c>
      <c r="G21" s="222">
        <f t="shared" si="8"/>
        <v>100000</v>
      </c>
      <c r="H21" s="133">
        <v>1</v>
      </c>
      <c r="I21" s="222">
        <f t="shared" si="9"/>
        <v>100000</v>
      </c>
      <c r="J21" s="133"/>
      <c r="K21" s="222">
        <f t="shared" si="10"/>
        <v>0</v>
      </c>
      <c r="L21" s="133"/>
      <c r="M21" s="222">
        <f t="shared" si="11"/>
        <v>0</v>
      </c>
      <c r="N21" s="134"/>
      <c r="O21" s="154">
        <f t="shared" si="12"/>
        <v>0</v>
      </c>
    </row>
    <row r="22" spans="1:15" s="46" customFormat="1" ht="18.75" customHeight="1">
      <c r="A22" s="69" t="s">
        <v>66</v>
      </c>
      <c r="B22" s="70" t="s">
        <v>95</v>
      </c>
      <c r="C22" s="215">
        <f>'Precios variables'!C13</f>
        <v>355000</v>
      </c>
      <c r="D22" s="133"/>
      <c r="E22" s="222">
        <f>D22*C22</f>
        <v>0</v>
      </c>
      <c r="F22" s="133"/>
      <c r="G22" s="222">
        <f>F22*C22</f>
        <v>0</v>
      </c>
      <c r="H22" s="133"/>
      <c r="I22" s="222">
        <f>H22*C22</f>
        <v>0</v>
      </c>
      <c r="J22" s="133">
        <v>1</v>
      </c>
      <c r="K22" s="222">
        <f>J22*C22</f>
        <v>355000</v>
      </c>
      <c r="L22" s="133">
        <v>1</v>
      </c>
      <c r="M22" s="222">
        <f>L22*C22</f>
        <v>355000</v>
      </c>
      <c r="N22" s="134">
        <v>1</v>
      </c>
      <c r="O22" s="154">
        <f>N22*C22</f>
        <v>355000</v>
      </c>
    </row>
    <row r="23" spans="1:15" s="46" customFormat="1" ht="18.75" customHeight="1">
      <c r="A23" s="69" t="s">
        <v>66</v>
      </c>
      <c r="B23" s="70" t="s">
        <v>34</v>
      </c>
      <c r="C23" s="215">
        <f>'Precios variables'!C14</f>
        <v>80000</v>
      </c>
      <c r="D23" s="135">
        <v>2</v>
      </c>
      <c r="E23" s="222">
        <f t="shared" si="7"/>
        <v>160000</v>
      </c>
      <c r="F23" s="135">
        <v>2</v>
      </c>
      <c r="G23" s="222">
        <f t="shared" si="8"/>
        <v>160000</v>
      </c>
      <c r="H23" s="135">
        <v>2</v>
      </c>
      <c r="I23" s="222">
        <f t="shared" si="9"/>
        <v>160000</v>
      </c>
      <c r="J23" s="135">
        <v>2</v>
      </c>
      <c r="K23" s="222">
        <f t="shared" si="10"/>
        <v>160000</v>
      </c>
      <c r="L23" s="135">
        <v>2</v>
      </c>
      <c r="M23" s="222">
        <f t="shared" si="11"/>
        <v>160000</v>
      </c>
      <c r="N23" s="136">
        <v>2</v>
      </c>
      <c r="O23" s="154">
        <f t="shared" si="12"/>
        <v>160000</v>
      </c>
    </row>
    <row r="24" spans="1:15" s="46" customFormat="1" ht="18.75" customHeight="1">
      <c r="A24" s="69" t="s">
        <v>66</v>
      </c>
      <c r="B24" s="70" t="s">
        <v>35</v>
      </c>
      <c r="C24" s="215">
        <f>'Precios variables'!C15</f>
        <v>200000</v>
      </c>
      <c r="D24" s="137">
        <v>2</v>
      </c>
      <c r="E24" s="222">
        <f t="shared" si="7"/>
        <v>400000</v>
      </c>
      <c r="F24" s="137">
        <v>2</v>
      </c>
      <c r="G24" s="222">
        <f t="shared" si="8"/>
        <v>400000</v>
      </c>
      <c r="H24" s="137">
        <v>1</v>
      </c>
      <c r="I24" s="222">
        <f t="shared" si="9"/>
        <v>200000</v>
      </c>
      <c r="J24" s="137">
        <v>1</v>
      </c>
      <c r="K24" s="222">
        <f t="shared" si="10"/>
        <v>200000</v>
      </c>
      <c r="L24" s="137">
        <v>1</v>
      </c>
      <c r="M24" s="222">
        <f t="shared" si="11"/>
        <v>200000</v>
      </c>
      <c r="N24" s="138">
        <v>1</v>
      </c>
      <c r="O24" s="154">
        <f t="shared" si="12"/>
        <v>200000</v>
      </c>
    </row>
    <row r="25" spans="1:15" s="46" customFormat="1" ht="18.75" customHeight="1">
      <c r="A25" s="69" t="s">
        <v>66</v>
      </c>
      <c r="B25" s="70" t="s">
        <v>64</v>
      </c>
      <c r="C25" s="215">
        <f>'Precios variables'!C3</f>
        <v>12500</v>
      </c>
      <c r="D25" s="139">
        <v>200</v>
      </c>
      <c r="E25" s="222">
        <f t="shared" si="7"/>
        <v>2500000</v>
      </c>
      <c r="F25" s="139">
        <v>200</v>
      </c>
      <c r="G25" s="222">
        <f t="shared" si="8"/>
        <v>2500000</v>
      </c>
      <c r="H25" s="139">
        <v>200</v>
      </c>
      <c r="I25" s="222">
        <f t="shared" si="9"/>
        <v>2500000</v>
      </c>
      <c r="J25" s="139">
        <v>200</v>
      </c>
      <c r="K25" s="222">
        <f t="shared" si="10"/>
        <v>2500000</v>
      </c>
      <c r="L25" s="139">
        <v>200</v>
      </c>
      <c r="M25" s="222">
        <f t="shared" si="11"/>
        <v>2500000</v>
      </c>
      <c r="N25" s="140">
        <v>200</v>
      </c>
      <c r="O25" s="154">
        <f t="shared" si="12"/>
        <v>2500000</v>
      </c>
    </row>
    <row r="26" spans="1:15" s="46" customFormat="1" ht="18.75" customHeight="1">
      <c r="A26" s="69" t="s">
        <v>66</v>
      </c>
      <c r="B26" s="70" t="s">
        <v>65</v>
      </c>
      <c r="C26" s="215">
        <f>'Precios variables'!C16</f>
        <v>30000</v>
      </c>
      <c r="D26" s="139">
        <v>1</v>
      </c>
      <c r="E26" s="222">
        <f t="shared" si="7"/>
        <v>30000</v>
      </c>
      <c r="F26" s="139">
        <v>1</v>
      </c>
      <c r="G26" s="222">
        <f t="shared" si="8"/>
        <v>30000</v>
      </c>
      <c r="H26" s="139">
        <v>1</v>
      </c>
      <c r="I26" s="222">
        <f t="shared" si="9"/>
        <v>30000</v>
      </c>
      <c r="J26" s="139">
        <v>1</v>
      </c>
      <c r="K26" s="222">
        <f t="shared" si="10"/>
        <v>30000</v>
      </c>
      <c r="L26" s="139">
        <v>1</v>
      </c>
      <c r="M26" s="222">
        <f t="shared" si="11"/>
        <v>30000</v>
      </c>
      <c r="N26" s="140">
        <v>1</v>
      </c>
      <c r="O26" s="154">
        <f t="shared" si="12"/>
        <v>30000</v>
      </c>
    </row>
    <row r="27" spans="1:15" s="46" customFormat="1" ht="18.75" customHeight="1">
      <c r="A27" s="69" t="s">
        <v>66</v>
      </c>
      <c r="B27" s="70" t="s">
        <v>25</v>
      </c>
      <c r="C27" s="215">
        <f>'Precios variables'!C7</f>
        <v>75000</v>
      </c>
      <c r="D27" s="116">
        <v>6</v>
      </c>
      <c r="E27" s="222">
        <f t="shared" si="7"/>
        <v>450000</v>
      </c>
      <c r="F27" s="116">
        <v>6</v>
      </c>
      <c r="G27" s="222">
        <f t="shared" si="8"/>
        <v>450000</v>
      </c>
      <c r="H27" s="116">
        <v>6</v>
      </c>
      <c r="I27" s="222">
        <f t="shared" si="9"/>
        <v>450000</v>
      </c>
      <c r="J27" s="116">
        <v>6</v>
      </c>
      <c r="K27" s="222">
        <f t="shared" si="10"/>
        <v>450000</v>
      </c>
      <c r="L27" s="116">
        <v>6</v>
      </c>
      <c r="M27" s="222">
        <f t="shared" si="11"/>
        <v>450000</v>
      </c>
      <c r="N27" s="141">
        <v>6</v>
      </c>
      <c r="O27" s="154">
        <f t="shared" si="12"/>
        <v>450000</v>
      </c>
    </row>
    <row r="28" spans="1:15" s="46" customFormat="1" ht="18.75" customHeight="1">
      <c r="A28" s="142"/>
      <c r="B28" s="80" t="s">
        <v>71</v>
      </c>
      <c r="C28" s="254"/>
      <c r="D28" s="143"/>
      <c r="E28" s="144">
        <f>SUM(E18:E27)</f>
        <v>4980500</v>
      </c>
      <c r="F28" s="145"/>
      <c r="G28" s="144">
        <f>SUM(G18:G27)</f>
        <v>4980500</v>
      </c>
      <c r="H28" s="145"/>
      <c r="I28" s="144">
        <f>SUM(I18:I27)</f>
        <v>4780500</v>
      </c>
      <c r="J28" s="145"/>
      <c r="K28" s="144">
        <f>SUM(K18:K27)</f>
        <v>5035500</v>
      </c>
      <c r="L28" s="145"/>
      <c r="M28" s="144">
        <f>SUM(M18:M27)</f>
        <v>5035500</v>
      </c>
      <c r="N28" s="143"/>
      <c r="O28" s="223">
        <f>SUM(O18:O27)</f>
        <v>5035500</v>
      </c>
    </row>
    <row r="29" spans="1:15" s="46" customFormat="1" ht="18.75" customHeight="1">
      <c r="A29" s="148"/>
      <c r="B29" s="80" t="s">
        <v>51</v>
      </c>
      <c r="C29" s="224"/>
      <c r="D29" s="330">
        <f>E28+E16</f>
        <v>12405500</v>
      </c>
      <c r="E29" s="331"/>
      <c r="F29" s="332">
        <f>G28+G16</f>
        <v>10943000</v>
      </c>
      <c r="G29" s="333"/>
      <c r="H29" s="332">
        <f>I28+I16</f>
        <v>10780500</v>
      </c>
      <c r="I29" s="333"/>
      <c r="J29" s="332">
        <f>K28+K16</f>
        <v>11598000</v>
      </c>
      <c r="K29" s="333"/>
      <c r="L29" s="332">
        <f>M28+M16</f>
        <v>11635500</v>
      </c>
      <c r="M29" s="333"/>
      <c r="N29" s="334">
        <f>O28+O16</f>
        <v>11635500</v>
      </c>
      <c r="O29" s="335"/>
    </row>
    <row r="30" spans="1:15" s="46" customFormat="1" ht="18.75" customHeight="1">
      <c r="A30" s="64" t="s">
        <v>37</v>
      </c>
      <c r="B30" s="65" t="s">
        <v>56</v>
      </c>
      <c r="C30" s="225"/>
      <c r="D30" s="108"/>
      <c r="E30" s="107"/>
      <c r="F30" s="108"/>
      <c r="G30" s="107"/>
      <c r="H30" s="108"/>
      <c r="I30" s="107"/>
      <c r="J30" s="108"/>
      <c r="K30" s="107"/>
      <c r="L30" s="108"/>
      <c r="M30" s="107"/>
      <c r="N30" s="108"/>
      <c r="O30" s="109"/>
    </row>
    <row r="31" spans="1:15" s="46" customFormat="1" ht="18.75" customHeight="1">
      <c r="A31" s="69" t="s">
        <v>66</v>
      </c>
      <c r="B31" s="70" t="s">
        <v>53</v>
      </c>
      <c r="C31" s="226">
        <f>'Precios variables'!C17</f>
        <v>1000000</v>
      </c>
      <c r="D31" s="252">
        <v>6</v>
      </c>
      <c r="E31" s="151">
        <f>D31*C31</f>
        <v>6000000</v>
      </c>
      <c r="F31" s="152">
        <v>9</v>
      </c>
      <c r="G31" s="153">
        <f>F31*C31</f>
        <v>9000000</v>
      </c>
      <c r="H31" s="152">
        <v>12</v>
      </c>
      <c r="I31" s="153">
        <f>H31*C31</f>
        <v>12000000</v>
      </c>
      <c r="J31" s="152">
        <v>15</v>
      </c>
      <c r="K31" s="153">
        <f>J31*C31</f>
        <v>15000000</v>
      </c>
      <c r="L31" s="152">
        <v>15</v>
      </c>
      <c r="M31" s="153">
        <f>L31*C31</f>
        <v>15000000</v>
      </c>
      <c r="N31" s="252">
        <v>16</v>
      </c>
      <c r="O31" s="154">
        <f>N31*C31</f>
        <v>16000000</v>
      </c>
    </row>
    <row r="32" spans="1:15" s="46" customFormat="1" ht="18.75" customHeight="1" thickBot="1">
      <c r="A32" s="155"/>
      <c r="B32" s="156" t="s">
        <v>54</v>
      </c>
      <c r="C32" s="227"/>
      <c r="D32" s="158"/>
      <c r="E32" s="228">
        <f>E31</f>
        <v>6000000</v>
      </c>
      <c r="F32" s="324">
        <f>G31</f>
        <v>9000000</v>
      </c>
      <c r="G32" s="325"/>
      <c r="H32" s="324">
        <f>I31</f>
        <v>12000000</v>
      </c>
      <c r="I32" s="325"/>
      <c r="J32" s="324">
        <f>K31</f>
        <v>15000000</v>
      </c>
      <c r="K32" s="325"/>
      <c r="L32" s="324">
        <f>M31</f>
        <v>15000000</v>
      </c>
      <c r="M32" s="325"/>
      <c r="N32" s="336">
        <f>O31</f>
        <v>16000000</v>
      </c>
      <c r="O32" s="337"/>
    </row>
    <row r="33" spans="1:15" ht="15.75" thickBot="1">
      <c r="A33" s="298"/>
      <c r="B33" s="300" t="s">
        <v>96</v>
      </c>
      <c r="C33" s="299"/>
      <c r="D33" s="301">
        <f>E32-D29</f>
        <v>-6405500</v>
      </c>
      <c r="E33" s="338"/>
      <c r="F33" s="301">
        <f>F32-F29</f>
        <v>-1943000</v>
      </c>
      <c r="G33" s="338"/>
      <c r="H33" s="301">
        <f>H32-H29</f>
        <v>1219500</v>
      </c>
      <c r="I33" s="338"/>
      <c r="J33" s="301">
        <f>J32-J29</f>
        <v>3402000</v>
      </c>
      <c r="K33" s="338"/>
      <c r="L33" s="301">
        <f>L32-L29</f>
        <v>3364500</v>
      </c>
      <c r="M33" s="338"/>
      <c r="N33" s="301">
        <f>N32-N29</f>
        <v>4364500</v>
      </c>
      <c r="O33" s="303"/>
    </row>
  </sheetData>
  <sheetProtection password="CB69" sheet="1" objects="1" scenarios="1"/>
  <mergeCells count="24">
    <mergeCell ref="F33:G33"/>
    <mergeCell ref="D33:E33"/>
    <mergeCell ref="N33:O33"/>
    <mergeCell ref="L33:M33"/>
    <mergeCell ref="J33:K33"/>
    <mergeCell ref="H33:I33"/>
    <mergeCell ref="H32:I32"/>
    <mergeCell ref="F32:G32"/>
    <mergeCell ref="L29:M29"/>
    <mergeCell ref="N29:O29"/>
    <mergeCell ref="N32:O32"/>
    <mergeCell ref="L32:M32"/>
    <mergeCell ref="H29:I29"/>
    <mergeCell ref="J29:K29"/>
    <mergeCell ref="J1:K1"/>
    <mergeCell ref="N1:O1"/>
    <mergeCell ref="J32:K32"/>
    <mergeCell ref="A1:B2"/>
    <mergeCell ref="L1:M1"/>
    <mergeCell ref="D1:E1"/>
    <mergeCell ref="F1:G1"/>
    <mergeCell ref="H1:I1"/>
    <mergeCell ref="D29:E29"/>
    <mergeCell ref="F29:G29"/>
  </mergeCells>
  <printOptions horizontalCentered="1" verticalCentered="1"/>
  <pageMargins left="0.75" right="0.63" top="0.42" bottom="1" header="0.55" footer="0"/>
  <pageSetup fitToHeight="1" fitToWidth="1" horizontalDpi="600" verticalDpi="600" orientation="landscape" paperSize="9" scale="71" r:id="rId1"/>
  <headerFooter alignWithMargins="0">
    <oddHeader>&amp;C&amp;"Arial,Bold Italic"&amp;15PROYECTO ECU-B7-3010/93/176
COSTOS DE PRODUCCIÓN&amp;11
Rehabilitación de 1 ha de cacao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workbookViewId="0" topLeftCell="A1">
      <selection activeCell="D24" sqref="D24"/>
    </sheetView>
  </sheetViews>
  <sheetFormatPr defaultColWidth="11.421875" defaultRowHeight="12.75" zeroHeight="1"/>
  <cols>
    <col min="1" max="1" width="3.00390625" style="0" customWidth="1"/>
    <col min="2" max="2" width="22.7109375" style="0" customWidth="1"/>
    <col min="3" max="3" width="11.421875" style="1" customWidth="1"/>
    <col min="4" max="7" width="17.421875" style="1" customWidth="1"/>
    <col min="8" max="8" width="1.28515625" style="1" customWidth="1"/>
    <col min="9" max="9" width="0" style="1" hidden="1" customWidth="1"/>
    <col min="10" max="16384" width="0" style="0" hidden="1" customWidth="1"/>
  </cols>
  <sheetData>
    <row r="1" spans="1:9" s="4" customFormat="1" ht="12.75">
      <c r="A1" s="339" t="s">
        <v>0</v>
      </c>
      <c r="B1" s="340"/>
      <c r="C1" s="12" t="s">
        <v>67</v>
      </c>
      <c r="D1" s="343" t="s">
        <v>78</v>
      </c>
      <c r="E1" s="344"/>
      <c r="F1" s="343" t="s">
        <v>79</v>
      </c>
      <c r="G1" s="345"/>
      <c r="H1" s="13"/>
      <c r="I1" s="13"/>
    </row>
    <row r="2" spans="1:8" s="4" customFormat="1" ht="12.75">
      <c r="A2" s="341"/>
      <c r="B2" s="342"/>
      <c r="C2" s="14" t="s">
        <v>68</v>
      </c>
      <c r="D2" s="15" t="s">
        <v>11</v>
      </c>
      <c r="E2" s="16" t="s">
        <v>12</v>
      </c>
      <c r="F2" s="15" t="s">
        <v>11</v>
      </c>
      <c r="G2" s="17" t="s">
        <v>12</v>
      </c>
      <c r="H2" s="13"/>
    </row>
    <row r="3" spans="1:9" s="4" customFormat="1" ht="15.75" customHeight="1">
      <c r="A3" s="2" t="s">
        <v>2</v>
      </c>
      <c r="B3" s="3" t="s">
        <v>57</v>
      </c>
      <c r="C3" s="11"/>
      <c r="D3" s="11"/>
      <c r="E3" s="11"/>
      <c r="F3" s="11"/>
      <c r="G3" s="18"/>
      <c r="H3" s="19"/>
      <c r="I3" s="19"/>
    </row>
    <row r="4" spans="1:9" s="4" customFormat="1" ht="15.75" customHeight="1">
      <c r="A4" s="5" t="s">
        <v>66</v>
      </c>
      <c r="B4" s="6" t="s">
        <v>39</v>
      </c>
      <c r="C4" s="20">
        <f>'Precios variables'!$C$7</f>
        <v>75000</v>
      </c>
      <c r="D4" s="21">
        <v>18</v>
      </c>
      <c r="E4" s="22">
        <f>D4*C4</f>
        <v>1350000</v>
      </c>
      <c r="F4" s="21">
        <v>18</v>
      </c>
      <c r="G4" s="23">
        <f>F4*C4</f>
        <v>1350000</v>
      </c>
      <c r="H4" s="19"/>
      <c r="I4" s="19"/>
    </row>
    <row r="5" spans="1:9" s="4" customFormat="1" ht="15.75" customHeight="1">
      <c r="A5" s="5" t="s">
        <v>66</v>
      </c>
      <c r="B5" s="6" t="s">
        <v>60</v>
      </c>
      <c r="C5" s="24">
        <f>'Precios variables'!$C$7</f>
        <v>75000</v>
      </c>
      <c r="D5" s="25">
        <v>1</v>
      </c>
      <c r="E5" s="22">
        <f aca="true" t="shared" si="0" ref="E5:E24">D5*C5</f>
        <v>75000</v>
      </c>
      <c r="F5" s="25"/>
      <c r="G5" s="23">
        <f aca="true" t="shared" si="1" ref="G5:G24">F5*C5</f>
        <v>0</v>
      </c>
      <c r="H5" s="19"/>
      <c r="I5" s="19"/>
    </row>
    <row r="6" spans="1:9" s="4" customFormat="1" ht="15.75" customHeight="1">
      <c r="A6" s="5" t="s">
        <v>66</v>
      </c>
      <c r="B6" s="6" t="s">
        <v>46</v>
      </c>
      <c r="C6" s="24">
        <f>'Precios variables'!$C$7</f>
        <v>75000</v>
      </c>
      <c r="D6" s="25">
        <v>20</v>
      </c>
      <c r="E6" s="22">
        <f t="shared" si="0"/>
        <v>1500000</v>
      </c>
      <c r="F6" s="25">
        <v>20</v>
      </c>
      <c r="G6" s="23">
        <f t="shared" si="1"/>
        <v>1500000</v>
      </c>
      <c r="H6" s="19"/>
      <c r="I6" s="19"/>
    </row>
    <row r="7" spans="1:9" s="4" customFormat="1" ht="15.75" customHeight="1">
      <c r="A7" s="5" t="s">
        <v>66</v>
      </c>
      <c r="B7" s="6" t="s">
        <v>40</v>
      </c>
      <c r="C7" s="24">
        <f>'Precios variables'!$C$7</f>
        <v>75000</v>
      </c>
      <c r="D7" s="25">
        <v>6</v>
      </c>
      <c r="E7" s="22">
        <f t="shared" si="0"/>
        <v>450000</v>
      </c>
      <c r="F7" s="25">
        <v>6</v>
      </c>
      <c r="G7" s="23">
        <f t="shared" si="1"/>
        <v>450000</v>
      </c>
      <c r="H7" s="19"/>
      <c r="I7" s="19"/>
    </row>
    <row r="8" spans="1:9" s="4" customFormat="1" ht="15.75" customHeight="1">
      <c r="A8" s="5" t="s">
        <v>66</v>
      </c>
      <c r="B8" s="6" t="s">
        <v>41</v>
      </c>
      <c r="C8" s="24">
        <f>'Precios variables'!$C$7</f>
        <v>75000</v>
      </c>
      <c r="D8" s="25">
        <v>1</v>
      </c>
      <c r="E8" s="22">
        <f t="shared" si="0"/>
        <v>75000</v>
      </c>
      <c r="F8" s="25">
        <v>1</v>
      </c>
      <c r="G8" s="23">
        <f t="shared" si="1"/>
        <v>75000</v>
      </c>
      <c r="H8" s="19"/>
      <c r="I8" s="19"/>
    </row>
    <row r="9" spans="1:9" s="4" customFormat="1" ht="15.75" customHeight="1">
      <c r="A9" s="5" t="s">
        <v>66</v>
      </c>
      <c r="B9" s="6" t="s">
        <v>72</v>
      </c>
      <c r="C9" s="24">
        <f>'Precios variables'!$C$7</f>
        <v>75000</v>
      </c>
      <c r="D9" s="25">
        <v>1</v>
      </c>
      <c r="E9" s="22">
        <f t="shared" si="0"/>
        <v>75000</v>
      </c>
      <c r="F9" s="25">
        <v>1</v>
      </c>
      <c r="G9" s="23">
        <f t="shared" si="1"/>
        <v>75000</v>
      </c>
      <c r="H9" s="19"/>
      <c r="I9" s="19"/>
    </row>
    <row r="10" spans="1:9" s="4" customFormat="1" ht="15.75" customHeight="1">
      <c r="A10" s="5" t="s">
        <v>66</v>
      </c>
      <c r="B10" s="6" t="s">
        <v>42</v>
      </c>
      <c r="C10" s="24">
        <f>'Precios variables'!$C$7</f>
        <v>75000</v>
      </c>
      <c r="D10" s="25">
        <v>3</v>
      </c>
      <c r="E10" s="22">
        <f t="shared" si="0"/>
        <v>225000</v>
      </c>
      <c r="F10" s="25">
        <v>3</v>
      </c>
      <c r="G10" s="23">
        <f t="shared" si="1"/>
        <v>225000</v>
      </c>
      <c r="H10" s="19"/>
      <c r="I10" s="19"/>
    </row>
    <row r="11" spans="1:9" s="4" customFormat="1" ht="15.75" customHeight="1">
      <c r="A11" s="5" t="s">
        <v>66</v>
      </c>
      <c r="B11" s="6" t="s">
        <v>44</v>
      </c>
      <c r="C11" s="24">
        <f>'Precios variables'!$C$7</f>
        <v>75000</v>
      </c>
      <c r="D11" s="25">
        <v>3</v>
      </c>
      <c r="E11" s="22">
        <f t="shared" si="0"/>
        <v>225000</v>
      </c>
      <c r="F11" s="25">
        <v>3</v>
      </c>
      <c r="G11" s="23">
        <f t="shared" si="1"/>
        <v>225000</v>
      </c>
      <c r="H11" s="19"/>
      <c r="I11" s="19"/>
    </row>
    <row r="12" spans="1:9" s="4" customFormat="1" ht="15.75" customHeight="1">
      <c r="A12" s="5" t="s">
        <v>66</v>
      </c>
      <c r="B12" s="6" t="s">
        <v>73</v>
      </c>
      <c r="C12" s="24">
        <f>'Precios variables'!$C$7</f>
        <v>75000</v>
      </c>
      <c r="D12" s="25">
        <v>10</v>
      </c>
      <c r="E12" s="22">
        <f t="shared" si="0"/>
        <v>750000</v>
      </c>
      <c r="F12" s="25">
        <v>35</v>
      </c>
      <c r="G12" s="23">
        <f t="shared" si="1"/>
        <v>2625000</v>
      </c>
      <c r="H12" s="19"/>
      <c r="I12" s="19"/>
    </row>
    <row r="13" spans="1:9" s="4" customFormat="1" ht="15.75" customHeight="1">
      <c r="A13" s="5" t="s">
        <v>66</v>
      </c>
      <c r="B13" s="6" t="s">
        <v>74</v>
      </c>
      <c r="C13" s="10">
        <f>'Precios variables'!$C$7</f>
        <v>75000</v>
      </c>
      <c r="D13" s="26">
        <v>8</v>
      </c>
      <c r="E13" s="22">
        <f t="shared" si="0"/>
        <v>600000</v>
      </c>
      <c r="F13" s="26">
        <v>20</v>
      </c>
      <c r="G13" s="23">
        <f t="shared" si="1"/>
        <v>1500000</v>
      </c>
      <c r="H13" s="19"/>
      <c r="I13" s="19"/>
    </row>
    <row r="14" spans="1:9" s="4" customFormat="1" ht="15.75" customHeight="1">
      <c r="A14" s="27"/>
      <c r="B14" s="7" t="s">
        <v>70</v>
      </c>
      <c r="C14" s="8"/>
      <c r="D14" s="257">
        <f>SUM(D4:D13)</f>
        <v>71</v>
      </c>
      <c r="E14" s="8">
        <f>SUM(E4:E13)</f>
        <v>5325000</v>
      </c>
      <c r="F14" s="258">
        <f>SUM(F4:F13)</f>
        <v>107</v>
      </c>
      <c r="G14" s="9">
        <f>SUM(G4:G13)</f>
        <v>8025000</v>
      </c>
      <c r="H14" s="19"/>
      <c r="I14" s="19"/>
    </row>
    <row r="15" spans="1:9" s="4" customFormat="1" ht="15.75" customHeight="1">
      <c r="A15" s="2" t="s">
        <v>75</v>
      </c>
      <c r="B15" s="3"/>
      <c r="C15" s="11"/>
      <c r="D15" s="28"/>
      <c r="E15" s="11"/>
      <c r="F15" s="28"/>
      <c r="G15" s="18"/>
      <c r="H15" s="19"/>
      <c r="I15" s="19"/>
    </row>
    <row r="16" spans="1:9" s="4" customFormat="1" ht="15.75" customHeight="1">
      <c r="A16" s="5" t="s">
        <v>66</v>
      </c>
      <c r="B16" s="6" t="s">
        <v>28</v>
      </c>
      <c r="C16" s="24"/>
      <c r="D16" s="29"/>
      <c r="E16" s="22"/>
      <c r="F16" s="29"/>
      <c r="G16" s="23"/>
      <c r="H16" s="19"/>
      <c r="I16" s="19"/>
    </row>
    <row r="17" spans="1:9" s="4" customFormat="1" ht="15.75" customHeight="1">
      <c r="A17" s="5"/>
      <c r="B17" s="30" t="s">
        <v>29</v>
      </c>
      <c r="C17" s="24">
        <f>'Precios variables'!C8</f>
        <v>180000</v>
      </c>
      <c r="D17" s="31">
        <v>3</v>
      </c>
      <c r="E17" s="22">
        <f t="shared" si="0"/>
        <v>540000</v>
      </c>
      <c r="F17" s="31">
        <v>4</v>
      </c>
      <c r="G17" s="23">
        <f t="shared" si="1"/>
        <v>720000</v>
      </c>
      <c r="H17" s="19"/>
      <c r="I17" s="19"/>
    </row>
    <row r="18" spans="1:9" s="4" customFormat="1" ht="15.75" customHeight="1">
      <c r="A18" s="5"/>
      <c r="B18" s="30" t="s">
        <v>30</v>
      </c>
      <c r="C18" s="24">
        <f>'Precios variables'!C9</f>
        <v>274000</v>
      </c>
      <c r="D18" s="32">
        <v>1</v>
      </c>
      <c r="E18" s="22">
        <f t="shared" si="0"/>
        <v>274000</v>
      </c>
      <c r="F18" s="32">
        <v>1</v>
      </c>
      <c r="G18" s="23">
        <f t="shared" si="1"/>
        <v>274000</v>
      </c>
      <c r="H18" s="19"/>
      <c r="I18" s="19"/>
    </row>
    <row r="19" spans="1:9" s="4" customFormat="1" ht="15.75" customHeight="1">
      <c r="A19" s="5"/>
      <c r="B19" s="30" t="s">
        <v>31</v>
      </c>
      <c r="C19" s="24">
        <f>'Precios variables'!C10</f>
        <v>346500</v>
      </c>
      <c r="D19" s="32">
        <v>1</v>
      </c>
      <c r="E19" s="22">
        <f t="shared" si="0"/>
        <v>346500</v>
      </c>
      <c r="F19" s="32">
        <v>1</v>
      </c>
      <c r="G19" s="23">
        <f t="shared" si="1"/>
        <v>346500</v>
      </c>
      <c r="H19" s="19"/>
      <c r="I19" s="19"/>
    </row>
    <row r="20" spans="1:9" s="4" customFormat="1" ht="15.75" customHeight="1">
      <c r="A20" s="5" t="s">
        <v>66</v>
      </c>
      <c r="B20" s="6" t="s">
        <v>63</v>
      </c>
      <c r="C20" s="24">
        <f>'Precios variables'!C12</f>
        <v>100000</v>
      </c>
      <c r="D20" s="33">
        <v>1</v>
      </c>
      <c r="E20" s="22">
        <f t="shared" si="0"/>
        <v>100000</v>
      </c>
      <c r="F20" s="33">
        <v>1</v>
      </c>
      <c r="G20" s="23">
        <f t="shared" si="1"/>
        <v>100000</v>
      </c>
      <c r="H20" s="19"/>
      <c r="I20" s="19"/>
    </row>
    <row r="21" spans="1:9" s="4" customFormat="1" ht="15.75" customHeight="1">
      <c r="A21" s="5" t="s">
        <v>66</v>
      </c>
      <c r="B21" s="6" t="s">
        <v>34</v>
      </c>
      <c r="C21" s="24">
        <f>'Precios variables'!C14</f>
        <v>80000</v>
      </c>
      <c r="D21" s="34">
        <v>2</v>
      </c>
      <c r="E21" s="22">
        <f t="shared" si="0"/>
        <v>160000</v>
      </c>
      <c r="F21" s="34">
        <v>2</v>
      </c>
      <c r="G21" s="23">
        <f t="shared" si="1"/>
        <v>160000</v>
      </c>
      <c r="H21" s="19"/>
      <c r="I21" s="19"/>
    </row>
    <row r="22" spans="1:9" s="4" customFormat="1" ht="15.75" customHeight="1">
      <c r="A22" s="5" t="s">
        <v>66</v>
      </c>
      <c r="B22" s="6" t="s">
        <v>35</v>
      </c>
      <c r="C22" s="24">
        <f>'Precios variables'!C15</f>
        <v>200000</v>
      </c>
      <c r="D22" s="35">
        <v>2</v>
      </c>
      <c r="E22" s="22">
        <f t="shared" si="0"/>
        <v>400000</v>
      </c>
      <c r="F22" s="35">
        <v>2</v>
      </c>
      <c r="G22" s="23">
        <f t="shared" si="1"/>
        <v>400000</v>
      </c>
      <c r="H22" s="19"/>
      <c r="I22" s="19"/>
    </row>
    <row r="23" spans="1:9" s="4" customFormat="1" ht="15.75" customHeight="1">
      <c r="A23" s="5" t="s">
        <v>66</v>
      </c>
      <c r="B23" s="6" t="s">
        <v>76</v>
      </c>
      <c r="C23" s="24">
        <f>'Precios variables'!C16</f>
        <v>30000</v>
      </c>
      <c r="D23" s="36">
        <v>1</v>
      </c>
      <c r="E23" s="22">
        <f t="shared" si="0"/>
        <v>30000</v>
      </c>
      <c r="F23" s="36">
        <v>1</v>
      </c>
      <c r="G23" s="23">
        <f t="shared" si="1"/>
        <v>30000</v>
      </c>
      <c r="H23" s="19"/>
      <c r="I23" s="19"/>
    </row>
    <row r="24" spans="1:9" s="4" customFormat="1" ht="15.75" customHeight="1">
      <c r="A24" s="5" t="s">
        <v>66</v>
      </c>
      <c r="B24" s="6" t="s">
        <v>77</v>
      </c>
      <c r="C24" s="10">
        <f>'Precios variables'!$C$7</f>
        <v>75000</v>
      </c>
      <c r="D24" s="26">
        <v>6</v>
      </c>
      <c r="E24" s="22">
        <f t="shared" si="0"/>
        <v>450000</v>
      </c>
      <c r="F24" s="26">
        <v>6</v>
      </c>
      <c r="G24" s="23">
        <f t="shared" si="1"/>
        <v>450000</v>
      </c>
      <c r="H24" s="19"/>
      <c r="I24" s="19"/>
    </row>
    <row r="25" spans="1:9" s="4" customFormat="1" ht="15.75" customHeight="1">
      <c r="A25" s="27"/>
      <c r="B25" s="7" t="s">
        <v>71</v>
      </c>
      <c r="C25" s="8"/>
      <c r="D25" s="259"/>
      <c r="E25" s="8">
        <f>SUM(E17:E24)</f>
        <v>2300500</v>
      </c>
      <c r="F25" s="259"/>
      <c r="G25" s="9">
        <f>SUM(G17:G24)</f>
        <v>2480500</v>
      </c>
      <c r="H25" s="19"/>
      <c r="I25" s="19"/>
    </row>
    <row r="26" spans="1:9" s="4" customFormat="1" ht="15.75" customHeight="1" thickBot="1">
      <c r="A26" s="37"/>
      <c r="B26" s="38" t="s">
        <v>50</v>
      </c>
      <c r="C26" s="39"/>
      <c r="D26" s="40"/>
      <c r="E26" s="41">
        <f>E25+E14</f>
        <v>7625500</v>
      </c>
      <c r="F26" s="42"/>
      <c r="G26" s="43">
        <f>G25+G14</f>
        <v>10505500</v>
      </c>
      <c r="H26" s="19"/>
      <c r="I26" s="19"/>
    </row>
    <row r="27" ht="12.75"/>
    <row r="28" ht="12.75"/>
  </sheetData>
  <sheetProtection password="CB69" sheet="1" objects="1" scenarios="1"/>
  <mergeCells count="3">
    <mergeCell ref="A1:B2"/>
    <mergeCell ref="D1:E1"/>
    <mergeCell ref="F1:G1"/>
  </mergeCells>
  <printOptions horizontalCentered="1"/>
  <pageMargins left="0.83" right="0.82" top="1.64" bottom="1.71" header="0.85" footer="1.67"/>
  <pageSetup fitToHeight="1" fitToWidth="1" horizontalDpi="600" verticalDpi="600" orientation="landscape" paperSize="9" scale="90" r:id="rId1"/>
  <headerFooter alignWithMargins="0">
    <oddHeader>&amp;C&amp;"Arial,Bold Italic"&amp;15PROYECTO ECU-B7-3010/93/176
COSTOS DE PRODUCCIÓN&amp;11
Mantenimiento de 1 ha de cacao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showGridLines="0" zoomScale="75" zoomScaleNormal="75" workbookViewId="0" topLeftCell="A1">
      <pane xSplit="2" ySplit="2" topLeftCell="C5" activePane="bottomRight" state="frozen"/>
      <selection pane="topLeft" activeCell="D46" activeCellId="1" sqref="D25 D46"/>
      <selection pane="topRight" activeCell="D46" activeCellId="1" sqref="D25 D46"/>
      <selection pane="bottomLeft" activeCell="D46" activeCellId="1" sqref="D25 D46"/>
      <selection pane="bottomRight" activeCell="H46" sqref="H46:I46"/>
    </sheetView>
  </sheetViews>
  <sheetFormatPr defaultColWidth="11.421875" defaultRowHeight="12.75" zeroHeight="1"/>
  <cols>
    <col min="1" max="1" width="3.421875" style="160" customWidth="1"/>
    <col min="2" max="2" width="40.28125" style="44" customWidth="1"/>
    <col min="3" max="3" width="10.8515625" style="101" customWidth="1"/>
    <col min="4" max="4" width="12.8515625" style="160" customWidth="1"/>
    <col min="5" max="5" width="12.8515625" style="44" customWidth="1"/>
    <col min="6" max="6" width="12.8515625" style="160" customWidth="1"/>
    <col min="7" max="7" width="12.8515625" style="44" customWidth="1"/>
    <col min="8" max="8" width="12.8515625" style="160" customWidth="1"/>
    <col min="9" max="9" width="12.8515625" style="44" customWidth="1"/>
    <col min="10" max="10" width="12.8515625" style="160" customWidth="1"/>
    <col min="11" max="11" width="13.00390625" style="44" customWidth="1"/>
    <col min="12" max="12" width="12.8515625" style="160" customWidth="1"/>
    <col min="13" max="13" width="12.8515625" style="44" customWidth="1"/>
    <col min="14" max="14" width="12.8515625" style="160" customWidth="1"/>
    <col min="15" max="15" width="12.8515625" style="44" customWidth="1"/>
    <col min="16" max="16" width="12.8515625" style="160" customWidth="1"/>
    <col min="17" max="17" width="12.8515625" style="44" customWidth="1"/>
    <col min="18" max="18" width="12.8515625" style="160" customWidth="1"/>
    <col min="19" max="19" width="13.421875" style="44" bestFit="1" customWidth="1"/>
    <col min="20" max="20" width="2.421875" style="51" customWidth="1"/>
    <col min="21" max="16384" width="0" style="44" hidden="1" customWidth="1"/>
  </cols>
  <sheetData>
    <row r="1" spans="1:19" ht="14.25">
      <c r="A1" s="309" t="s">
        <v>0</v>
      </c>
      <c r="B1" s="310"/>
      <c r="C1" s="307" t="s">
        <v>21</v>
      </c>
      <c r="D1" s="304" t="s">
        <v>13</v>
      </c>
      <c r="E1" s="305"/>
      <c r="F1" s="304" t="s">
        <v>14</v>
      </c>
      <c r="G1" s="305"/>
      <c r="H1" s="304" t="s">
        <v>15</v>
      </c>
      <c r="I1" s="305"/>
      <c r="J1" s="304" t="s">
        <v>16</v>
      </c>
      <c r="K1" s="306"/>
      <c r="L1" s="304" t="s">
        <v>17</v>
      </c>
      <c r="M1" s="305"/>
      <c r="N1" s="304" t="s">
        <v>18</v>
      </c>
      <c r="O1" s="305"/>
      <c r="P1" s="304" t="s">
        <v>19</v>
      </c>
      <c r="Q1" s="305"/>
      <c r="R1" s="304" t="s">
        <v>20</v>
      </c>
      <c r="S1" s="319"/>
    </row>
    <row r="2" spans="1:19" ht="14.25" customHeight="1" thickBot="1">
      <c r="A2" s="311"/>
      <c r="B2" s="312"/>
      <c r="C2" s="308"/>
      <c r="D2" s="161" t="s">
        <v>11</v>
      </c>
      <c r="E2" s="162" t="s">
        <v>12</v>
      </c>
      <c r="F2" s="161" t="s">
        <v>11</v>
      </c>
      <c r="G2" s="162" t="s">
        <v>12</v>
      </c>
      <c r="H2" s="161" t="s">
        <v>11</v>
      </c>
      <c r="I2" s="162" t="s">
        <v>12</v>
      </c>
      <c r="J2" s="161" t="s">
        <v>11</v>
      </c>
      <c r="K2" s="163" t="s">
        <v>12</v>
      </c>
      <c r="L2" s="161" t="s">
        <v>11</v>
      </c>
      <c r="M2" s="162" t="s">
        <v>12</v>
      </c>
      <c r="N2" s="161" t="s">
        <v>11</v>
      </c>
      <c r="O2" s="162" t="s">
        <v>12</v>
      </c>
      <c r="P2" s="161" t="s">
        <v>11</v>
      </c>
      <c r="Q2" s="162" t="s">
        <v>12</v>
      </c>
      <c r="R2" s="161" t="s">
        <v>11</v>
      </c>
      <c r="S2" s="164" t="s">
        <v>12</v>
      </c>
    </row>
    <row r="3" spans="1:19" ht="13.5" thickTop="1">
      <c r="A3" s="165" t="s">
        <v>2</v>
      </c>
      <c r="B3" s="166" t="s">
        <v>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19" ht="12.75">
      <c r="A4" s="168" t="s">
        <v>66</v>
      </c>
      <c r="B4" s="169" t="s">
        <v>3</v>
      </c>
      <c r="C4" s="242">
        <f>'Precios variables'!$D$7</f>
        <v>3</v>
      </c>
      <c r="D4" s="170">
        <v>20</v>
      </c>
      <c r="E4" s="171">
        <f aca="true" t="shared" si="0" ref="E4:E9">D4*C4</f>
        <v>60</v>
      </c>
      <c r="F4" s="172"/>
      <c r="G4" s="173"/>
      <c r="H4" s="172"/>
      <c r="I4" s="173"/>
      <c r="J4" s="172"/>
      <c r="K4" s="174"/>
      <c r="L4" s="175"/>
      <c r="M4" s="173"/>
      <c r="N4" s="172"/>
      <c r="O4" s="173"/>
      <c r="P4" s="172"/>
      <c r="Q4" s="173"/>
      <c r="R4" s="172"/>
      <c r="S4" s="176"/>
    </row>
    <row r="5" spans="1:19" ht="12.75">
      <c r="A5" s="168" t="s">
        <v>66</v>
      </c>
      <c r="B5" s="169" t="s">
        <v>4</v>
      </c>
      <c r="C5" s="242">
        <f>'Precios variables'!$D$7</f>
        <v>3</v>
      </c>
      <c r="D5" s="170">
        <v>8</v>
      </c>
      <c r="E5" s="171">
        <f t="shared" si="0"/>
        <v>24</v>
      </c>
      <c r="F5" s="172"/>
      <c r="G5" s="173"/>
      <c r="H5" s="172"/>
      <c r="I5" s="173"/>
      <c r="J5" s="172"/>
      <c r="K5" s="174"/>
      <c r="L5" s="175"/>
      <c r="M5" s="173"/>
      <c r="N5" s="172"/>
      <c r="O5" s="173"/>
      <c r="P5" s="172"/>
      <c r="Q5" s="173"/>
      <c r="R5" s="172"/>
      <c r="S5" s="176"/>
    </row>
    <row r="6" spans="1:19" ht="12.75">
      <c r="A6" s="168" t="s">
        <v>66</v>
      </c>
      <c r="B6" s="169" t="s">
        <v>8</v>
      </c>
      <c r="C6" s="242">
        <f>'Precios variables'!$D$7</f>
        <v>3</v>
      </c>
      <c r="D6" s="170">
        <v>8</v>
      </c>
      <c r="E6" s="171">
        <f t="shared" si="0"/>
        <v>24</v>
      </c>
      <c r="F6" s="172"/>
      <c r="G6" s="173"/>
      <c r="H6" s="172"/>
      <c r="I6" s="173"/>
      <c r="J6" s="172"/>
      <c r="K6" s="174"/>
      <c r="L6" s="175"/>
      <c r="M6" s="173"/>
      <c r="N6" s="172"/>
      <c r="O6" s="173"/>
      <c r="P6" s="172"/>
      <c r="Q6" s="173"/>
      <c r="R6" s="172"/>
      <c r="S6" s="176"/>
    </row>
    <row r="7" spans="1:19" ht="12.75">
      <c r="A7" s="168" t="s">
        <v>66</v>
      </c>
      <c r="B7" s="169" t="s">
        <v>7</v>
      </c>
      <c r="C7" s="242">
        <f>'Precios variables'!$D$7</f>
        <v>3</v>
      </c>
      <c r="D7" s="170">
        <v>8</v>
      </c>
      <c r="E7" s="171">
        <f t="shared" si="0"/>
        <v>24</v>
      </c>
      <c r="F7" s="172"/>
      <c r="G7" s="173"/>
      <c r="H7" s="172"/>
      <c r="I7" s="173"/>
      <c r="J7" s="172"/>
      <c r="K7" s="174"/>
      <c r="L7" s="175"/>
      <c r="M7" s="173"/>
      <c r="N7" s="172"/>
      <c r="O7" s="173"/>
      <c r="P7" s="172"/>
      <c r="Q7" s="173"/>
      <c r="R7" s="172"/>
      <c r="S7" s="176"/>
    </row>
    <row r="8" spans="1:19" ht="12.75">
      <c r="A8" s="168" t="s">
        <v>66</v>
      </c>
      <c r="B8" s="169" t="s">
        <v>6</v>
      </c>
      <c r="C8" s="242">
        <f>'Precios variables'!$D$7</f>
        <v>3</v>
      </c>
      <c r="D8" s="170">
        <v>1</v>
      </c>
      <c r="E8" s="171">
        <f t="shared" si="0"/>
        <v>3</v>
      </c>
      <c r="F8" s="172"/>
      <c r="G8" s="173"/>
      <c r="H8" s="172"/>
      <c r="I8" s="173"/>
      <c r="J8" s="172"/>
      <c r="K8" s="174"/>
      <c r="L8" s="175"/>
      <c r="M8" s="173"/>
      <c r="N8" s="172"/>
      <c r="O8" s="173"/>
      <c r="P8" s="172"/>
      <c r="Q8" s="173"/>
      <c r="R8" s="172"/>
      <c r="S8" s="176"/>
    </row>
    <row r="9" spans="1:19" ht="12.75">
      <c r="A9" s="168" t="s">
        <v>66</v>
      </c>
      <c r="B9" s="169" t="s">
        <v>5</v>
      </c>
      <c r="C9" s="242">
        <f>'Precios variables'!$D$7</f>
        <v>3</v>
      </c>
      <c r="D9" s="170">
        <v>10</v>
      </c>
      <c r="E9" s="171">
        <f t="shared" si="0"/>
        <v>30</v>
      </c>
      <c r="F9" s="172"/>
      <c r="G9" s="173"/>
      <c r="H9" s="172"/>
      <c r="I9" s="173"/>
      <c r="J9" s="172"/>
      <c r="K9" s="174"/>
      <c r="L9" s="175"/>
      <c r="M9" s="173"/>
      <c r="N9" s="172"/>
      <c r="O9" s="173"/>
      <c r="P9" s="172"/>
      <c r="Q9" s="173"/>
      <c r="R9" s="172"/>
      <c r="S9" s="176"/>
    </row>
    <row r="10" spans="1:19" ht="12.75">
      <c r="A10" s="177"/>
      <c r="B10" s="178" t="s">
        <v>70</v>
      </c>
      <c r="C10" s="260"/>
      <c r="D10" s="179">
        <f>SUM(D4:D9)</f>
        <v>55</v>
      </c>
      <c r="E10" s="180">
        <f>SUM(E4:E9)</f>
        <v>165</v>
      </c>
      <c r="F10" s="181"/>
      <c r="G10" s="182"/>
      <c r="H10" s="181"/>
      <c r="I10" s="182"/>
      <c r="J10" s="181"/>
      <c r="K10" s="183"/>
      <c r="L10" s="184"/>
      <c r="M10" s="182"/>
      <c r="N10" s="181"/>
      <c r="O10" s="182"/>
      <c r="P10" s="181"/>
      <c r="Q10" s="182"/>
      <c r="R10" s="181"/>
      <c r="S10" s="185"/>
    </row>
    <row r="11" spans="1:19" ht="12.75">
      <c r="A11" s="186" t="s">
        <v>9</v>
      </c>
      <c r="B11" s="187" t="s">
        <v>10</v>
      </c>
      <c r="C11" s="188"/>
      <c r="D11" s="187"/>
      <c r="E11" s="188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9"/>
    </row>
    <row r="12" spans="1:19" ht="12.75">
      <c r="A12" s="168" t="s">
        <v>66</v>
      </c>
      <c r="B12" s="169" t="s">
        <v>36</v>
      </c>
      <c r="C12" s="242">
        <f>'Precios variables'!D4</f>
        <v>0.06</v>
      </c>
      <c r="D12" s="190">
        <v>1111</v>
      </c>
      <c r="E12" s="171">
        <f aca="true" t="shared" si="1" ref="E12:E18">D12*C12</f>
        <v>66.66</v>
      </c>
      <c r="F12" s="172"/>
      <c r="G12" s="171">
        <f aca="true" t="shared" si="2" ref="G12:G18">F12*C12</f>
        <v>0</v>
      </c>
      <c r="H12" s="172"/>
      <c r="I12" s="171">
        <f aca="true" t="shared" si="3" ref="I12:I18">H12*C12</f>
        <v>0</v>
      </c>
      <c r="J12" s="172"/>
      <c r="K12" s="191">
        <f aca="true" t="shared" si="4" ref="K12:K18">J12*C12</f>
        <v>0</v>
      </c>
      <c r="L12" s="175"/>
      <c r="M12" s="171">
        <f aca="true" t="shared" si="5" ref="M12:M18">L12*C12</f>
        <v>0</v>
      </c>
      <c r="N12" s="172"/>
      <c r="O12" s="171">
        <f aca="true" t="shared" si="6" ref="O12:O18">N12*C12</f>
        <v>0</v>
      </c>
      <c r="P12" s="172"/>
      <c r="Q12" s="171">
        <f aca="true" t="shared" si="7" ref="Q12:Q18">P12*C12</f>
        <v>0</v>
      </c>
      <c r="R12" s="172"/>
      <c r="S12" s="192">
        <f aca="true" t="shared" si="8" ref="S12:S18">R12*C12</f>
        <v>0</v>
      </c>
    </row>
    <row r="13" spans="1:19" ht="12.75">
      <c r="A13" s="168" t="s">
        <v>66</v>
      </c>
      <c r="B13" s="169" t="s">
        <v>22</v>
      </c>
      <c r="C13" s="242">
        <f>'Precios variables'!D3</f>
        <v>0.5</v>
      </c>
      <c r="D13" s="190">
        <v>1222</v>
      </c>
      <c r="E13" s="171">
        <f t="shared" si="1"/>
        <v>611</v>
      </c>
      <c r="F13" s="172"/>
      <c r="G13" s="171">
        <f t="shared" si="2"/>
        <v>0</v>
      </c>
      <c r="H13" s="172"/>
      <c r="I13" s="171">
        <f t="shared" si="3"/>
        <v>0</v>
      </c>
      <c r="J13" s="172"/>
      <c r="K13" s="191">
        <f t="shared" si="4"/>
        <v>0</v>
      </c>
      <c r="L13" s="175"/>
      <c r="M13" s="171">
        <f t="shared" si="5"/>
        <v>0</v>
      </c>
      <c r="N13" s="172"/>
      <c r="O13" s="171">
        <f t="shared" si="6"/>
        <v>0</v>
      </c>
      <c r="P13" s="172"/>
      <c r="Q13" s="171">
        <f t="shared" si="7"/>
        <v>0</v>
      </c>
      <c r="R13" s="172"/>
      <c r="S13" s="192">
        <f t="shared" si="8"/>
        <v>0</v>
      </c>
    </row>
    <row r="14" spans="1:19" ht="12.75">
      <c r="A14" s="168" t="s">
        <v>66</v>
      </c>
      <c r="B14" s="169" t="s">
        <v>23</v>
      </c>
      <c r="C14" s="242">
        <f>'Precios variables'!D6</f>
        <v>0.2</v>
      </c>
      <c r="D14" s="190">
        <v>600</v>
      </c>
      <c r="E14" s="171">
        <f t="shared" si="1"/>
        <v>120</v>
      </c>
      <c r="F14" s="172">
        <v>300</v>
      </c>
      <c r="G14" s="171">
        <f t="shared" si="2"/>
        <v>60</v>
      </c>
      <c r="H14" s="172"/>
      <c r="I14" s="171">
        <f t="shared" si="3"/>
        <v>0</v>
      </c>
      <c r="J14" s="172"/>
      <c r="K14" s="191">
        <f t="shared" si="4"/>
        <v>0</v>
      </c>
      <c r="L14" s="175"/>
      <c r="M14" s="171">
        <f t="shared" si="5"/>
        <v>0</v>
      </c>
      <c r="N14" s="172"/>
      <c r="O14" s="171">
        <f t="shared" si="6"/>
        <v>0</v>
      </c>
      <c r="P14" s="172"/>
      <c r="Q14" s="171">
        <f t="shared" si="7"/>
        <v>0</v>
      </c>
      <c r="R14" s="172"/>
      <c r="S14" s="192">
        <f t="shared" si="8"/>
        <v>0</v>
      </c>
    </row>
    <row r="15" spans="1:19" ht="12.75">
      <c r="A15" s="168" t="s">
        <v>66</v>
      </c>
      <c r="B15" s="169" t="s">
        <v>24</v>
      </c>
      <c r="C15" s="242">
        <f>'Precios variables'!D16</f>
        <v>1.2</v>
      </c>
      <c r="D15" s="172">
        <v>1</v>
      </c>
      <c r="E15" s="171">
        <f t="shared" si="1"/>
        <v>1.2</v>
      </c>
      <c r="F15" s="172">
        <v>1</v>
      </c>
      <c r="G15" s="171">
        <f t="shared" si="2"/>
        <v>1.2</v>
      </c>
      <c r="H15" s="172">
        <v>1</v>
      </c>
      <c r="I15" s="171">
        <f t="shared" si="3"/>
        <v>1.2</v>
      </c>
      <c r="J15" s="172">
        <v>1</v>
      </c>
      <c r="K15" s="191">
        <f t="shared" si="4"/>
        <v>1.2</v>
      </c>
      <c r="L15" s="175">
        <v>1</v>
      </c>
      <c r="M15" s="171">
        <f t="shared" si="5"/>
        <v>1.2</v>
      </c>
      <c r="N15" s="172">
        <v>1</v>
      </c>
      <c r="O15" s="171">
        <f t="shared" si="6"/>
        <v>1.2</v>
      </c>
      <c r="P15" s="172">
        <v>1</v>
      </c>
      <c r="Q15" s="171">
        <f t="shared" si="7"/>
        <v>1.2</v>
      </c>
      <c r="R15" s="172">
        <v>1</v>
      </c>
      <c r="S15" s="192">
        <f t="shared" si="8"/>
        <v>1.2</v>
      </c>
    </row>
    <row r="16" spans="1:19" ht="12.75">
      <c r="A16" s="168" t="s">
        <v>66</v>
      </c>
      <c r="B16" s="169" t="s">
        <v>97</v>
      </c>
      <c r="C16" s="242">
        <f>'Precios variables'!D7</f>
        <v>3</v>
      </c>
      <c r="D16" s="170">
        <v>6</v>
      </c>
      <c r="E16" s="171">
        <f t="shared" si="1"/>
        <v>18</v>
      </c>
      <c r="F16" s="170">
        <v>6</v>
      </c>
      <c r="G16" s="171">
        <f t="shared" si="2"/>
        <v>18</v>
      </c>
      <c r="H16" s="170">
        <v>6</v>
      </c>
      <c r="I16" s="171">
        <f t="shared" si="3"/>
        <v>18</v>
      </c>
      <c r="J16" s="170">
        <v>6</v>
      </c>
      <c r="K16" s="191">
        <f t="shared" si="4"/>
        <v>18</v>
      </c>
      <c r="L16" s="193">
        <v>6</v>
      </c>
      <c r="M16" s="171">
        <f t="shared" si="5"/>
        <v>18</v>
      </c>
      <c r="N16" s="170">
        <v>6</v>
      </c>
      <c r="O16" s="171">
        <f t="shared" si="6"/>
        <v>18</v>
      </c>
      <c r="P16" s="170">
        <v>6</v>
      </c>
      <c r="Q16" s="171">
        <f t="shared" si="7"/>
        <v>18</v>
      </c>
      <c r="R16" s="170">
        <v>6</v>
      </c>
      <c r="S16" s="192">
        <f t="shared" si="8"/>
        <v>18</v>
      </c>
    </row>
    <row r="17" spans="1:19" ht="12.75">
      <c r="A17" s="168" t="s">
        <v>66</v>
      </c>
      <c r="B17" s="169" t="s">
        <v>26</v>
      </c>
      <c r="C17" s="242">
        <f>'Precios variables'!D5</f>
        <v>0.2</v>
      </c>
      <c r="D17" s="172"/>
      <c r="E17" s="171">
        <f t="shared" si="1"/>
        <v>0</v>
      </c>
      <c r="F17" s="172">
        <v>600</v>
      </c>
      <c r="G17" s="171">
        <f t="shared" si="2"/>
        <v>120</v>
      </c>
      <c r="H17" s="172">
        <v>500</v>
      </c>
      <c r="I17" s="171">
        <f t="shared" si="3"/>
        <v>100</v>
      </c>
      <c r="J17" s="172"/>
      <c r="K17" s="191">
        <f t="shared" si="4"/>
        <v>0</v>
      </c>
      <c r="L17" s="175"/>
      <c r="M17" s="171">
        <f t="shared" si="5"/>
        <v>0</v>
      </c>
      <c r="N17" s="172"/>
      <c r="O17" s="171">
        <f t="shared" si="6"/>
        <v>0</v>
      </c>
      <c r="P17" s="172"/>
      <c r="Q17" s="171">
        <f t="shared" si="7"/>
        <v>0</v>
      </c>
      <c r="R17" s="172"/>
      <c r="S17" s="192">
        <f t="shared" si="8"/>
        <v>0</v>
      </c>
    </row>
    <row r="18" spans="1:19" ht="12.75">
      <c r="A18" s="168" t="s">
        <v>66</v>
      </c>
      <c r="B18" s="169" t="s">
        <v>27</v>
      </c>
      <c r="C18" s="242">
        <f>'Precios variables'!$D$7</f>
        <v>3</v>
      </c>
      <c r="D18" s="172"/>
      <c r="E18" s="171">
        <f t="shared" si="1"/>
        <v>0</v>
      </c>
      <c r="F18" s="170">
        <v>2</v>
      </c>
      <c r="G18" s="171">
        <f t="shared" si="2"/>
        <v>6</v>
      </c>
      <c r="H18" s="170">
        <v>2</v>
      </c>
      <c r="I18" s="171">
        <f t="shared" si="3"/>
        <v>6</v>
      </c>
      <c r="J18" s="172"/>
      <c r="K18" s="191">
        <f t="shared" si="4"/>
        <v>0</v>
      </c>
      <c r="L18" s="175"/>
      <c r="M18" s="171">
        <f t="shared" si="5"/>
        <v>0</v>
      </c>
      <c r="N18" s="172"/>
      <c r="O18" s="171">
        <f t="shared" si="6"/>
        <v>0</v>
      </c>
      <c r="P18" s="172"/>
      <c r="Q18" s="171">
        <f t="shared" si="7"/>
        <v>0</v>
      </c>
      <c r="R18" s="172"/>
      <c r="S18" s="192">
        <f t="shared" si="8"/>
        <v>0</v>
      </c>
    </row>
    <row r="19" spans="1:19" ht="12.75">
      <c r="A19" s="168" t="s">
        <v>66</v>
      </c>
      <c r="B19" s="169" t="s">
        <v>28</v>
      </c>
      <c r="C19" s="242"/>
      <c r="D19" s="197"/>
      <c r="E19" s="171"/>
      <c r="F19" s="172"/>
      <c r="G19" s="171"/>
      <c r="H19" s="172"/>
      <c r="I19" s="171"/>
      <c r="J19" s="172"/>
      <c r="K19" s="191"/>
      <c r="L19" s="175"/>
      <c r="M19" s="171"/>
      <c r="N19" s="172"/>
      <c r="O19" s="171"/>
      <c r="P19" s="172"/>
      <c r="Q19" s="171"/>
      <c r="R19" s="172"/>
      <c r="S19" s="192"/>
    </row>
    <row r="20" spans="1:19" ht="12.75">
      <c r="A20" s="168"/>
      <c r="B20" s="194" t="s">
        <v>29</v>
      </c>
      <c r="C20" s="242">
        <f>'Precios variables'!D8</f>
        <v>7.2</v>
      </c>
      <c r="D20" s="197">
        <v>1</v>
      </c>
      <c r="E20" s="171">
        <f aca="true" t="shared" si="9" ref="E20:E27">D20*C20</f>
        <v>7.2</v>
      </c>
      <c r="F20" s="195">
        <v>2</v>
      </c>
      <c r="G20" s="171">
        <f aca="true" t="shared" si="10" ref="G20:G27">F20*C20</f>
        <v>14.4</v>
      </c>
      <c r="H20" s="195">
        <v>3</v>
      </c>
      <c r="I20" s="171">
        <f aca="true" t="shared" si="11" ref="I20:I27">H20*C20</f>
        <v>21.6</v>
      </c>
      <c r="J20" s="195">
        <v>4</v>
      </c>
      <c r="K20" s="191">
        <f aca="true" t="shared" si="12" ref="K20:K27">J20*C20</f>
        <v>28.8</v>
      </c>
      <c r="L20" s="196">
        <v>4</v>
      </c>
      <c r="M20" s="171">
        <f aca="true" t="shared" si="13" ref="M20:M27">L20*C20</f>
        <v>28.8</v>
      </c>
      <c r="N20" s="195">
        <v>4</v>
      </c>
      <c r="O20" s="171">
        <f aca="true" t="shared" si="14" ref="O20:O27">N20*C20</f>
        <v>28.8</v>
      </c>
      <c r="P20" s="195">
        <v>4</v>
      </c>
      <c r="Q20" s="171">
        <f aca="true" t="shared" si="15" ref="Q20:Q27">P20*C20</f>
        <v>28.8</v>
      </c>
      <c r="R20" s="195">
        <v>4</v>
      </c>
      <c r="S20" s="192">
        <f aca="true" t="shared" si="16" ref="S20:S27">R20*C20</f>
        <v>28.8</v>
      </c>
    </row>
    <row r="21" spans="1:19" ht="12.75">
      <c r="A21" s="168"/>
      <c r="B21" s="194" t="s">
        <v>30</v>
      </c>
      <c r="C21" s="242">
        <f>'Precios variables'!D9</f>
        <v>10.96</v>
      </c>
      <c r="D21" s="197"/>
      <c r="E21" s="171">
        <f t="shared" si="9"/>
        <v>0</v>
      </c>
      <c r="F21" s="197">
        <v>1</v>
      </c>
      <c r="G21" s="171">
        <f t="shared" si="10"/>
        <v>10.96</v>
      </c>
      <c r="H21" s="197">
        <v>1</v>
      </c>
      <c r="I21" s="171">
        <f t="shared" si="11"/>
        <v>10.96</v>
      </c>
      <c r="J21" s="197">
        <v>1</v>
      </c>
      <c r="K21" s="191">
        <f t="shared" si="12"/>
        <v>10.96</v>
      </c>
      <c r="L21" s="198">
        <v>1</v>
      </c>
      <c r="M21" s="171">
        <f t="shared" si="13"/>
        <v>10.96</v>
      </c>
      <c r="N21" s="197">
        <v>1</v>
      </c>
      <c r="O21" s="171">
        <f t="shared" si="14"/>
        <v>10.96</v>
      </c>
      <c r="P21" s="197">
        <v>1</v>
      </c>
      <c r="Q21" s="171">
        <f t="shared" si="15"/>
        <v>10.96</v>
      </c>
      <c r="R21" s="197">
        <v>1</v>
      </c>
      <c r="S21" s="192">
        <f t="shared" si="16"/>
        <v>10.96</v>
      </c>
    </row>
    <row r="22" spans="1:19" ht="12.75">
      <c r="A22" s="168"/>
      <c r="B22" s="194" t="s">
        <v>31</v>
      </c>
      <c r="C22" s="242">
        <f>'Precios variables'!D10</f>
        <v>13.86</v>
      </c>
      <c r="D22" s="197"/>
      <c r="E22" s="171">
        <f t="shared" si="9"/>
        <v>0</v>
      </c>
      <c r="F22" s="197">
        <v>1</v>
      </c>
      <c r="G22" s="171">
        <f t="shared" si="10"/>
        <v>13.86</v>
      </c>
      <c r="H22" s="197">
        <v>1</v>
      </c>
      <c r="I22" s="171">
        <f t="shared" si="11"/>
        <v>13.86</v>
      </c>
      <c r="J22" s="197">
        <v>1</v>
      </c>
      <c r="K22" s="191">
        <f t="shared" si="12"/>
        <v>13.86</v>
      </c>
      <c r="L22" s="198">
        <v>1</v>
      </c>
      <c r="M22" s="171">
        <f t="shared" si="13"/>
        <v>13.86</v>
      </c>
      <c r="N22" s="197">
        <v>1</v>
      </c>
      <c r="O22" s="171">
        <f t="shared" si="14"/>
        <v>13.86</v>
      </c>
      <c r="P22" s="197">
        <v>1</v>
      </c>
      <c r="Q22" s="171">
        <f t="shared" si="15"/>
        <v>13.86</v>
      </c>
      <c r="R22" s="197">
        <v>1</v>
      </c>
      <c r="S22" s="192">
        <f t="shared" si="16"/>
        <v>13.86</v>
      </c>
    </row>
    <row r="23" spans="1:19" ht="12.75">
      <c r="A23" s="168" t="s">
        <v>66</v>
      </c>
      <c r="B23" s="169" t="s">
        <v>32</v>
      </c>
      <c r="C23" s="242">
        <f>'Precios variables'!D11</f>
        <v>6.16</v>
      </c>
      <c r="D23" s="199">
        <v>3</v>
      </c>
      <c r="E23" s="171">
        <f t="shared" si="9"/>
        <v>18.48</v>
      </c>
      <c r="F23" s="199">
        <v>2</v>
      </c>
      <c r="G23" s="171">
        <f t="shared" si="10"/>
        <v>12.32</v>
      </c>
      <c r="H23" s="199"/>
      <c r="I23" s="171">
        <f t="shared" si="11"/>
        <v>0</v>
      </c>
      <c r="J23" s="172"/>
      <c r="K23" s="191">
        <f t="shared" si="12"/>
        <v>0</v>
      </c>
      <c r="L23" s="175"/>
      <c r="M23" s="171">
        <f t="shared" si="13"/>
        <v>0</v>
      </c>
      <c r="N23" s="172"/>
      <c r="O23" s="171">
        <f t="shared" si="14"/>
        <v>0</v>
      </c>
      <c r="P23" s="172"/>
      <c r="Q23" s="171">
        <f t="shared" si="15"/>
        <v>0</v>
      </c>
      <c r="R23" s="172"/>
      <c r="S23" s="192">
        <f t="shared" si="16"/>
        <v>0</v>
      </c>
    </row>
    <row r="24" spans="1:19" ht="12.75">
      <c r="A24" s="168" t="s">
        <v>66</v>
      </c>
      <c r="B24" s="169" t="s">
        <v>33</v>
      </c>
      <c r="C24" s="242">
        <f>'Precios variables'!D12</f>
        <v>4</v>
      </c>
      <c r="D24" s="200">
        <v>1</v>
      </c>
      <c r="E24" s="171">
        <f t="shared" si="9"/>
        <v>4</v>
      </c>
      <c r="F24" s="200">
        <v>1</v>
      </c>
      <c r="G24" s="171">
        <f t="shared" si="10"/>
        <v>4</v>
      </c>
      <c r="H24" s="200">
        <v>1</v>
      </c>
      <c r="I24" s="171">
        <f t="shared" si="11"/>
        <v>4</v>
      </c>
      <c r="J24" s="200"/>
      <c r="K24" s="191">
        <f t="shared" si="12"/>
        <v>0</v>
      </c>
      <c r="L24" s="247"/>
      <c r="M24" s="171">
        <f t="shared" si="13"/>
        <v>0</v>
      </c>
      <c r="N24" s="200"/>
      <c r="O24" s="171">
        <f t="shared" si="14"/>
        <v>0</v>
      </c>
      <c r="P24" s="200"/>
      <c r="Q24" s="171">
        <f t="shared" si="15"/>
        <v>0</v>
      </c>
      <c r="R24" s="200"/>
      <c r="S24" s="192">
        <f t="shared" si="16"/>
        <v>0</v>
      </c>
    </row>
    <row r="25" spans="1:19" ht="12.75">
      <c r="A25" s="168" t="s">
        <v>66</v>
      </c>
      <c r="B25" s="169" t="s">
        <v>95</v>
      </c>
      <c r="C25" s="242">
        <f>'Precios variables'!D13</f>
        <v>14.2</v>
      </c>
      <c r="D25" s="200"/>
      <c r="E25" s="171">
        <f t="shared" si="9"/>
        <v>0</v>
      </c>
      <c r="F25" s="200"/>
      <c r="G25" s="171">
        <f t="shared" si="10"/>
        <v>0</v>
      </c>
      <c r="H25" s="200"/>
      <c r="I25" s="171">
        <f t="shared" si="11"/>
        <v>0</v>
      </c>
      <c r="J25" s="200">
        <v>1</v>
      </c>
      <c r="K25" s="191">
        <f t="shared" si="12"/>
        <v>14.2</v>
      </c>
      <c r="L25" s="247">
        <v>1</v>
      </c>
      <c r="M25" s="171">
        <f t="shared" si="13"/>
        <v>14.2</v>
      </c>
      <c r="N25" s="200">
        <v>1</v>
      </c>
      <c r="O25" s="171">
        <f t="shared" si="14"/>
        <v>14.2</v>
      </c>
      <c r="P25" s="200">
        <v>1</v>
      </c>
      <c r="Q25" s="171">
        <f t="shared" si="15"/>
        <v>14.2</v>
      </c>
      <c r="R25" s="200">
        <v>1</v>
      </c>
      <c r="S25" s="192">
        <f t="shared" si="16"/>
        <v>14.2</v>
      </c>
    </row>
    <row r="26" spans="1:19" ht="12.75">
      <c r="A26" s="168" t="s">
        <v>66</v>
      </c>
      <c r="B26" s="169" t="s">
        <v>34</v>
      </c>
      <c r="C26" s="242">
        <f>'Precios variables'!D14</f>
        <v>3.2</v>
      </c>
      <c r="D26" s="199">
        <v>2</v>
      </c>
      <c r="E26" s="171">
        <f t="shared" si="9"/>
        <v>6.4</v>
      </c>
      <c r="F26" s="199">
        <v>2</v>
      </c>
      <c r="G26" s="171">
        <f t="shared" si="10"/>
        <v>6.4</v>
      </c>
      <c r="H26" s="199">
        <v>2</v>
      </c>
      <c r="I26" s="171">
        <f t="shared" si="11"/>
        <v>6.4</v>
      </c>
      <c r="J26" s="199">
        <v>2</v>
      </c>
      <c r="K26" s="191">
        <f t="shared" si="12"/>
        <v>6.4</v>
      </c>
      <c r="L26" s="248">
        <v>2</v>
      </c>
      <c r="M26" s="171">
        <f t="shared" si="13"/>
        <v>6.4</v>
      </c>
      <c r="N26" s="199">
        <v>2</v>
      </c>
      <c r="O26" s="171">
        <f t="shared" si="14"/>
        <v>6.4</v>
      </c>
      <c r="P26" s="199">
        <v>2</v>
      </c>
      <c r="Q26" s="171">
        <f t="shared" si="15"/>
        <v>6.4</v>
      </c>
      <c r="R26" s="199">
        <v>2</v>
      </c>
      <c r="S26" s="192">
        <f t="shared" si="16"/>
        <v>6.4</v>
      </c>
    </row>
    <row r="27" spans="1:19" ht="12.75">
      <c r="A27" s="168" t="s">
        <v>66</v>
      </c>
      <c r="B27" s="169" t="s">
        <v>35</v>
      </c>
      <c r="C27" s="242">
        <f>'Precios variables'!D15</f>
        <v>8</v>
      </c>
      <c r="D27" s="172"/>
      <c r="E27" s="171">
        <f t="shared" si="9"/>
        <v>0</v>
      </c>
      <c r="F27" s="172"/>
      <c r="G27" s="171">
        <f t="shared" si="10"/>
        <v>0</v>
      </c>
      <c r="H27" s="201">
        <v>2</v>
      </c>
      <c r="I27" s="171">
        <f t="shared" si="11"/>
        <v>16</v>
      </c>
      <c r="J27" s="201">
        <v>2</v>
      </c>
      <c r="K27" s="191">
        <f t="shared" si="12"/>
        <v>16</v>
      </c>
      <c r="L27" s="249">
        <v>2</v>
      </c>
      <c r="M27" s="171">
        <f t="shared" si="13"/>
        <v>16</v>
      </c>
      <c r="N27" s="201">
        <v>2</v>
      </c>
      <c r="O27" s="171">
        <f t="shared" si="14"/>
        <v>16</v>
      </c>
      <c r="P27" s="201">
        <v>2</v>
      </c>
      <c r="Q27" s="171">
        <f t="shared" si="15"/>
        <v>16</v>
      </c>
      <c r="R27" s="201">
        <v>2</v>
      </c>
      <c r="S27" s="192">
        <f t="shared" si="16"/>
        <v>16</v>
      </c>
    </row>
    <row r="28" spans="1:19" ht="12.75">
      <c r="A28" s="202"/>
      <c r="B28" s="178" t="s">
        <v>71</v>
      </c>
      <c r="C28" s="261"/>
      <c r="D28" s="181"/>
      <c r="E28" s="180">
        <f>SUM(E12:E27)</f>
        <v>852.94</v>
      </c>
      <c r="F28" s="181"/>
      <c r="G28" s="180">
        <f>SUM(G12:G27)</f>
        <v>267.14</v>
      </c>
      <c r="H28" s="181"/>
      <c r="I28" s="180">
        <f>SUM(I12:I27)</f>
        <v>198.02</v>
      </c>
      <c r="J28" s="181"/>
      <c r="K28" s="203">
        <f>SUM(K12:K27)</f>
        <v>109.42</v>
      </c>
      <c r="L28" s="184"/>
      <c r="M28" s="180">
        <f>SUM(M12:M27)</f>
        <v>109.42</v>
      </c>
      <c r="N28" s="181"/>
      <c r="O28" s="180">
        <f>SUM(O12:O27)</f>
        <v>109.42</v>
      </c>
      <c r="P28" s="181"/>
      <c r="Q28" s="180">
        <f>SUM(Q12:Q27)</f>
        <v>109.42</v>
      </c>
      <c r="R28" s="181"/>
      <c r="S28" s="204">
        <f>SUM(S12:S27)</f>
        <v>109.42</v>
      </c>
    </row>
    <row r="29" spans="1:19" ht="12.75">
      <c r="A29" s="186" t="s">
        <v>37</v>
      </c>
      <c r="B29" s="187" t="s">
        <v>38</v>
      </c>
      <c r="C29" s="188"/>
      <c r="D29" s="187"/>
      <c r="E29" s="188"/>
      <c r="F29" s="187"/>
      <c r="G29" s="188"/>
      <c r="H29" s="187"/>
      <c r="I29" s="188"/>
      <c r="J29" s="187"/>
      <c r="K29" s="188"/>
      <c r="L29" s="187"/>
      <c r="M29" s="187"/>
      <c r="N29" s="187"/>
      <c r="O29" s="187"/>
      <c r="P29" s="187"/>
      <c r="Q29" s="188"/>
      <c r="R29" s="187"/>
      <c r="S29" s="205"/>
    </row>
    <row r="30" spans="1:19" ht="12.75">
      <c r="A30" s="168" t="s">
        <v>66</v>
      </c>
      <c r="B30" s="169" t="s">
        <v>39</v>
      </c>
      <c r="C30" s="242">
        <f>'Precios variables'!$D$7</f>
        <v>3</v>
      </c>
      <c r="D30" s="170">
        <v>24</v>
      </c>
      <c r="E30" s="171">
        <f aca="true" t="shared" si="17" ref="E30:E40">D30*C30</f>
        <v>72</v>
      </c>
      <c r="F30" s="170">
        <v>20</v>
      </c>
      <c r="G30" s="171">
        <f aca="true" t="shared" si="18" ref="G30:G40">F30*C30</f>
        <v>60</v>
      </c>
      <c r="H30" s="170">
        <v>18</v>
      </c>
      <c r="I30" s="171">
        <f aca="true" t="shared" si="19" ref="I30:I40">H30*C30</f>
        <v>54</v>
      </c>
      <c r="J30" s="170">
        <v>18</v>
      </c>
      <c r="K30" s="191">
        <f aca="true" t="shared" si="20" ref="K30:K40">J30*C30</f>
        <v>54</v>
      </c>
      <c r="L30" s="193">
        <v>18</v>
      </c>
      <c r="M30" s="171">
        <f aca="true" t="shared" si="21" ref="M30:M40">L30*C30</f>
        <v>54</v>
      </c>
      <c r="N30" s="170">
        <v>18</v>
      </c>
      <c r="O30" s="171">
        <f aca="true" t="shared" si="22" ref="O30:O40">N30*C30</f>
        <v>54</v>
      </c>
      <c r="P30" s="170">
        <v>18</v>
      </c>
      <c r="Q30" s="171">
        <f aca="true" t="shared" si="23" ref="Q30:Q40">P30*C30</f>
        <v>54</v>
      </c>
      <c r="R30" s="170">
        <v>18</v>
      </c>
      <c r="S30" s="192">
        <f aca="true" t="shared" si="24" ref="S30:S40">R30*C30</f>
        <v>54</v>
      </c>
    </row>
    <row r="31" spans="1:19" ht="12.75">
      <c r="A31" s="168" t="s">
        <v>66</v>
      </c>
      <c r="B31" s="169" t="s">
        <v>40</v>
      </c>
      <c r="C31" s="242">
        <f>'Precios variables'!$D$7</f>
        <v>3</v>
      </c>
      <c r="D31" s="170">
        <v>12</v>
      </c>
      <c r="E31" s="171">
        <f t="shared" si="17"/>
        <v>36</v>
      </c>
      <c r="F31" s="170">
        <v>12</v>
      </c>
      <c r="G31" s="171">
        <f t="shared" si="18"/>
        <v>36</v>
      </c>
      <c r="H31" s="170">
        <v>12</v>
      </c>
      <c r="I31" s="171">
        <f t="shared" si="19"/>
        <v>36</v>
      </c>
      <c r="J31" s="170">
        <v>12</v>
      </c>
      <c r="K31" s="191">
        <f t="shared" si="20"/>
        <v>36</v>
      </c>
      <c r="L31" s="193">
        <v>12</v>
      </c>
      <c r="M31" s="171">
        <f t="shared" si="21"/>
        <v>36</v>
      </c>
      <c r="N31" s="170">
        <v>12</v>
      </c>
      <c r="O31" s="171">
        <f t="shared" si="22"/>
        <v>36</v>
      </c>
      <c r="P31" s="170">
        <v>12</v>
      </c>
      <c r="Q31" s="171">
        <f t="shared" si="23"/>
        <v>36</v>
      </c>
      <c r="R31" s="170">
        <v>12</v>
      </c>
      <c r="S31" s="192">
        <f t="shared" si="24"/>
        <v>36</v>
      </c>
    </row>
    <row r="32" spans="1:19" ht="12.75">
      <c r="A32" s="168" t="s">
        <v>66</v>
      </c>
      <c r="B32" s="169" t="s">
        <v>41</v>
      </c>
      <c r="C32" s="242">
        <f>'Precios variables'!$D$7</f>
        <v>3</v>
      </c>
      <c r="D32" s="170">
        <v>2</v>
      </c>
      <c r="E32" s="171">
        <f t="shared" si="17"/>
        <v>6</v>
      </c>
      <c r="F32" s="170">
        <v>2</v>
      </c>
      <c r="G32" s="171">
        <f t="shared" si="18"/>
        <v>6</v>
      </c>
      <c r="H32" s="170">
        <v>2</v>
      </c>
      <c r="I32" s="171">
        <f t="shared" si="19"/>
        <v>6</v>
      </c>
      <c r="J32" s="170">
        <v>2</v>
      </c>
      <c r="K32" s="191">
        <f t="shared" si="20"/>
        <v>6</v>
      </c>
      <c r="L32" s="193">
        <v>4</v>
      </c>
      <c r="M32" s="171">
        <f t="shared" si="21"/>
        <v>12</v>
      </c>
      <c r="N32" s="170">
        <v>3</v>
      </c>
      <c r="O32" s="171">
        <f t="shared" si="22"/>
        <v>9</v>
      </c>
      <c r="P32" s="170">
        <v>2</v>
      </c>
      <c r="Q32" s="171">
        <f t="shared" si="23"/>
        <v>6</v>
      </c>
      <c r="R32" s="170">
        <v>2</v>
      </c>
      <c r="S32" s="192">
        <f t="shared" si="24"/>
        <v>6</v>
      </c>
    </row>
    <row r="33" spans="1:19" ht="12.75">
      <c r="A33" s="168" t="s">
        <v>66</v>
      </c>
      <c r="B33" s="169" t="s">
        <v>42</v>
      </c>
      <c r="C33" s="242">
        <f>'Precios variables'!$D$7</f>
        <v>3</v>
      </c>
      <c r="D33" s="170">
        <v>3</v>
      </c>
      <c r="E33" s="171">
        <f t="shared" si="17"/>
        <v>9</v>
      </c>
      <c r="F33" s="170">
        <v>3</v>
      </c>
      <c r="G33" s="171">
        <f t="shared" si="18"/>
        <v>9</v>
      </c>
      <c r="H33" s="170">
        <v>3</v>
      </c>
      <c r="I33" s="171">
        <f t="shared" si="19"/>
        <v>9</v>
      </c>
      <c r="J33" s="170">
        <v>3</v>
      </c>
      <c r="K33" s="191">
        <f t="shared" si="20"/>
        <v>9</v>
      </c>
      <c r="L33" s="193">
        <v>3</v>
      </c>
      <c r="M33" s="171">
        <f t="shared" si="21"/>
        <v>9</v>
      </c>
      <c r="N33" s="170">
        <v>3</v>
      </c>
      <c r="O33" s="171">
        <f t="shared" si="22"/>
        <v>9</v>
      </c>
      <c r="P33" s="170">
        <v>3</v>
      </c>
      <c r="Q33" s="171">
        <f t="shared" si="23"/>
        <v>9</v>
      </c>
      <c r="R33" s="170">
        <v>3</v>
      </c>
      <c r="S33" s="192">
        <f t="shared" si="24"/>
        <v>9</v>
      </c>
    </row>
    <row r="34" spans="1:19" ht="12.75">
      <c r="A34" s="168" t="s">
        <v>66</v>
      </c>
      <c r="B34" s="169" t="s">
        <v>43</v>
      </c>
      <c r="C34" s="242">
        <f>'Precios variables'!$D$7</f>
        <v>3</v>
      </c>
      <c r="D34" s="170">
        <v>4</v>
      </c>
      <c r="E34" s="171">
        <f t="shared" si="17"/>
        <v>12</v>
      </c>
      <c r="F34" s="170">
        <v>6</v>
      </c>
      <c r="G34" s="171">
        <f t="shared" si="18"/>
        <v>18</v>
      </c>
      <c r="H34" s="170">
        <v>4</v>
      </c>
      <c r="I34" s="171">
        <f t="shared" si="19"/>
        <v>12</v>
      </c>
      <c r="J34" s="170">
        <v>1</v>
      </c>
      <c r="K34" s="191">
        <f t="shared" si="20"/>
        <v>3</v>
      </c>
      <c r="L34" s="193"/>
      <c r="M34" s="171">
        <f t="shared" si="21"/>
        <v>0</v>
      </c>
      <c r="N34" s="170"/>
      <c r="O34" s="171">
        <f t="shared" si="22"/>
        <v>0</v>
      </c>
      <c r="P34" s="170"/>
      <c r="Q34" s="171">
        <f t="shared" si="23"/>
        <v>0</v>
      </c>
      <c r="R34" s="170"/>
      <c r="S34" s="192">
        <f t="shared" si="24"/>
        <v>0</v>
      </c>
    </row>
    <row r="35" spans="1:19" ht="12.75">
      <c r="A35" s="168" t="s">
        <v>66</v>
      </c>
      <c r="B35" s="169" t="s">
        <v>44</v>
      </c>
      <c r="C35" s="242">
        <f>'Precios variables'!$D$7</f>
        <v>3</v>
      </c>
      <c r="D35" s="170">
        <v>6</v>
      </c>
      <c r="E35" s="171">
        <f t="shared" si="17"/>
        <v>18</v>
      </c>
      <c r="F35" s="170">
        <v>6</v>
      </c>
      <c r="G35" s="171">
        <f t="shared" si="18"/>
        <v>18</v>
      </c>
      <c r="H35" s="170">
        <v>6</v>
      </c>
      <c r="I35" s="171">
        <f t="shared" si="19"/>
        <v>18</v>
      </c>
      <c r="J35" s="170">
        <v>6</v>
      </c>
      <c r="K35" s="191">
        <f t="shared" si="20"/>
        <v>18</v>
      </c>
      <c r="L35" s="193">
        <v>6</v>
      </c>
      <c r="M35" s="171">
        <f t="shared" si="21"/>
        <v>18</v>
      </c>
      <c r="N35" s="170">
        <v>3</v>
      </c>
      <c r="O35" s="171">
        <f t="shared" si="22"/>
        <v>9</v>
      </c>
      <c r="P35" s="170">
        <v>6</v>
      </c>
      <c r="Q35" s="171">
        <f t="shared" si="23"/>
        <v>18</v>
      </c>
      <c r="R35" s="170">
        <v>6</v>
      </c>
      <c r="S35" s="192">
        <f t="shared" si="24"/>
        <v>18</v>
      </c>
    </row>
    <row r="36" spans="1:19" ht="12.75">
      <c r="A36" s="168" t="s">
        <v>66</v>
      </c>
      <c r="B36" s="169" t="s">
        <v>45</v>
      </c>
      <c r="C36" s="242">
        <f>'Precios variables'!$D$7</f>
        <v>3</v>
      </c>
      <c r="D36" s="170">
        <v>12</v>
      </c>
      <c r="E36" s="171">
        <f t="shared" si="17"/>
        <v>36</v>
      </c>
      <c r="F36" s="170">
        <v>12</v>
      </c>
      <c r="G36" s="171">
        <f t="shared" si="18"/>
        <v>36</v>
      </c>
      <c r="H36" s="170">
        <v>8</v>
      </c>
      <c r="I36" s="171">
        <f t="shared" si="19"/>
        <v>24</v>
      </c>
      <c r="J36" s="170">
        <v>3</v>
      </c>
      <c r="K36" s="191">
        <f t="shared" si="20"/>
        <v>9</v>
      </c>
      <c r="L36" s="193"/>
      <c r="M36" s="171">
        <f t="shared" si="21"/>
        <v>0</v>
      </c>
      <c r="N36" s="170"/>
      <c r="O36" s="171">
        <f t="shared" si="22"/>
        <v>0</v>
      </c>
      <c r="P36" s="170"/>
      <c r="Q36" s="171">
        <f t="shared" si="23"/>
        <v>0</v>
      </c>
      <c r="R36" s="170"/>
      <c r="S36" s="192">
        <f t="shared" si="24"/>
        <v>0</v>
      </c>
    </row>
    <row r="37" spans="1:19" ht="12.75">
      <c r="A37" s="168" t="s">
        <v>66</v>
      </c>
      <c r="B37" s="169" t="s">
        <v>46</v>
      </c>
      <c r="C37" s="242">
        <f>'Precios variables'!$D$7</f>
        <v>3</v>
      </c>
      <c r="D37" s="170"/>
      <c r="E37" s="171">
        <f t="shared" si="17"/>
        <v>0</v>
      </c>
      <c r="F37" s="170">
        <v>5</v>
      </c>
      <c r="G37" s="171">
        <f t="shared" si="18"/>
        <v>15</v>
      </c>
      <c r="H37" s="170">
        <v>8</v>
      </c>
      <c r="I37" s="171">
        <f t="shared" si="19"/>
        <v>24</v>
      </c>
      <c r="J37" s="170">
        <v>8</v>
      </c>
      <c r="K37" s="191">
        <f t="shared" si="20"/>
        <v>24</v>
      </c>
      <c r="L37" s="193">
        <v>8</v>
      </c>
      <c r="M37" s="171">
        <f t="shared" si="21"/>
        <v>24</v>
      </c>
      <c r="N37" s="170">
        <v>8</v>
      </c>
      <c r="O37" s="171">
        <f t="shared" si="22"/>
        <v>24</v>
      </c>
      <c r="P37" s="170">
        <v>8</v>
      </c>
      <c r="Q37" s="171">
        <f t="shared" si="23"/>
        <v>24</v>
      </c>
      <c r="R37" s="170">
        <v>8</v>
      </c>
      <c r="S37" s="192">
        <f t="shared" si="24"/>
        <v>24</v>
      </c>
    </row>
    <row r="38" spans="1:19" ht="12.75">
      <c r="A38" s="168" t="s">
        <v>66</v>
      </c>
      <c r="B38" s="169" t="s">
        <v>47</v>
      </c>
      <c r="C38" s="242">
        <f>'Precios variables'!$D$7</f>
        <v>3</v>
      </c>
      <c r="D38" s="170"/>
      <c r="E38" s="171">
        <f t="shared" si="17"/>
        <v>0</v>
      </c>
      <c r="F38" s="170"/>
      <c r="G38" s="171">
        <f t="shared" si="18"/>
        <v>0</v>
      </c>
      <c r="H38" s="170">
        <v>3</v>
      </c>
      <c r="I38" s="171">
        <f t="shared" si="19"/>
        <v>9</v>
      </c>
      <c r="J38" s="170">
        <v>2</v>
      </c>
      <c r="K38" s="191">
        <f t="shared" si="20"/>
        <v>6</v>
      </c>
      <c r="L38" s="193"/>
      <c r="M38" s="171">
        <f t="shared" si="21"/>
        <v>0</v>
      </c>
      <c r="N38" s="170"/>
      <c r="O38" s="171">
        <f t="shared" si="22"/>
        <v>0</v>
      </c>
      <c r="P38" s="170"/>
      <c r="Q38" s="171">
        <f t="shared" si="23"/>
        <v>0</v>
      </c>
      <c r="R38" s="170"/>
      <c r="S38" s="192">
        <f t="shared" si="24"/>
        <v>0</v>
      </c>
    </row>
    <row r="39" spans="1:19" ht="12.75">
      <c r="A39" s="168" t="s">
        <v>66</v>
      </c>
      <c r="B39" s="169" t="s">
        <v>48</v>
      </c>
      <c r="C39" s="242">
        <f>'Precios variables'!$D$7</f>
        <v>3</v>
      </c>
      <c r="D39" s="170"/>
      <c r="E39" s="171">
        <f t="shared" si="17"/>
        <v>0</v>
      </c>
      <c r="F39" s="170">
        <v>3</v>
      </c>
      <c r="G39" s="171">
        <f t="shared" si="18"/>
        <v>9</v>
      </c>
      <c r="H39" s="170">
        <v>6</v>
      </c>
      <c r="I39" s="171">
        <f t="shared" si="19"/>
        <v>18</v>
      </c>
      <c r="J39" s="170">
        <v>12</v>
      </c>
      <c r="K39" s="191">
        <f t="shared" si="20"/>
        <v>36</v>
      </c>
      <c r="L39" s="193">
        <v>18</v>
      </c>
      <c r="M39" s="171">
        <f t="shared" si="21"/>
        <v>54</v>
      </c>
      <c r="N39" s="170">
        <v>24</v>
      </c>
      <c r="O39" s="171">
        <f t="shared" si="22"/>
        <v>72</v>
      </c>
      <c r="P39" s="170">
        <v>30</v>
      </c>
      <c r="Q39" s="171">
        <f t="shared" si="23"/>
        <v>90</v>
      </c>
      <c r="R39" s="170">
        <v>36</v>
      </c>
      <c r="S39" s="192">
        <f t="shared" si="24"/>
        <v>108</v>
      </c>
    </row>
    <row r="40" spans="1:19" ht="12.75">
      <c r="A40" s="168" t="s">
        <v>66</v>
      </c>
      <c r="B40" s="169" t="s">
        <v>49</v>
      </c>
      <c r="C40" s="242">
        <f>'Precios variables'!$D$7</f>
        <v>3</v>
      </c>
      <c r="D40" s="170"/>
      <c r="E40" s="171">
        <f t="shared" si="17"/>
        <v>0</v>
      </c>
      <c r="F40" s="170">
        <v>1.5</v>
      </c>
      <c r="G40" s="171">
        <f t="shared" si="18"/>
        <v>4.5</v>
      </c>
      <c r="H40" s="170">
        <v>3</v>
      </c>
      <c r="I40" s="171">
        <f t="shared" si="19"/>
        <v>9</v>
      </c>
      <c r="J40" s="170">
        <v>6</v>
      </c>
      <c r="K40" s="191">
        <f t="shared" si="20"/>
        <v>18</v>
      </c>
      <c r="L40" s="193">
        <v>10</v>
      </c>
      <c r="M40" s="171">
        <f t="shared" si="21"/>
        <v>30</v>
      </c>
      <c r="N40" s="170">
        <v>13</v>
      </c>
      <c r="O40" s="171">
        <f t="shared" si="22"/>
        <v>39</v>
      </c>
      <c r="P40" s="170">
        <v>17.5</v>
      </c>
      <c r="Q40" s="171">
        <f t="shared" si="23"/>
        <v>52.5</v>
      </c>
      <c r="R40" s="170">
        <v>20</v>
      </c>
      <c r="S40" s="192">
        <f t="shared" si="24"/>
        <v>60</v>
      </c>
    </row>
    <row r="41" spans="1:19" ht="12.75">
      <c r="A41" s="266"/>
      <c r="B41" s="267" t="s">
        <v>80</v>
      </c>
      <c r="C41" s="268"/>
      <c r="D41" s="269"/>
      <c r="E41" s="270">
        <f>SUM(E30:E40)</f>
        <v>189</v>
      </c>
      <c r="F41" s="271"/>
      <c r="G41" s="270">
        <f>SUM(G30:G40)</f>
        <v>211.5</v>
      </c>
      <c r="H41" s="271"/>
      <c r="I41" s="270">
        <f>SUM(I30:I40)</f>
        <v>219</v>
      </c>
      <c r="J41" s="271"/>
      <c r="K41" s="272">
        <f>SUM(K30:K40)</f>
        <v>219</v>
      </c>
      <c r="L41" s="273"/>
      <c r="M41" s="272">
        <f>SUM(M30:M40)</f>
        <v>237</v>
      </c>
      <c r="N41" s="274"/>
      <c r="O41" s="270">
        <f>SUM(O30:O40)</f>
        <v>252</v>
      </c>
      <c r="P41" s="274"/>
      <c r="Q41" s="270">
        <f>SUM(Q30:Q40)</f>
        <v>289.5</v>
      </c>
      <c r="R41" s="274"/>
      <c r="S41" s="275">
        <f>SUM(S30:S40)</f>
        <v>315</v>
      </c>
    </row>
    <row r="42" spans="1:20" s="245" customFormat="1" ht="13.5" customHeight="1">
      <c r="A42" s="313" t="s">
        <v>51</v>
      </c>
      <c r="B42" s="314"/>
      <c r="C42" s="281"/>
      <c r="D42" s="282"/>
      <c r="E42" s="283">
        <f>E41+E28+E10</f>
        <v>1206.94</v>
      </c>
      <c r="F42" s="282"/>
      <c r="G42" s="284">
        <f>G41+G28+G10</f>
        <v>478.64</v>
      </c>
      <c r="H42" s="282"/>
      <c r="I42" s="284">
        <f>I41+I28+I10</f>
        <v>417.02</v>
      </c>
      <c r="J42" s="282"/>
      <c r="K42" s="285">
        <f>K41+K28+K10</f>
        <v>328.42</v>
      </c>
      <c r="L42" s="286"/>
      <c r="M42" s="284">
        <f>M41+M28+M10</f>
        <v>346.42</v>
      </c>
      <c r="N42" s="282"/>
      <c r="O42" s="284">
        <f>O41+O28+O10</f>
        <v>361.42</v>
      </c>
      <c r="P42" s="282"/>
      <c r="Q42" s="284">
        <f>Q41+Q28+Q10</f>
        <v>398.92</v>
      </c>
      <c r="R42" s="282"/>
      <c r="S42" s="287">
        <f>S41+S28+S10</f>
        <v>424.42</v>
      </c>
      <c r="T42" s="244"/>
    </row>
    <row r="43" spans="1:19" ht="12.75">
      <c r="A43" s="186" t="s">
        <v>55</v>
      </c>
      <c r="B43" s="187" t="s">
        <v>56</v>
      </c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4"/>
    </row>
    <row r="44" spans="1:19" ht="12.75">
      <c r="A44" s="206" t="s">
        <v>66</v>
      </c>
      <c r="B44" s="169" t="s">
        <v>52</v>
      </c>
      <c r="C44" s="242">
        <f>'Precios variables'!D18</f>
        <v>1.2</v>
      </c>
      <c r="D44" s="293">
        <v>800</v>
      </c>
      <c r="E44" s="208">
        <f>D44*C44</f>
        <v>960</v>
      </c>
      <c r="F44" s="293">
        <v>1100</v>
      </c>
      <c r="G44" s="208">
        <f>F44*C44</f>
        <v>1320</v>
      </c>
      <c r="H44" s="293">
        <v>800</v>
      </c>
      <c r="I44" s="208">
        <f>H44*C44</f>
        <v>960</v>
      </c>
      <c r="J44" s="293">
        <v>300</v>
      </c>
      <c r="K44" s="210">
        <f>J44*C44</f>
        <v>360</v>
      </c>
      <c r="L44" s="294"/>
      <c r="M44" s="208">
        <f>L44*C44</f>
        <v>0</v>
      </c>
      <c r="N44" s="293"/>
      <c r="O44" s="208">
        <f>N44*C44</f>
        <v>0</v>
      </c>
      <c r="P44" s="293"/>
      <c r="Q44" s="208">
        <f>P44*C44</f>
        <v>0</v>
      </c>
      <c r="R44" s="293"/>
      <c r="S44" s="212">
        <f>R44*C44</f>
        <v>0</v>
      </c>
    </row>
    <row r="45" spans="1:19" ht="13.5" thickBot="1">
      <c r="A45" s="206" t="s">
        <v>66</v>
      </c>
      <c r="B45" s="169" t="s">
        <v>53</v>
      </c>
      <c r="C45" s="243">
        <f>'Precios variables'!D17</f>
        <v>40</v>
      </c>
      <c r="D45" s="207"/>
      <c r="E45" s="208">
        <f>D45*C45</f>
        <v>0</v>
      </c>
      <c r="F45" s="209">
        <v>3</v>
      </c>
      <c r="G45" s="208">
        <f>F45*C45</f>
        <v>120</v>
      </c>
      <c r="H45" s="209">
        <v>6</v>
      </c>
      <c r="I45" s="208">
        <f>H45*C45</f>
        <v>240</v>
      </c>
      <c r="J45" s="209">
        <v>12</v>
      </c>
      <c r="K45" s="210">
        <f>J45*C45</f>
        <v>480</v>
      </c>
      <c r="L45" s="211">
        <v>20</v>
      </c>
      <c r="M45" s="208">
        <f>L45*C45</f>
        <v>800</v>
      </c>
      <c r="N45" s="209">
        <v>26</v>
      </c>
      <c r="O45" s="208">
        <f>N45*C45</f>
        <v>1040</v>
      </c>
      <c r="P45" s="209">
        <v>35</v>
      </c>
      <c r="Q45" s="208">
        <f>P45*C45</f>
        <v>1400</v>
      </c>
      <c r="R45" s="209">
        <v>40</v>
      </c>
      <c r="S45" s="212">
        <f>R45*C45</f>
        <v>1600</v>
      </c>
    </row>
    <row r="46" spans="1:20" s="245" customFormat="1" ht="15" thickBot="1">
      <c r="A46" s="315" t="s">
        <v>54</v>
      </c>
      <c r="B46" s="316"/>
      <c r="C46" s="246"/>
      <c r="D46" s="349">
        <f>E45+E44</f>
        <v>960</v>
      </c>
      <c r="E46" s="350"/>
      <c r="F46" s="349">
        <f>G45+G44</f>
        <v>1440</v>
      </c>
      <c r="G46" s="350"/>
      <c r="H46" s="349">
        <f>I45+I44</f>
        <v>1200</v>
      </c>
      <c r="I46" s="350"/>
      <c r="J46" s="349">
        <f>K45+K44</f>
        <v>840</v>
      </c>
      <c r="K46" s="352"/>
      <c r="L46" s="349">
        <f>M45+M44</f>
        <v>800</v>
      </c>
      <c r="M46" s="350"/>
      <c r="N46" s="349">
        <f>O45+O44</f>
        <v>1040</v>
      </c>
      <c r="O46" s="350"/>
      <c r="P46" s="349">
        <f>Q45+Q44</f>
        <v>1400</v>
      </c>
      <c r="Q46" s="350"/>
      <c r="R46" s="349">
        <f>S45+S44</f>
        <v>1600</v>
      </c>
      <c r="S46" s="351"/>
      <c r="T46" s="244"/>
    </row>
    <row r="47" spans="1:19" ht="15.75" thickBot="1">
      <c r="A47" s="295"/>
      <c r="B47" s="297" t="s">
        <v>96</v>
      </c>
      <c r="C47" s="296"/>
      <c r="D47" s="346">
        <f>D46-E42</f>
        <v>-246.94000000000005</v>
      </c>
      <c r="E47" s="347"/>
      <c r="F47" s="346">
        <f>F46-G42</f>
        <v>961.36</v>
      </c>
      <c r="G47" s="347"/>
      <c r="H47" s="346">
        <f>H46-I42</f>
        <v>782.98</v>
      </c>
      <c r="I47" s="347"/>
      <c r="J47" s="346">
        <f>J46-K42</f>
        <v>511.58</v>
      </c>
      <c r="K47" s="347"/>
      <c r="L47" s="346">
        <f>L46-M42</f>
        <v>453.58</v>
      </c>
      <c r="M47" s="347"/>
      <c r="N47" s="346">
        <f>N46-O42</f>
        <v>678.5799999999999</v>
      </c>
      <c r="O47" s="347"/>
      <c r="P47" s="346">
        <f>P46-Q42</f>
        <v>1001.0799999999999</v>
      </c>
      <c r="Q47" s="347"/>
      <c r="R47" s="346">
        <f>R46-S42</f>
        <v>1175.58</v>
      </c>
      <c r="S47" s="348"/>
    </row>
    <row r="48" ht="3.75" customHeight="1"/>
  </sheetData>
  <sheetProtection password="CB69" sheet="1" objects="1" scenarios="1"/>
  <mergeCells count="29">
    <mergeCell ref="F1:G1"/>
    <mergeCell ref="H1:I1"/>
    <mergeCell ref="J1:K1"/>
    <mergeCell ref="C1:C2"/>
    <mergeCell ref="A1:B2"/>
    <mergeCell ref="A42:B42"/>
    <mergeCell ref="A46:B46"/>
    <mergeCell ref="C43:S43"/>
    <mergeCell ref="L1:M1"/>
    <mergeCell ref="N1:O1"/>
    <mergeCell ref="P1:Q1"/>
    <mergeCell ref="R1:S1"/>
    <mergeCell ref="D1:E1"/>
    <mergeCell ref="F46:G46"/>
    <mergeCell ref="N46:O46"/>
    <mergeCell ref="P46:Q46"/>
    <mergeCell ref="R46:S46"/>
    <mergeCell ref="D46:E46"/>
    <mergeCell ref="H46:I46"/>
    <mergeCell ref="J46:K46"/>
    <mergeCell ref="L46:M46"/>
    <mergeCell ref="D47:E47"/>
    <mergeCell ref="F47:G47"/>
    <mergeCell ref="H47:I47"/>
    <mergeCell ref="J47:K47"/>
    <mergeCell ref="L47:M47"/>
    <mergeCell ref="N47:O47"/>
    <mergeCell ref="P47:Q47"/>
    <mergeCell ref="R47:S47"/>
  </mergeCells>
  <printOptions verticalCentered="1"/>
  <pageMargins left="0.94" right="0.5118110236220472" top="0.984251968503937" bottom="0.5511811023622047" header="0.31496062992125984" footer="0.5511811023622047"/>
  <pageSetup horizontalDpi="600" verticalDpi="600" orientation="landscape" paperSize="9" scale="80" r:id="rId1"/>
  <headerFooter alignWithMargins="0">
    <oddHeader>&amp;C&amp;"Arial,Bold Italic"&amp;15PROYECTO ECU-B7-3010/93/176
COSTOS DE PRODUCCIÓN (US$)&amp;11
Renovación de 1 ha de cacao clonal. Distancia 3 x 3 (1 111 plantas)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="75" zoomScaleNormal="75" workbookViewId="0" topLeftCell="A1">
      <pane xSplit="3" ySplit="2" topLeftCell="E4" activePane="bottomRight" state="frozen"/>
      <selection pane="topLeft" activeCell="D46" activeCellId="1" sqref="D25 D46:E46"/>
      <selection pane="topRight" activeCell="D46" activeCellId="1" sqref="D25 D46:E46"/>
      <selection pane="bottomLeft" activeCell="D46" activeCellId="1" sqref="D25 D46:E46"/>
      <selection pane="bottomRight" activeCell="D46" activeCellId="1" sqref="D25 D46:E46"/>
    </sheetView>
  </sheetViews>
  <sheetFormatPr defaultColWidth="11.421875" defaultRowHeight="12.75"/>
  <cols>
    <col min="1" max="1" width="3.28125" style="44" customWidth="1"/>
    <col min="2" max="2" width="27.140625" style="44" customWidth="1"/>
    <col min="3" max="3" width="11.8515625" style="44" customWidth="1"/>
    <col min="4" max="4" width="11.421875" style="160" customWidth="1"/>
    <col min="5" max="5" width="12.8515625" style="44" customWidth="1"/>
    <col min="6" max="6" width="11.421875" style="160" customWidth="1"/>
    <col min="7" max="7" width="15.140625" style="44" customWidth="1"/>
    <col min="8" max="8" width="11.421875" style="160" customWidth="1"/>
    <col min="9" max="9" width="12.421875" style="44" customWidth="1"/>
    <col min="10" max="10" width="11.421875" style="160" customWidth="1"/>
    <col min="11" max="11" width="12.57421875" style="44" customWidth="1"/>
    <col min="12" max="12" width="11.421875" style="160" customWidth="1"/>
    <col min="13" max="13" width="12.421875" style="44" customWidth="1"/>
    <col min="14" max="14" width="11.421875" style="160" customWidth="1"/>
    <col min="15" max="15" width="12.57421875" style="44" customWidth="1"/>
    <col min="16" max="16" width="2.28125" style="44" customWidth="1"/>
    <col min="17" max="16384" width="0" style="44" hidden="1" customWidth="1"/>
  </cols>
  <sheetData>
    <row r="1" spans="1:15" ht="14.25">
      <c r="A1" s="326" t="s">
        <v>0</v>
      </c>
      <c r="B1" s="327"/>
      <c r="C1" s="102" t="s">
        <v>67</v>
      </c>
      <c r="D1" s="304" t="s">
        <v>13</v>
      </c>
      <c r="E1" s="305"/>
      <c r="F1" s="304" t="s">
        <v>14</v>
      </c>
      <c r="G1" s="305"/>
      <c r="H1" s="304" t="s">
        <v>15</v>
      </c>
      <c r="I1" s="305"/>
      <c r="J1" s="304" t="s">
        <v>16</v>
      </c>
      <c r="K1" s="306"/>
      <c r="L1" s="304" t="s">
        <v>17</v>
      </c>
      <c r="M1" s="305"/>
      <c r="N1" s="304" t="s">
        <v>69</v>
      </c>
      <c r="O1" s="319"/>
    </row>
    <row r="2" spans="1:15" ht="12.75">
      <c r="A2" s="328"/>
      <c r="B2" s="329"/>
      <c r="C2" s="103" t="s">
        <v>68</v>
      </c>
      <c r="D2" s="104" t="s">
        <v>11</v>
      </c>
      <c r="E2" s="105" t="s">
        <v>12</v>
      </c>
      <c r="F2" s="104" t="s">
        <v>11</v>
      </c>
      <c r="G2" s="105" t="s">
        <v>12</v>
      </c>
      <c r="H2" s="104" t="s">
        <v>11</v>
      </c>
      <c r="I2" s="105" t="s">
        <v>12</v>
      </c>
      <c r="J2" s="104" t="s">
        <v>11</v>
      </c>
      <c r="K2" s="105" t="s">
        <v>12</v>
      </c>
      <c r="L2" s="104" t="s">
        <v>11</v>
      </c>
      <c r="M2" s="105" t="s">
        <v>12</v>
      </c>
      <c r="N2" s="104" t="s">
        <v>11</v>
      </c>
      <c r="O2" s="106" t="s">
        <v>12</v>
      </c>
    </row>
    <row r="3" spans="1:15" s="46" customFormat="1" ht="18.75" customHeight="1">
      <c r="A3" s="64" t="s">
        <v>2</v>
      </c>
      <c r="B3" s="65" t="s">
        <v>57</v>
      </c>
      <c r="C3" s="107"/>
      <c r="D3" s="108"/>
      <c r="E3" s="107"/>
      <c r="F3" s="108"/>
      <c r="G3" s="107"/>
      <c r="H3" s="108"/>
      <c r="I3" s="107"/>
      <c r="J3" s="108"/>
      <c r="K3" s="107"/>
      <c r="L3" s="108"/>
      <c r="M3" s="107"/>
      <c r="N3" s="108"/>
      <c r="O3" s="109"/>
    </row>
    <row r="4" spans="1:15" s="46" customFormat="1" ht="18.75" customHeight="1">
      <c r="A4" s="69" t="s">
        <v>66</v>
      </c>
      <c r="B4" s="70" t="s">
        <v>39</v>
      </c>
      <c r="C4" s="110">
        <f>'Precios variables'!$D$7</f>
        <v>3</v>
      </c>
      <c r="D4" s="111">
        <v>18</v>
      </c>
      <c r="E4" s="112">
        <f aca="true" t="shared" si="0" ref="E4:E15">D4*C4</f>
        <v>54</v>
      </c>
      <c r="F4" s="111">
        <v>15</v>
      </c>
      <c r="G4" s="113">
        <f aca="true" t="shared" si="1" ref="G4:G15">F4*C4</f>
        <v>45</v>
      </c>
      <c r="H4" s="111">
        <v>15</v>
      </c>
      <c r="I4" s="113">
        <f aca="true" t="shared" si="2" ref="I4:I15">H4*C4</f>
        <v>45</v>
      </c>
      <c r="J4" s="111">
        <v>15</v>
      </c>
      <c r="K4" s="113">
        <f aca="true" t="shared" si="3" ref="K4:K15">J4*C4</f>
        <v>45</v>
      </c>
      <c r="L4" s="111">
        <v>15</v>
      </c>
      <c r="M4" s="113">
        <f aca="true" t="shared" si="4" ref="M4:M15">L4*C4</f>
        <v>45</v>
      </c>
      <c r="N4" s="111">
        <v>15</v>
      </c>
      <c r="O4" s="114">
        <f aca="true" t="shared" si="5" ref="O4:O15">N4*C4</f>
        <v>45</v>
      </c>
    </row>
    <row r="5" spans="1:15" s="46" customFormat="1" ht="18.75" customHeight="1">
      <c r="A5" s="69" t="s">
        <v>66</v>
      </c>
      <c r="B5" s="70" t="s">
        <v>58</v>
      </c>
      <c r="C5" s="115">
        <f>'Precios variables'!$D$7</f>
        <v>3</v>
      </c>
      <c r="D5" s="250">
        <v>0.5</v>
      </c>
      <c r="E5" s="117">
        <f t="shared" si="0"/>
        <v>1.5</v>
      </c>
      <c r="F5" s="116"/>
      <c r="G5" s="118">
        <f t="shared" si="1"/>
        <v>0</v>
      </c>
      <c r="H5" s="116"/>
      <c r="I5" s="118">
        <f t="shared" si="2"/>
        <v>0</v>
      </c>
      <c r="J5" s="116"/>
      <c r="K5" s="118">
        <f t="shared" si="3"/>
        <v>0</v>
      </c>
      <c r="L5" s="116"/>
      <c r="M5" s="118">
        <f t="shared" si="4"/>
        <v>0</v>
      </c>
      <c r="N5" s="116"/>
      <c r="O5" s="114">
        <f t="shared" si="5"/>
        <v>0</v>
      </c>
    </row>
    <row r="6" spans="1:15" s="46" customFormat="1" ht="18.75" customHeight="1">
      <c r="A6" s="69" t="s">
        <v>66</v>
      </c>
      <c r="B6" s="70" t="s">
        <v>59</v>
      </c>
      <c r="C6" s="115">
        <f>'Precios variables'!$D$7</f>
        <v>3</v>
      </c>
      <c r="D6" s="116">
        <v>1.5</v>
      </c>
      <c r="E6" s="117">
        <f t="shared" si="0"/>
        <v>4.5</v>
      </c>
      <c r="F6" s="116"/>
      <c r="G6" s="118">
        <f t="shared" si="1"/>
        <v>0</v>
      </c>
      <c r="H6" s="116"/>
      <c r="I6" s="118">
        <f t="shared" si="2"/>
        <v>0</v>
      </c>
      <c r="J6" s="116"/>
      <c r="K6" s="118">
        <f t="shared" si="3"/>
        <v>0</v>
      </c>
      <c r="L6" s="116"/>
      <c r="M6" s="118">
        <f t="shared" si="4"/>
        <v>0</v>
      </c>
      <c r="N6" s="116"/>
      <c r="O6" s="114">
        <f t="shared" si="5"/>
        <v>0</v>
      </c>
    </row>
    <row r="7" spans="1:15" s="46" customFormat="1" ht="18.75" customHeight="1">
      <c r="A7" s="69" t="s">
        <v>66</v>
      </c>
      <c r="B7" s="70" t="s">
        <v>60</v>
      </c>
      <c r="C7" s="115">
        <f>'Precios variables'!$D$7</f>
        <v>3</v>
      </c>
      <c r="D7" s="116">
        <v>2</v>
      </c>
      <c r="E7" s="117">
        <f t="shared" si="0"/>
        <v>6</v>
      </c>
      <c r="F7" s="116">
        <v>2</v>
      </c>
      <c r="G7" s="118">
        <f t="shared" si="1"/>
        <v>6</v>
      </c>
      <c r="H7" s="116"/>
      <c r="I7" s="118">
        <f t="shared" si="2"/>
        <v>0</v>
      </c>
      <c r="J7" s="116"/>
      <c r="K7" s="118">
        <f t="shared" si="3"/>
        <v>0</v>
      </c>
      <c r="L7" s="116"/>
      <c r="M7" s="118">
        <f t="shared" si="4"/>
        <v>0</v>
      </c>
      <c r="N7" s="116"/>
      <c r="O7" s="114">
        <f t="shared" si="5"/>
        <v>0</v>
      </c>
    </row>
    <row r="8" spans="1:15" s="46" customFormat="1" ht="18.75" customHeight="1">
      <c r="A8" s="69" t="s">
        <v>66</v>
      </c>
      <c r="B8" s="70" t="s">
        <v>61</v>
      </c>
      <c r="C8" s="115">
        <f>'Precios variables'!$D$7</f>
        <v>3</v>
      </c>
      <c r="D8" s="116">
        <v>40</v>
      </c>
      <c r="E8" s="117">
        <f t="shared" si="0"/>
        <v>120</v>
      </c>
      <c r="F8" s="116">
        <v>20</v>
      </c>
      <c r="G8" s="118">
        <f t="shared" si="1"/>
        <v>60</v>
      </c>
      <c r="H8" s="116">
        <v>15</v>
      </c>
      <c r="I8" s="118">
        <f t="shared" si="2"/>
        <v>45</v>
      </c>
      <c r="J8" s="116">
        <v>15</v>
      </c>
      <c r="K8" s="118">
        <f t="shared" si="3"/>
        <v>45</v>
      </c>
      <c r="L8" s="116">
        <v>15</v>
      </c>
      <c r="M8" s="118">
        <f t="shared" si="4"/>
        <v>45</v>
      </c>
      <c r="N8" s="116">
        <v>15</v>
      </c>
      <c r="O8" s="114">
        <f t="shared" si="5"/>
        <v>45</v>
      </c>
    </row>
    <row r="9" spans="1:15" s="46" customFormat="1" ht="18.75" customHeight="1">
      <c r="A9" s="69" t="s">
        <v>66</v>
      </c>
      <c r="B9" s="70" t="s">
        <v>62</v>
      </c>
      <c r="C9" s="115">
        <f>'Precios variables'!$D$7</f>
        <v>3</v>
      </c>
      <c r="D9" s="116">
        <v>2</v>
      </c>
      <c r="E9" s="117">
        <f t="shared" si="0"/>
        <v>6</v>
      </c>
      <c r="F9" s="116"/>
      <c r="G9" s="118">
        <f t="shared" si="1"/>
        <v>0</v>
      </c>
      <c r="H9" s="116"/>
      <c r="I9" s="118">
        <f t="shared" si="2"/>
        <v>0</v>
      </c>
      <c r="J9" s="116"/>
      <c r="K9" s="118">
        <f t="shared" si="3"/>
        <v>0</v>
      </c>
      <c r="L9" s="116"/>
      <c r="M9" s="118">
        <f t="shared" si="4"/>
        <v>0</v>
      </c>
      <c r="N9" s="116"/>
      <c r="O9" s="114">
        <f t="shared" si="5"/>
        <v>0</v>
      </c>
    </row>
    <row r="10" spans="1:15" s="46" customFormat="1" ht="18.75" customHeight="1">
      <c r="A10" s="69" t="s">
        <v>66</v>
      </c>
      <c r="B10" s="70" t="s">
        <v>41</v>
      </c>
      <c r="C10" s="115">
        <f>'Precios variables'!$D$7</f>
        <v>3</v>
      </c>
      <c r="D10" s="116">
        <v>2</v>
      </c>
      <c r="E10" s="117">
        <f t="shared" si="0"/>
        <v>6</v>
      </c>
      <c r="F10" s="116">
        <v>2</v>
      </c>
      <c r="G10" s="118">
        <f t="shared" si="1"/>
        <v>6</v>
      </c>
      <c r="H10" s="116">
        <v>2</v>
      </c>
      <c r="I10" s="118">
        <f t="shared" si="2"/>
        <v>6</v>
      </c>
      <c r="J10" s="116">
        <v>2</v>
      </c>
      <c r="K10" s="118">
        <f t="shared" si="3"/>
        <v>6</v>
      </c>
      <c r="L10" s="116">
        <v>2</v>
      </c>
      <c r="M10" s="118">
        <f t="shared" si="4"/>
        <v>6</v>
      </c>
      <c r="N10" s="116">
        <v>2</v>
      </c>
      <c r="O10" s="114">
        <f t="shared" si="5"/>
        <v>6</v>
      </c>
    </row>
    <row r="11" spans="1:15" s="46" customFormat="1" ht="18.75" customHeight="1">
      <c r="A11" s="69" t="s">
        <v>66</v>
      </c>
      <c r="B11" s="70" t="s">
        <v>40</v>
      </c>
      <c r="C11" s="115">
        <f>'Precios variables'!$D$7</f>
        <v>3</v>
      </c>
      <c r="D11" s="116">
        <v>12</v>
      </c>
      <c r="E11" s="117">
        <f t="shared" si="0"/>
        <v>36</v>
      </c>
      <c r="F11" s="116">
        <v>12</v>
      </c>
      <c r="G11" s="118">
        <f t="shared" si="1"/>
        <v>36</v>
      </c>
      <c r="H11" s="116">
        <v>12</v>
      </c>
      <c r="I11" s="118">
        <f t="shared" si="2"/>
        <v>36</v>
      </c>
      <c r="J11" s="116">
        <v>12</v>
      </c>
      <c r="K11" s="118">
        <f t="shared" si="3"/>
        <v>36</v>
      </c>
      <c r="L11" s="116">
        <v>12</v>
      </c>
      <c r="M11" s="118">
        <f t="shared" si="4"/>
        <v>36</v>
      </c>
      <c r="N11" s="116">
        <v>12</v>
      </c>
      <c r="O11" s="114">
        <f t="shared" si="5"/>
        <v>36</v>
      </c>
    </row>
    <row r="12" spans="1:15" s="46" customFormat="1" ht="18.75" customHeight="1">
      <c r="A12" s="69" t="s">
        <v>66</v>
      </c>
      <c r="B12" s="70" t="s">
        <v>42</v>
      </c>
      <c r="C12" s="115">
        <f>'Precios variables'!$D$7</f>
        <v>3</v>
      </c>
      <c r="D12" s="116">
        <v>3</v>
      </c>
      <c r="E12" s="117">
        <f t="shared" si="0"/>
        <v>9</v>
      </c>
      <c r="F12" s="116">
        <v>3</v>
      </c>
      <c r="G12" s="118">
        <f t="shared" si="1"/>
        <v>9</v>
      </c>
      <c r="H12" s="116">
        <v>3</v>
      </c>
      <c r="I12" s="118">
        <f t="shared" si="2"/>
        <v>9</v>
      </c>
      <c r="J12" s="116">
        <v>3</v>
      </c>
      <c r="K12" s="118">
        <f t="shared" si="3"/>
        <v>9</v>
      </c>
      <c r="L12" s="116">
        <v>3</v>
      </c>
      <c r="M12" s="118">
        <f t="shared" si="4"/>
        <v>9</v>
      </c>
      <c r="N12" s="116">
        <v>3</v>
      </c>
      <c r="O12" s="114">
        <f t="shared" si="5"/>
        <v>9</v>
      </c>
    </row>
    <row r="13" spans="1:15" s="46" customFormat="1" ht="18.75" customHeight="1">
      <c r="A13" s="69" t="s">
        <v>66</v>
      </c>
      <c r="B13" s="70" t="s">
        <v>44</v>
      </c>
      <c r="C13" s="115">
        <f>'Precios variables'!$D$7</f>
        <v>3</v>
      </c>
      <c r="D13" s="116">
        <v>3</v>
      </c>
      <c r="E13" s="117">
        <f t="shared" si="0"/>
        <v>9</v>
      </c>
      <c r="F13" s="116">
        <v>3</v>
      </c>
      <c r="G13" s="118">
        <f t="shared" si="1"/>
        <v>9</v>
      </c>
      <c r="H13" s="116">
        <v>3</v>
      </c>
      <c r="I13" s="118">
        <f t="shared" si="2"/>
        <v>9</v>
      </c>
      <c r="J13" s="116">
        <v>3</v>
      </c>
      <c r="K13" s="118">
        <f t="shared" si="3"/>
        <v>9</v>
      </c>
      <c r="L13" s="116">
        <v>3</v>
      </c>
      <c r="M13" s="118">
        <f t="shared" si="4"/>
        <v>9</v>
      </c>
      <c r="N13" s="116">
        <v>3</v>
      </c>
      <c r="O13" s="114">
        <f t="shared" si="5"/>
        <v>9</v>
      </c>
    </row>
    <row r="14" spans="1:15" s="46" customFormat="1" ht="18.75" customHeight="1">
      <c r="A14" s="69" t="s">
        <v>66</v>
      </c>
      <c r="B14" s="70" t="s">
        <v>48</v>
      </c>
      <c r="C14" s="115">
        <f>'Precios variables'!$D$7</f>
        <v>3</v>
      </c>
      <c r="D14" s="116">
        <v>12</v>
      </c>
      <c r="E14" s="117">
        <f t="shared" si="0"/>
        <v>36</v>
      </c>
      <c r="F14" s="116">
        <v>18</v>
      </c>
      <c r="G14" s="118">
        <f t="shared" si="1"/>
        <v>54</v>
      </c>
      <c r="H14" s="116">
        <v>24</v>
      </c>
      <c r="I14" s="118">
        <f t="shared" si="2"/>
        <v>72</v>
      </c>
      <c r="J14" s="116">
        <v>30</v>
      </c>
      <c r="K14" s="118">
        <f t="shared" si="3"/>
        <v>90</v>
      </c>
      <c r="L14" s="116">
        <v>30</v>
      </c>
      <c r="M14" s="118">
        <f t="shared" si="4"/>
        <v>90</v>
      </c>
      <c r="N14" s="116">
        <v>30</v>
      </c>
      <c r="O14" s="114">
        <f t="shared" si="5"/>
        <v>90</v>
      </c>
    </row>
    <row r="15" spans="1:15" s="46" customFormat="1" ht="18.75" customHeight="1">
      <c r="A15" s="69" t="s">
        <v>66</v>
      </c>
      <c r="B15" s="70" t="s">
        <v>49</v>
      </c>
      <c r="C15" s="119">
        <f>'Precios variables'!$D$7</f>
        <v>3</v>
      </c>
      <c r="D15" s="116">
        <v>3</v>
      </c>
      <c r="E15" s="117">
        <f t="shared" si="0"/>
        <v>9</v>
      </c>
      <c r="F15" s="250">
        <v>4.5</v>
      </c>
      <c r="G15" s="118">
        <f t="shared" si="1"/>
        <v>13.5</v>
      </c>
      <c r="H15" s="116">
        <v>6</v>
      </c>
      <c r="I15" s="118">
        <f t="shared" si="2"/>
        <v>18</v>
      </c>
      <c r="J15" s="250">
        <v>7.5</v>
      </c>
      <c r="K15" s="118">
        <f t="shared" si="3"/>
        <v>22.5</v>
      </c>
      <c r="L15" s="116">
        <v>8</v>
      </c>
      <c r="M15" s="118">
        <f t="shared" si="4"/>
        <v>24</v>
      </c>
      <c r="N15" s="116">
        <v>8</v>
      </c>
      <c r="O15" s="114">
        <f t="shared" si="5"/>
        <v>24</v>
      </c>
    </row>
    <row r="16" spans="1:15" s="46" customFormat="1" ht="18.75" customHeight="1">
      <c r="A16" s="120"/>
      <c r="B16" s="80" t="s">
        <v>70</v>
      </c>
      <c r="C16" s="121"/>
      <c r="D16" s="122">
        <f aca="true" t="shared" si="6" ref="D16:O16">SUM(D4:D15)</f>
        <v>99</v>
      </c>
      <c r="E16" s="123">
        <f t="shared" si="6"/>
        <v>297</v>
      </c>
      <c r="F16" s="251">
        <f t="shared" si="6"/>
        <v>79.5</v>
      </c>
      <c r="G16" s="123">
        <f t="shared" si="6"/>
        <v>238.5</v>
      </c>
      <c r="H16" s="82">
        <f t="shared" si="6"/>
        <v>80</v>
      </c>
      <c r="I16" s="123">
        <f t="shared" si="6"/>
        <v>240</v>
      </c>
      <c r="J16" s="251">
        <f t="shared" si="6"/>
        <v>87.5</v>
      </c>
      <c r="K16" s="123">
        <f t="shared" si="6"/>
        <v>262.5</v>
      </c>
      <c r="L16" s="82">
        <f t="shared" si="6"/>
        <v>88</v>
      </c>
      <c r="M16" s="81">
        <f t="shared" si="6"/>
        <v>264</v>
      </c>
      <c r="N16" s="124">
        <f t="shared" si="6"/>
        <v>88</v>
      </c>
      <c r="O16" s="83">
        <f t="shared" si="6"/>
        <v>264</v>
      </c>
    </row>
    <row r="17" spans="1:15" s="46" customFormat="1" ht="18.75" customHeight="1">
      <c r="A17" s="64" t="s">
        <v>9</v>
      </c>
      <c r="B17" s="65" t="s">
        <v>10</v>
      </c>
      <c r="C17" s="125"/>
      <c r="D17" s="108"/>
      <c r="E17" s="125"/>
      <c r="F17" s="108"/>
      <c r="G17" s="125"/>
      <c r="H17" s="108"/>
      <c r="I17" s="125"/>
      <c r="J17" s="108"/>
      <c r="K17" s="125"/>
      <c r="L17" s="108"/>
      <c r="M17" s="125"/>
      <c r="N17" s="108"/>
      <c r="O17" s="126"/>
    </row>
    <row r="18" spans="1:15" s="46" customFormat="1" ht="18.75" customHeight="1">
      <c r="A18" s="69" t="s">
        <v>66</v>
      </c>
      <c r="B18" s="70" t="s">
        <v>29</v>
      </c>
      <c r="C18" s="110">
        <f>'Precios variables'!D8</f>
        <v>7.2</v>
      </c>
      <c r="D18" s="127">
        <v>4</v>
      </c>
      <c r="E18" s="128">
        <f aca="true" t="shared" si="7" ref="E18:E27">D18*C18</f>
        <v>28.8</v>
      </c>
      <c r="F18" s="127">
        <v>4</v>
      </c>
      <c r="G18" s="128">
        <f aca="true" t="shared" si="8" ref="G18:G27">F18*C18</f>
        <v>28.8</v>
      </c>
      <c r="H18" s="127">
        <v>4</v>
      </c>
      <c r="I18" s="128">
        <f aca="true" t="shared" si="9" ref="I18:I27">H18*C18</f>
        <v>28.8</v>
      </c>
      <c r="J18" s="127">
        <v>4</v>
      </c>
      <c r="K18" s="128">
        <f aca="true" t="shared" si="10" ref="K18:K27">J18*C18</f>
        <v>28.8</v>
      </c>
      <c r="L18" s="127">
        <v>4</v>
      </c>
      <c r="M18" s="128">
        <f aca="true" t="shared" si="11" ref="M18:M27">L18*C18</f>
        <v>28.8</v>
      </c>
      <c r="N18" s="129">
        <v>4</v>
      </c>
      <c r="O18" s="114">
        <f aca="true" t="shared" si="12" ref="O18:O27">N18*C18</f>
        <v>28.8</v>
      </c>
    </row>
    <row r="19" spans="1:15" s="46" customFormat="1" ht="18.75" customHeight="1">
      <c r="A19" s="69" t="s">
        <v>66</v>
      </c>
      <c r="B19" s="70" t="s">
        <v>30</v>
      </c>
      <c r="C19" s="115">
        <f>'Precios variables'!D9</f>
        <v>10.96</v>
      </c>
      <c r="D19" s="130">
        <v>1</v>
      </c>
      <c r="E19" s="131">
        <f t="shared" si="7"/>
        <v>10.96</v>
      </c>
      <c r="F19" s="130">
        <v>1</v>
      </c>
      <c r="G19" s="131">
        <f t="shared" si="8"/>
        <v>10.96</v>
      </c>
      <c r="H19" s="130">
        <v>1</v>
      </c>
      <c r="I19" s="131">
        <f t="shared" si="9"/>
        <v>10.96</v>
      </c>
      <c r="J19" s="130">
        <v>1</v>
      </c>
      <c r="K19" s="131">
        <f t="shared" si="10"/>
        <v>10.96</v>
      </c>
      <c r="L19" s="130">
        <v>1</v>
      </c>
      <c r="M19" s="131">
        <f t="shared" si="11"/>
        <v>10.96</v>
      </c>
      <c r="N19" s="132">
        <v>1</v>
      </c>
      <c r="O19" s="114">
        <f t="shared" si="12"/>
        <v>10.96</v>
      </c>
    </row>
    <row r="20" spans="1:15" s="46" customFormat="1" ht="18.75" customHeight="1">
      <c r="A20" s="69" t="s">
        <v>66</v>
      </c>
      <c r="B20" s="70" t="s">
        <v>31</v>
      </c>
      <c r="C20" s="115">
        <f>'Precios variables'!D10</f>
        <v>13.86</v>
      </c>
      <c r="D20" s="130">
        <v>1</v>
      </c>
      <c r="E20" s="131">
        <f t="shared" si="7"/>
        <v>13.86</v>
      </c>
      <c r="F20" s="130">
        <v>1</v>
      </c>
      <c r="G20" s="131">
        <f t="shared" si="8"/>
        <v>13.86</v>
      </c>
      <c r="H20" s="130">
        <v>1</v>
      </c>
      <c r="I20" s="131">
        <f t="shared" si="9"/>
        <v>13.86</v>
      </c>
      <c r="J20" s="130">
        <v>1</v>
      </c>
      <c r="K20" s="131">
        <f t="shared" si="10"/>
        <v>13.86</v>
      </c>
      <c r="L20" s="130">
        <v>1</v>
      </c>
      <c r="M20" s="131">
        <f t="shared" si="11"/>
        <v>13.86</v>
      </c>
      <c r="N20" s="132">
        <v>1</v>
      </c>
      <c r="O20" s="114">
        <f t="shared" si="12"/>
        <v>13.86</v>
      </c>
    </row>
    <row r="21" spans="1:15" s="46" customFormat="1" ht="18.75" customHeight="1">
      <c r="A21" s="69" t="s">
        <v>66</v>
      </c>
      <c r="B21" s="70" t="s">
        <v>63</v>
      </c>
      <c r="C21" s="115">
        <f>'Precios variables'!D12</f>
        <v>4</v>
      </c>
      <c r="D21" s="133">
        <v>1</v>
      </c>
      <c r="E21" s="131">
        <f t="shared" si="7"/>
        <v>4</v>
      </c>
      <c r="F21" s="133">
        <v>1</v>
      </c>
      <c r="G21" s="131">
        <f t="shared" si="8"/>
        <v>4</v>
      </c>
      <c r="H21" s="133">
        <v>1</v>
      </c>
      <c r="I21" s="131">
        <f t="shared" si="9"/>
        <v>4</v>
      </c>
      <c r="J21" s="133"/>
      <c r="K21" s="131">
        <f t="shared" si="10"/>
        <v>0</v>
      </c>
      <c r="L21" s="133"/>
      <c r="M21" s="131">
        <f t="shared" si="11"/>
        <v>0</v>
      </c>
      <c r="N21" s="134"/>
      <c r="O21" s="114">
        <f t="shared" si="12"/>
        <v>0</v>
      </c>
    </row>
    <row r="22" spans="1:15" s="46" customFormat="1" ht="18.75" customHeight="1">
      <c r="A22" s="69" t="s">
        <v>66</v>
      </c>
      <c r="B22" s="70" t="s">
        <v>95</v>
      </c>
      <c r="C22" s="115">
        <f>'Precios variables'!D13</f>
        <v>14.2</v>
      </c>
      <c r="D22" s="133"/>
      <c r="E22" s="131">
        <f>D22*C22</f>
        <v>0</v>
      </c>
      <c r="F22" s="133"/>
      <c r="G22" s="131">
        <f>F22*C22</f>
        <v>0</v>
      </c>
      <c r="H22" s="133"/>
      <c r="I22" s="131">
        <f>H22*C22</f>
        <v>0</v>
      </c>
      <c r="J22" s="133">
        <v>1</v>
      </c>
      <c r="K22" s="131">
        <f>J22*C22</f>
        <v>14.2</v>
      </c>
      <c r="L22" s="133">
        <v>1</v>
      </c>
      <c r="M22" s="131">
        <f>L22*C22</f>
        <v>14.2</v>
      </c>
      <c r="N22" s="134">
        <v>1</v>
      </c>
      <c r="O22" s="114">
        <f>N22*C22</f>
        <v>14.2</v>
      </c>
    </row>
    <row r="23" spans="1:15" s="46" customFormat="1" ht="18.75" customHeight="1">
      <c r="A23" s="69" t="s">
        <v>66</v>
      </c>
      <c r="B23" s="70" t="s">
        <v>34</v>
      </c>
      <c r="C23" s="115">
        <f>'Precios variables'!D14</f>
        <v>3.2</v>
      </c>
      <c r="D23" s="135">
        <v>2</v>
      </c>
      <c r="E23" s="131">
        <f t="shared" si="7"/>
        <v>6.4</v>
      </c>
      <c r="F23" s="135">
        <v>2</v>
      </c>
      <c r="G23" s="131">
        <f t="shared" si="8"/>
        <v>6.4</v>
      </c>
      <c r="H23" s="135">
        <v>2</v>
      </c>
      <c r="I23" s="131">
        <f t="shared" si="9"/>
        <v>6.4</v>
      </c>
      <c r="J23" s="135">
        <v>2</v>
      </c>
      <c r="K23" s="131">
        <f t="shared" si="10"/>
        <v>6.4</v>
      </c>
      <c r="L23" s="135">
        <v>2</v>
      </c>
      <c r="M23" s="131">
        <f t="shared" si="11"/>
        <v>6.4</v>
      </c>
      <c r="N23" s="136">
        <v>2</v>
      </c>
      <c r="O23" s="114">
        <f t="shared" si="12"/>
        <v>6.4</v>
      </c>
    </row>
    <row r="24" spans="1:15" s="46" customFormat="1" ht="18.75" customHeight="1">
      <c r="A24" s="69" t="s">
        <v>66</v>
      </c>
      <c r="B24" s="70" t="s">
        <v>35</v>
      </c>
      <c r="C24" s="115">
        <f>'Precios variables'!D15</f>
        <v>8</v>
      </c>
      <c r="D24" s="137">
        <v>2</v>
      </c>
      <c r="E24" s="131">
        <f t="shared" si="7"/>
        <v>16</v>
      </c>
      <c r="F24" s="137">
        <v>2</v>
      </c>
      <c r="G24" s="131">
        <f t="shared" si="8"/>
        <v>16</v>
      </c>
      <c r="H24" s="137">
        <v>1</v>
      </c>
      <c r="I24" s="131">
        <f t="shared" si="9"/>
        <v>8</v>
      </c>
      <c r="J24" s="137">
        <v>1</v>
      </c>
      <c r="K24" s="131">
        <f t="shared" si="10"/>
        <v>8</v>
      </c>
      <c r="L24" s="137">
        <v>1</v>
      </c>
      <c r="M24" s="131">
        <f t="shared" si="11"/>
        <v>8</v>
      </c>
      <c r="N24" s="138">
        <v>1</v>
      </c>
      <c r="O24" s="114">
        <f t="shared" si="12"/>
        <v>8</v>
      </c>
    </row>
    <row r="25" spans="1:15" s="46" customFormat="1" ht="18.75" customHeight="1">
      <c r="A25" s="69" t="s">
        <v>66</v>
      </c>
      <c r="B25" s="70" t="s">
        <v>64</v>
      </c>
      <c r="C25" s="115">
        <f>'Precios variables'!D3</f>
        <v>0.5</v>
      </c>
      <c r="D25" s="139">
        <v>200</v>
      </c>
      <c r="E25" s="131">
        <f t="shared" si="7"/>
        <v>100</v>
      </c>
      <c r="F25" s="139">
        <v>200</v>
      </c>
      <c r="G25" s="131">
        <f t="shared" si="8"/>
        <v>100</v>
      </c>
      <c r="H25" s="139">
        <v>200</v>
      </c>
      <c r="I25" s="131">
        <f t="shared" si="9"/>
        <v>100</v>
      </c>
      <c r="J25" s="139">
        <v>200</v>
      </c>
      <c r="K25" s="131">
        <f t="shared" si="10"/>
        <v>100</v>
      </c>
      <c r="L25" s="139">
        <v>200</v>
      </c>
      <c r="M25" s="131">
        <f t="shared" si="11"/>
        <v>100</v>
      </c>
      <c r="N25" s="140">
        <v>200</v>
      </c>
      <c r="O25" s="114">
        <f t="shared" si="12"/>
        <v>100</v>
      </c>
    </row>
    <row r="26" spans="1:15" s="46" customFormat="1" ht="18.75" customHeight="1">
      <c r="A26" s="69" t="s">
        <v>66</v>
      </c>
      <c r="B26" s="70" t="s">
        <v>65</v>
      </c>
      <c r="C26" s="115">
        <f>'Precios variables'!D16</f>
        <v>1.2</v>
      </c>
      <c r="D26" s="139">
        <v>1</v>
      </c>
      <c r="E26" s="131">
        <f t="shared" si="7"/>
        <v>1.2</v>
      </c>
      <c r="F26" s="139">
        <v>1</v>
      </c>
      <c r="G26" s="131">
        <f t="shared" si="8"/>
        <v>1.2</v>
      </c>
      <c r="H26" s="139">
        <v>1</v>
      </c>
      <c r="I26" s="131">
        <f t="shared" si="9"/>
        <v>1.2</v>
      </c>
      <c r="J26" s="139">
        <v>1</v>
      </c>
      <c r="K26" s="131">
        <f t="shared" si="10"/>
        <v>1.2</v>
      </c>
      <c r="L26" s="139">
        <v>1</v>
      </c>
      <c r="M26" s="131">
        <f t="shared" si="11"/>
        <v>1.2</v>
      </c>
      <c r="N26" s="140">
        <v>1</v>
      </c>
      <c r="O26" s="114">
        <f t="shared" si="12"/>
        <v>1.2</v>
      </c>
    </row>
    <row r="27" spans="1:15" s="46" customFormat="1" ht="18.75" customHeight="1">
      <c r="A27" s="69" t="s">
        <v>66</v>
      </c>
      <c r="B27" s="70" t="s">
        <v>25</v>
      </c>
      <c r="C27" s="115">
        <f>'Precios variables'!D7</f>
        <v>3</v>
      </c>
      <c r="D27" s="116">
        <v>6</v>
      </c>
      <c r="E27" s="131">
        <f t="shared" si="7"/>
        <v>18</v>
      </c>
      <c r="F27" s="116">
        <v>6</v>
      </c>
      <c r="G27" s="131">
        <f t="shared" si="8"/>
        <v>18</v>
      </c>
      <c r="H27" s="116">
        <v>6</v>
      </c>
      <c r="I27" s="131">
        <f t="shared" si="9"/>
        <v>18</v>
      </c>
      <c r="J27" s="116">
        <v>6</v>
      </c>
      <c r="K27" s="131">
        <f t="shared" si="10"/>
        <v>18</v>
      </c>
      <c r="L27" s="116">
        <v>6</v>
      </c>
      <c r="M27" s="131">
        <f t="shared" si="11"/>
        <v>18</v>
      </c>
      <c r="N27" s="141">
        <v>6</v>
      </c>
      <c r="O27" s="114">
        <f t="shared" si="12"/>
        <v>18</v>
      </c>
    </row>
    <row r="28" spans="1:15" s="46" customFormat="1" ht="18.75" customHeight="1">
      <c r="A28" s="142"/>
      <c r="B28" s="80" t="s">
        <v>71</v>
      </c>
      <c r="C28" s="262"/>
      <c r="D28" s="143"/>
      <c r="E28" s="144">
        <f>SUM(E18:E27)</f>
        <v>199.22</v>
      </c>
      <c r="F28" s="145"/>
      <c r="G28" s="146">
        <f>SUM(G18:G27)</f>
        <v>199.22</v>
      </c>
      <c r="H28" s="145"/>
      <c r="I28" s="146">
        <f>SUM(I18:I27)</f>
        <v>191.22</v>
      </c>
      <c r="J28" s="145"/>
      <c r="K28" s="146">
        <f>SUM(K18:K27)</f>
        <v>201.42000000000002</v>
      </c>
      <c r="L28" s="145"/>
      <c r="M28" s="146">
        <f>SUM(M18:M27)</f>
        <v>201.42000000000002</v>
      </c>
      <c r="N28" s="143"/>
      <c r="O28" s="147">
        <f>SUM(O18:O27)</f>
        <v>201.42000000000002</v>
      </c>
    </row>
    <row r="29" spans="1:15" s="46" customFormat="1" ht="18.75" customHeight="1">
      <c r="A29" s="148"/>
      <c r="B29" s="80" t="s">
        <v>51</v>
      </c>
      <c r="C29" s="149"/>
      <c r="D29" s="363">
        <f>E28+E16</f>
        <v>496.22</v>
      </c>
      <c r="E29" s="364"/>
      <c r="F29" s="357">
        <f>G28+G16</f>
        <v>437.72</v>
      </c>
      <c r="G29" s="358"/>
      <c r="H29" s="357">
        <f>I28+I16</f>
        <v>431.22</v>
      </c>
      <c r="I29" s="358"/>
      <c r="J29" s="357">
        <f>K28+K16</f>
        <v>463.92</v>
      </c>
      <c r="K29" s="358"/>
      <c r="L29" s="357">
        <f>M28+M16</f>
        <v>465.42</v>
      </c>
      <c r="M29" s="358"/>
      <c r="N29" s="359">
        <f>O28+O16</f>
        <v>465.42</v>
      </c>
      <c r="O29" s="360"/>
    </row>
    <row r="30" spans="1:15" s="46" customFormat="1" ht="18.75" customHeight="1">
      <c r="A30" s="64" t="s">
        <v>37</v>
      </c>
      <c r="B30" s="65" t="s">
        <v>56</v>
      </c>
      <c r="C30" s="84"/>
      <c r="D30" s="108"/>
      <c r="E30" s="107"/>
      <c r="F30" s="108"/>
      <c r="G30" s="107"/>
      <c r="H30" s="108"/>
      <c r="I30" s="107"/>
      <c r="J30" s="108"/>
      <c r="K30" s="107"/>
      <c r="L30" s="108"/>
      <c r="M30" s="107"/>
      <c r="N30" s="108"/>
      <c r="O30" s="109"/>
    </row>
    <row r="31" spans="1:15" s="46" customFormat="1" ht="18.75" customHeight="1">
      <c r="A31" s="69" t="s">
        <v>66</v>
      </c>
      <c r="B31" s="70" t="s">
        <v>53</v>
      </c>
      <c r="C31" s="150">
        <f>'Precios variables'!D17</f>
        <v>40</v>
      </c>
      <c r="D31" s="252">
        <v>6</v>
      </c>
      <c r="E31" s="151">
        <f>D31*C31</f>
        <v>240</v>
      </c>
      <c r="F31" s="152">
        <v>9</v>
      </c>
      <c r="G31" s="153">
        <f>F31*C31</f>
        <v>360</v>
      </c>
      <c r="H31" s="152">
        <v>12</v>
      </c>
      <c r="I31" s="153">
        <f>H31*C31</f>
        <v>480</v>
      </c>
      <c r="J31" s="152">
        <v>15</v>
      </c>
      <c r="K31" s="153">
        <f>J31*C31</f>
        <v>600</v>
      </c>
      <c r="L31" s="152">
        <v>15</v>
      </c>
      <c r="M31" s="153">
        <f>L31*C31</f>
        <v>600</v>
      </c>
      <c r="N31" s="252">
        <v>16</v>
      </c>
      <c r="O31" s="154">
        <f>N31*C31</f>
        <v>640</v>
      </c>
    </row>
    <row r="32" spans="1:15" s="46" customFormat="1" ht="18.75" customHeight="1" thickBot="1">
      <c r="A32" s="155"/>
      <c r="B32" s="156" t="s">
        <v>54</v>
      </c>
      <c r="C32" s="157"/>
      <c r="D32" s="158"/>
      <c r="E32" s="159">
        <f>E31</f>
        <v>240</v>
      </c>
      <c r="F32" s="355">
        <f>G31</f>
        <v>360</v>
      </c>
      <c r="G32" s="356"/>
      <c r="H32" s="355">
        <f>I31</f>
        <v>480</v>
      </c>
      <c r="I32" s="356"/>
      <c r="J32" s="355">
        <f>K31</f>
        <v>600</v>
      </c>
      <c r="K32" s="356"/>
      <c r="L32" s="355">
        <f>M31</f>
        <v>600</v>
      </c>
      <c r="M32" s="356"/>
      <c r="N32" s="361">
        <f>O31</f>
        <v>640</v>
      </c>
      <c r="O32" s="362"/>
    </row>
    <row r="33" spans="1:15" ht="15.75" thickBot="1">
      <c r="A33" s="298"/>
      <c r="B33" s="300" t="s">
        <v>96</v>
      </c>
      <c r="C33" s="299"/>
      <c r="D33" s="365">
        <f>E32-D29</f>
        <v>-256.22</v>
      </c>
      <c r="E33" s="366"/>
      <c r="F33" s="365">
        <f>F32-F29</f>
        <v>-77.72000000000003</v>
      </c>
      <c r="G33" s="366"/>
      <c r="H33" s="365">
        <f>H32-H29</f>
        <v>48.77999999999997</v>
      </c>
      <c r="I33" s="366"/>
      <c r="J33" s="365">
        <f>J32-J29</f>
        <v>136.07999999999998</v>
      </c>
      <c r="K33" s="366"/>
      <c r="L33" s="365">
        <f>L32-L29</f>
        <v>134.57999999999998</v>
      </c>
      <c r="M33" s="366"/>
      <c r="N33" s="365">
        <f>N32-N29</f>
        <v>174.57999999999998</v>
      </c>
      <c r="O33" s="367"/>
    </row>
  </sheetData>
  <sheetProtection password="CB69" sheet="1" objects="1" scenarios="1"/>
  <mergeCells count="24">
    <mergeCell ref="F33:G33"/>
    <mergeCell ref="D33:E33"/>
    <mergeCell ref="N33:O33"/>
    <mergeCell ref="L33:M33"/>
    <mergeCell ref="J33:K33"/>
    <mergeCell ref="H33:I33"/>
    <mergeCell ref="J1:K1"/>
    <mergeCell ref="N1:O1"/>
    <mergeCell ref="J32:K32"/>
    <mergeCell ref="A1:B2"/>
    <mergeCell ref="L1:M1"/>
    <mergeCell ref="D1:E1"/>
    <mergeCell ref="F1:G1"/>
    <mergeCell ref="H1:I1"/>
    <mergeCell ref="D29:E29"/>
    <mergeCell ref="F29:G29"/>
    <mergeCell ref="H32:I32"/>
    <mergeCell ref="F32:G32"/>
    <mergeCell ref="L29:M29"/>
    <mergeCell ref="N29:O29"/>
    <mergeCell ref="N32:O32"/>
    <mergeCell ref="L32:M32"/>
    <mergeCell ref="H29:I29"/>
    <mergeCell ref="J29:K29"/>
  </mergeCells>
  <printOptions horizontalCentered="1" verticalCentered="1"/>
  <pageMargins left="0.75" right="0.63" top="0.42" bottom="1" header="0.55" footer="0"/>
  <pageSetup fitToHeight="1" fitToWidth="1" horizontalDpi="600" verticalDpi="600" orientation="landscape" paperSize="9" scale="71" r:id="rId1"/>
  <headerFooter alignWithMargins="0">
    <oddHeader>&amp;C&amp;"Arial,Bold Italic"&amp;15PROYECTO ECU-B7-3010/93/176
COSTOS DE PRODUCCIÓN (US$)&amp;11
Rehabilitación de 1 ha de cacao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workbookViewId="0" topLeftCell="A1">
      <selection activeCell="D46" activeCellId="1" sqref="D25 D46:E46"/>
    </sheetView>
  </sheetViews>
  <sheetFormatPr defaultColWidth="11.421875" defaultRowHeight="12.75" zeroHeight="1"/>
  <cols>
    <col min="1" max="1" width="3.00390625" style="44" customWidth="1"/>
    <col min="2" max="2" width="22.7109375" style="44" customWidth="1"/>
    <col min="3" max="3" width="11.421875" style="101" customWidth="1"/>
    <col min="4" max="7" width="17.421875" style="101" customWidth="1"/>
    <col min="8" max="8" width="0.85546875" style="101" customWidth="1"/>
    <col min="9" max="9" width="0" style="101" hidden="1" customWidth="1"/>
    <col min="10" max="16384" width="0" style="44" hidden="1" customWidth="1"/>
  </cols>
  <sheetData>
    <row r="1" spans="1:9" s="46" customFormat="1" ht="12.75">
      <c r="A1" s="326" t="s">
        <v>0</v>
      </c>
      <c r="B1" s="327"/>
      <c r="C1" s="58" t="s">
        <v>67</v>
      </c>
      <c r="D1" s="368" t="s">
        <v>78</v>
      </c>
      <c r="E1" s="369"/>
      <c r="F1" s="368" t="s">
        <v>79</v>
      </c>
      <c r="G1" s="370"/>
      <c r="H1" s="59"/>
      <c r="I1" s="59"/>
    </row>
    <row r="2" spans="1:8" s="46" customFormat="1" ht="12.75">
      <c r="A2" s="328"/>
      <c r="B2" s="329"/>
      <c r="C2" s="60" t="s">
        <v>68</v>
      </c>
      <c r="D2" s="61" t="s">
        <v>11</v>
      </c>
      <c r="E2" s="62" t="s">
        <v>12</v>
      </c>
      <c r="F2" s="61" t="s">
        <v>11</v>
      </c>
      <c r="G2" s="63" t="s">
        <v>12</v>
      </c>
      <c r="H2" s="59"/>
    </row>
    <row r="3" spans="1:9" s="46" customFormat="1" ht="15.75" customHeight="1">
      <c r="A3" s="64" t="s">
        <v>2</v>
      </c>
      <c r="B3" s="65" t="s">
        <v>57</v>
      </c>
      <c r="C3" s="66"/>
      <c r="D3" s="66"/>
      <c r="E3" s="66"/>
      <c r="F3" s="66"/>
      <c r="G3" s="67"/>
      <c r="H3" s="68"/>
      <c r="I3" s="68"/>
    </row>
    <row r="4" spans="1:9" s="46" customFormat="1" ht="15.75" customHeight="1">
      <c r="A4" s="69" t="s">
        <v>66</v>
      </c>
      <c r="B4" s="70" t="s">
        <v>39</v>
      </c>
      <c r="C4" s="71">
        <f>'Precios variables'!$D$7</f>
        <v>3</v>
      </c>
      <c r="D4" s="72">
        <v>18</v>
      </c>
      <c r="E4" s="73">
        <f aca="true" t="shared" si="0" ref="E4:E13">D4*C4</f>
        <v>54</v>
      </c>
      <c r="F4" s="72">
        <v>18</v>
      </c>
      <c r="G4" s="74">
        <f aca="true" t="shared" si="1" ref="G4:G13">F4*C4</f>
        <v>54</v>
      </c>
      <c r="H4" s="68"/>
      <c r="I4" s="68"/>
    </row>
    <row r="5" spans="1:9" s="46" customFormat="1" ht="15.75" customHeight="1">
      <c r="A5" s="69" t="s">
        <v>66</v>
      </c>
      <c r="B5" s="70" t="s">
        <v>60</v>
      </c>
      <c r="C5" s="75">
        <f>'Precios variables'!$D$7</f>
        <v>3</v>
      </c>
      <c r="D5" s="76">
        <v>1</v>
      </c>
      <c r="E5" s="73">
        <f t="shared" si="0"/>
        <v>3</v>
      </c>
      <c r="F5" s="76"/>
      <c r="G5" s="74">
        <f t="shared" si="1"/>
        <v>0</v>
      </c>
      <c r="H5" s="68"/>
      <c r="I5" s="68"/>
    </row>
    <row r="6" spans="1:9" s="46" customFormat="1" ht="15.75" customHeight="1">
      <c r="A6" s="69" t="s">
        <v>66</v>
      </c>
      <c r="B6" s="70" t="s">
        <v>46</v>
      </c>
      <c r="C6" s="75">
        <f>'Precios variables'!$D$7</f>
        <v>3</v>
      </c>
      <c r="D6" s="76">
        <v>20</v>
      </c>
      <c r="E6" s="73">
        <f t="shared" si="0"/>
        <v>60</v>
      </c>
      <c r="F6" s="76">
        <v>20</v>
      </c>
      <c r="G6" s="74">
        <f t="shared" si="1"/>
        <v>60</v>
      </c>
      <c r="H6" s="68"/>
      <c r="I6" s="68"/>
    </row>
    <row r="7" spans="1:9" s="46" customFormat="1" ht="15.75" customHeight="1">
      <c r="A7" s="69" t="s">
        <v>66</v>
      </c>
      <c r="B7" s="70" t="s">
        <v>40</v>
      </c>
      <c r="C7" s="75">
        <f>'Precios variables'!$D$7</f>
        <v>3</v>
      </c>
      <c r="D7" s="76">
        <v>6</v>
      </c>
      <c r="E7" s="73">
        <f t="shared" si="0"/>
        <v>18</v>
      </c>
      <c r="F7" s="76">
        <v>6</v>
      </c>
      <c r="G7" s="74">
        <f t="shared" si="1"/>
        <v>18</v>
      </c>
      <c r="H7" s="68"/>
      <c r="I7" s="68"/>
    </row>
    <row r="8" spans="1:9" s="46" customFormat="1" ht="15.75" customHeight="1">
      <c r="A8" s="69" t="s">
        <v>66</v>
      </c>
      <c r="B8" s="70" t="s">
        <v>41</v>
      </c>
      <c r="C8" s="75">
        <f>'Precios variables'!$D$7</f>
        <v>3</v>
      </c>
      <c r="D8" s="76">
        <v>1</v>
      </c>
      <c r="E8" s="73">
        <f t="shared" si="0"/>
        <v>3</v>
      </c>
      <c r="F8" s="76">
        <v>1</v>
      </c>
      <c r="G8" s="74">
        <f t="shared" si="1"/>
        <v>3</v>
      </c>
      <c r="H8" s="68"/>
      <c r="I8" s="68"/>
    </row>
    <row r="9" spans="1:9" s="46" customFormat="1" ht="15.75" customHeight="1">
      <c r="A9" s="69" t="s">
        <v>66</v>
      </c>
      <c r="B9" s="70" t="s">
        <v>72</v>
      </c>
      <c r="C9" s="75">
        <f>'Precios variables'!$D$7</f>
        <v>3</v>
      </c>
      <c r="D9" s="76">
        <v>1</v>
      </c>
      <c r="E9" s="73">
        <f t="shared" si="0"/>
        <v>3</v>
      </c>
      <c r="F9" s="76">
        <v>1</v>
      </c>
      <c r="G9" s="74">
        <f t="shared" si="1"/>
        <v>3</v>
      </c>
      <c r="H9" s="68"/>
      <c r="I9" s="68"/>
    </row>
    <row r="10" spans="1:9" s="46" customFormat="1" ht="15.75" customHeight="1">
      <c r="A10" s="69" t="s">
        <v>66</v>
      </c>
      <c r="B10" s="70" t="s">
        <v>42</v>
      </c>
      <c r="C10" s="75">
        <f>'Precios variables'!$D$7</f>
        <v>3</v>
      </c>
      <c r="D10" s="76">
        <v>3</v>
      </c>
      <c r="E10" s="73">
        <f t="shared" si="0"/>
        <v>9</v>
      </c>
      <c r="F10" s="76">
        <v>3</v>
      </c>
      <c r="G10" s="74">
        <f t="shared" si="1"/>
        <v>9</v>
      </c>
      <c r="H10" s="68"/>
      <c r="I10" s="68"/>
    </row>
    <row r="11" spans="1:9" s="46" customFormat="1" ht="15.75" customHeight="1">
      <c r="A11" s="69" t="s">
        <v>66</v>
      </c>
      <c r="B11" s="70" t="s">
        <v>44</v>
      </c>
      <c r="C11" s="75">
        <f>'Precios variables'!$D$7</f>
        <v>3</v>
      </c>
      <c r="D11" s="76">
        <v>3</v>
      </c>
      <c r="E11" s="73">
        <f t="shared" si="0"/>
        <v>9</v>
      </c>
      <c r="F11" s="76">
        <v>3</v>
      </c>
      <c r="G11" s="74">
        <f t="shared" si="1"/>
        <v>9</v>
      </c>
      <c r="H11" s="68"/>
      <c r="I11" s="68"/>
    </row>
    <row r="12" spans="1:9" s="46" customFormat="1" ht="15.75" customHeight="1">
      <c r="A12" s="69" t="s">
        <v>66</v>
      </c>
      <c r="B12" s="70" t="s">
        <v>73</v>
      </c>
      <c r="C12" s="75">
        <f>'Precios variables'!$D$7</f>
        <v>3</v>
      </c>
      <c r="D12" s="76">
        <v>10</v>
      </c>
      <c r="E12" s="73">
        <f t="shared" si="0"/>
        <v>30</v>
      </c>
      <c r="F12" s="76">
        <v>35</v>
      </c>
      <c r="G12" s="74">
        <f t="shared" si="1"/>
        <v>105</v>
      </c>
      <c r="H12" s="68"/>
      <c r="I12" s="68"/>
    </row>
    <row r="13" spans="1:9" s="46" customFormat="1" ht="15.75" customHeight="1">
      <c r="A13" s="69" t="s">
        <v>66</v>
      </c>
      <c r="B13" s="70" t="s">
        <v>74</v>
      </c>
      <c r="C13" s="77">
        <f>'Precios variables'!$D$7</f>
        <v>3</v>
      </c>
      <c r="D13" s="78">
        <v>8</v>
      </c>
      <c r="E13" s="73">
        <f t="shared" si="0"/>
        <v>24</v>
      </c>
      <c r="F13" s="78">
        <v>20</v>
      </c>
      <c r="G13" s="74">
        <f t="shared" si="1"/>
        <v>60</v>
      </c>
      <c r="H13" s="68"/>
      <c r="I13" s="68"/>
    </row>
    <row r="14" spans="1:9" s="46" customFormat="1" ht="15.75" customHeight="1">
      <c r="A14" s="79"/>
      <c r="B14" s="80" t="s">
        <v>70</v>
      </c>
      <c r="C14" s="81"/>
      <c r="D14" s="124">
        <f>SUM(D4:D13)</f>
        <v>71</v>
      </c>
      <c r="E14" s="81">
        <f>SUM(E4:E13)</f>
        <v>213</v>
      </c>
      <c r="F14" s="82">
        <f>SUM(F4:F13)</f>
        <v>107</v>
      </c>
      <c r="G14" s="83">
        <f>SUM(G4:G13)</f>
        <v>321</v>
      </c>
      <c r="H14" s="68"/>
      <c r="I14" s="68"/>
    </row>
    <row r="15" spans="1:9" s="46" customFormat="1" ht="15.75" customHeight="1">
      <c r="A15" s="64" t="s">
        <v>75</v>
      </c>
      <c r="B15" s="65"/>
      <c r="C15" s="84"/>
      <c r="D15" s="85"/>
      <c r="E15" s="84"/>
      <c r="F15" s="85"/>
      <c r="G15" s="86"/>
      <c r="H15" s="68"/>
      <c r="I15" s="68"/>
    </row>
    <row r="16" spans="1:9" s="46" customFormat="1" ht="15.75" customHeight="1">
      <c r="A16" s="69" t="s">
        <v>66</v>
      </c>
      <c r="B16" s="70" t="s">
        <v>28</v>
      </c>
      <c r="C16" s="75"/>
      <c r="D16" s="87"/>
      <c r="E16" s="73"/>
      <c r="F16" s="87"/>
      <c r="G16" s="74"/>
      <c r="H16" s="68"/>
      <c r="I16" s="68"/>
    </row>
    <row r="17" spans="1:9" s="46" customFormat="1" ht="15.75" customHeight="1">
      <c r="A17" s="69"/>
      <c r="B17" s="88" t="s">
        <v>29</v>
      </c>
      <c r="C17" s="75">
        <f>'Precios variables'!D8</f>
        <v>7.2</v>
      </c>
      <c r="D17" s="89">
        <v>3</v>
      </c>
      <c r="E17" s="73">
        <f aca="true" t="shared" si="2" ref="E17:E24">D17*C17</f>
        <v>21.6</v>
      </c>
      <c r="F17" s="89">
        <v>4</v>
      </c>
      <c r="G17" s="74">
        <f aca="true" t="shared" si="3" ref="G17:G24">F17*C17</f>
        <v>28.8</v>
      </c>
      <c r="H17" s="68"/>
      <c r="I17" s="68"/>
    </row>
    <row r="18" spans="1:9" s="46" customFormat="1" ht="15.75" customHeight="1">
      <c r="A18" s="69"/>
      <c r="B18" s="88" t="s">
        <v>30</v>
      </c>
      <c r="C18" s="75">
        <f>'Precios variables'!D9</f>
        <v>10.96</v>
      </c>
      <c r="D18" s="90">
        <v>1</v>
      </c>
      <c r="E18" s="73">
        <f t="shared" si="2"/>
        <v>10.96</v>
      </c>
      <c r="F18" s="90">
        <v>1</v>
      </c>
      <c r="G18" s="74">
        <f t="shared" si="3"/>
        <v>10.96</v>
      </c>
      <c r="H18" s="68"/>
      <c r="I18" s="68"/>
    </row>
    <row r="19" spans="1:9" s="46" customFormat="1" ht="15.75" customHeight="1">
      <c r="A19" s="69"/>
      <c r="B19" s="88" t="s">
        <v>31</v>
      </c>
      <c r="C19" s="75">
        <f>'Precios variables'!D10</f>
        <v>13.86</v>
      </c>
      <c r="D19" s="90">
        <v>1</v>
      </c>
      <c r="E19" s="73">
        <f t="shared" si="2"/>
        <v>13.86</v>
      </c>
      <c r="F19" s="90">
        <v>1</v>
      </c>
      <c r="G19" s="74">
        <f t="shared" si="3"/>
        <v>13.86</v>
      </c>
      <c r="H19" s="68"/>
      <c r="I19" s="68"/>
    </row>
    <row r="20" spans="1:9" s="46" customFormat="1" ht="15.75" customHeight="1">
      <c r="A20" s="69" t="s">
        <v>66</v>
      </c>
      <c r="B20" s="70" t="s">
        <v>63</v>
      </c>
      <c r="C20" s="75">
        <f>'Precios variables'!D12</f>
        <v>4</v>
      </c>
      <c r="D20" s="91">
        <v>1</v>
      </c>
      <c r="E20" s="73">
        <f t="shared" si="2"/>
        <v>4</v>
      </c>
      <c r="F20" s="91">
        <v>1</v>
      </c>
      <c r="G20" s="74">
        <f t="shared" si="3"/>
        <v>4</v>
      </c>
      <c r="H20" s="68"/>
      <c r="I20" s="68"/>
    </row>
    <row r="21" spans="1:9" s="46" customFormat="1" ht="15.75" customHeight="1">
      <c r="A21" s="69" t="s">
        <v>66</v>
      </c>
      <c r="B21" s="70" t="s">
        <v>34</v>
      </c>
      <c r="C21" s="75">
        <f>'Precios variables'!D14</f>
        <v>3.2</v>
      </c>
      <c r="D21" s="92">
        <v>2</v>
      </c>
      <c r="E21" s="73">
        <f t="shared" si="2"/>
        <v>6.4</v>
      </c>
      <c r="F21" s="92">
        <v>2</v>
      </c>
      <c r="G21" s="74">
        <f t="shared" si="3"/>
        <v>6.4</v>
      </c>
      <c r="H21" s="68"/>
      <c r="I21" s="68"/>
    </row>
    <row r="22" spans="1:9" s="46" customFormat="1" ht="15.75" customHeight="1">
      <c r="A22" s="69" t="s">
        <v>66</v>
      </c>
      <c r="B22" s="70" t="s">
        <v>35</v>
      </c>
      <c r="C22" s="75">
        <f>'Precios variables'!D15</f>
        <v>8</v>
      </c>
      <c r="D22" s="93">
        <v>2</v>
      </c>
      <c r="E22" s="73">
        <f t="shared" si="2"/>
        <v>16</v>
      </c>
      <c r="F22" s="93">
        <v>2</v>
      </c>
      <c r="G22" s="74">
        <f t="shared" si="3"/>
        <v>16</v>
      </c>
      <c r="H22" s="68"/>
      <c r="I22" s="68"/>
    </row>
    <row r="23" spans="1:9" s="46" customFormat="1" ht="15.75" customHeight="1">
      <c r="A23" s="69" t="s">
        <v>66</v>
      </c>
      <c r="B23" s="70" t="s">
        <v>76</v>
      </c>
      <c r="C23" s="75">
        <f>'Precios variables'!D16</f>
        <v>1.2</v>
      </c>
      <c r="D23" s="94">
        <v>1</v>
      </c>
      <c r="E23" s="73">
        <f t="shared" si="2"/>
        <v>1.2</v>
      </c>
      <c r="F23" s="94">
        <v>1</v>
      </c>
      <c r="G23" s="74">
        <f t="shared" si="3"/>
        <v>1.2</v>
      </c>
      <c r="H23" s="68"/>
      <c r="I23" s="68"/>
    </row>
    <row r="24" spans="1:9" s="46" customFormat="1" ht="15.75" customHeight="1">
      <c r="A24" s="69" t="s">
        <v>66</v>
      </c>
      <c r="B24" s="70" t="s">
        <v>77</v>
      </c>
      <c r="C24" s="77">
        <f>'Precios variables'!$D$7</f>
        <v>3</v>
      </c>
      <c r="D24" s="78">
        <v>6</v>
      </c>
      <c r="E24" s="73">
        <f t="shared" si="2"/>
        <v>18</v>
      </c>
      <c r="F24" s="78">
        <v>6</v>
      </c>
      <c r="G24" s="74">
        <f t="shared" si="3"/>
        <v>18</v>
      </c>
      <c r="H24" s="68"/>
      <c r="I24" s="68"/>
    </row>
    <row r="25" spans="1:9" s="46" customFormat="1" ht="15.75" customHeight="1">
      <c r="A25" s="79"/>
      <c r="B25" s="80" t="s">
        <v>71</v>
      </c>
      <c r="C25" s="95"/>
      <c r="D25" s="263"/>
      <c r="E25" s="81">
        <f>SUM(E17:E24)</f>
        <v>92.02</v>
      </c>
      <c r="F25" s="96"/>
      <c r="G25" s="83">
        <f>SUM(G17:G24)</f>
        <v>99.22000000000001</v>
      </c>
      <c r="H25" s="68"/>
      <c r="I25" s="68"/>
    </row>
    <row r="26" spans="1:9" s="46" customFormat="1" ht="15.75" customHeight="1" thickBot="1">
      <c r="A26" s="47"/>
      <c r="B26" s="264" t="s">
        <v>50</v>
      </c>
      <c r="C26" s="265"/>
      <c r="D26" s="97"/>
      <c r="E26" s="98">
        <f>E25+E14</f>
        <v>305.02</v>
      </c>
      <c r="F26" s="99"/>
      <c r="G26" s="100">
        <f>G25+G14</f>
        <v>420.22</v>
      </c>
      <c r="H26" s="68"/>
      <c r="I26" s="68"/>
    </row>
    <row r="27" ht="12.75"/>
    <row r="28" ht="12.75"/>
  </sheetData>
  <sheetProtection password="CB69" sheet="1" objects="1" scenarios="1"/>
  <mergeCells count="3">
    <mergeCell ref="A1:B2"/>
    <mergeCell ref="D1:E1"/>
    <mergeCell ref="F1:G1"/>
  </mergeCells>
  <printOptions horizontalCentered="1"/>
  <pageMargins left="0.8267716535433072" right="0.82" top="1.67" bottom="1.67" header="0.82" footer="1.67"/>
  <pageSetup fitToHeight="1" fitToWidth="1" horizontalDpi="600" verticalDpi="600" orientation="landscape" paperSize="9" scale="90" r:id="rId1"/>
  <headerFooter alignWithMargins="0">
    <oddHeader>&amp;C&amp;"Arial,Bold Italic"&amp;15PROYECTO ECU-B7-3010/93/176
COSTOS DE PRODUCCIÓN (US$)&amp;11
Mantenimiento de 1 ha de cacao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 ECU-B7-3010/93/176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Pastorelly Ruiz</dc:creator>
  <cp:keywords/>
  <dc:description/>
  <cp:lastModifiedBy>PROYECTO CACAO</cp:lastModifiedBy>
  <cp:lastPrinted>2000-03-29T19:54:21Z</cp:lastPrinted>
  <dcterms:created xsi:type="dcterms:W3CDTF">2000-03-22T14:04:21Z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