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Sheet1" sheetId="1" r:id="rId1"/>
    <sheet name="Sheet2" sheetId="2" r:id="rId2"/>
    <sheet name="P. Hipotesis" sheetId="3" r:id="rId3"/>
    <sheet name="Conclusion" sheetId="4" r:id="rId4"/>
  </sheets>
  <definedNames/>
  <calcPr fullCalcOnLoad="1"/>
</workbook>
</file>

<file path=xl/sharedStrings.xml><?xml version="1.0" encoding="utf-8"?>
<sst xmlns="http://schemas.openxmlformats.org/spreadsheetml/2006/main" count="403" uniqueCount="73">
  <si>
    <t>Banano</t>
  </si>
  <si>
    <t>C. General</t>
  </si>
  <si>
    <t>CON BUQUE - DÍA</t>
  </si>
  <si>
    <t>CON BUQUE - NOCHE</t>
  </si>
  <si>
    <t>SIN BUQUE - DÍA</t>
  </si>
  <si>
    <t>SIN BUQUE - NOCHE</t>
  </si>
  <si>
    <t>BUSQUEDA CHASSIS</t>
  </si>
  <si>
    <t>COLA BALANZA</t>
  </si>
  <si>
    <t>SERV. BALANZA</t>
  </si>
  <si>
    <t>LAVADO SALIDA</t>
  </si>
  <si>
    <t>TRANSP. A STACKING</t>
  </si>
  <si>
    <t>COLA GRÚA PORTACONT</t>
  </si>
  <si>
    <t>TRANS. A ESTACIÓN. DIESEL</t>
  </si>
  <si>
    <t>SERV. ESTACIÓN DIESEL</t>
  </si>
  <si>
    <t>TRANS. A MANTENIMIENTO</t>
  </si>
  <si>
    <t>COLA MANTENIMIENTO</t>
  </si>
  <si>
    <t>SERV. MANTENIMIENTO</t>
  </si>
  <si>
    <t>SERV. GARITA SALIDA</t>
  </si>
  <si>
    <t>ENGANCHE CHASSIS</t>
  </si>
  <si>
    <t>SERV GRÚA PORTACONT</t>
  </si>
  <si>
    <t>Tiempo Ciclo Total</t>
  </si>
  <si>
    <t>-</t>
  </si>
  <si>
    <t>SERV. GARITA ENT.</t>
  </si>
  <si>
    <t>SERV. LAVADO</t>
  </si>
  <si>
    <t>ENG. CAPACITY LAV.</t>
  </si>
  <si>
    <t>CONEXIÓN</t>
  </si>
  <si>
    <t>CONEXION</t>
  </si>
  <si>
    <t>COLA GARITA</t>
  </si>
  <si>
    <t>SERV DESC GRÚA PORTACONT</t>
  </si>
  <si>
    <t>SERV CARG GR. PORTACONT</t>
  </si>
  <si>
    <t>ACTIVIDAD</t>
  </si>
  <si>
    <t>PROPUESTA</t>
  </si>
  <si>
    <t>Tiempo Ciclo Ingreso</t>
  </si>
  <si>
    <t>Tiempo Ciclo Salida</t>
  </si>
  <si>
    <t>TIEMPO DE CICLO TOTAL</t>
  </si>
  <si>
    <t>ANTERIOR</t>
  </si>
  <si>
    <t>CON BUQUE DÍA</t>
  </si>
  <si>
    <t>CON BUQUE NOCHE</t>
  </si>
  <si>
    <t>SIN BUQUE DÍA</t>
  </si>
  <si>
    <t>SIN BUQUE NOCHE</t>
  </si>
  <si>
    <t>BANANO</t>
  </si>
  <si>
    <t>C. GENERAL</t>
  </si>
  <si>
    <t>ESCENARIO</t>
  </si>
  <si>
    <t>ESCENARIO: CON BUQUE - DÍA</t>
  </si>
  <si>
    <t>Actividades</t>
  </si>
  <si>
    <t># Obs.</t>
  </si>
  <si>
    <t>Desv. Est.</t>
  </si>
  <si>
    <t>Cola en garita</t>
  </si>
  <si>
    <t>Atención garita entrada</t>
  </si>
  <si>
    <t>Cola estación de lavado</t>
  </si>
  <si>
    <t>Servicio lavado de entrada</t>
  </si>
  <si>
    <t>Tiempo búsqueda chasis</t>
  </si>
  <si>
    <t>Retirar cont. Vacío zona stacking</t>
  </si>
  <si>
    <t>Servicio lavado de salida</t>
  </si>
  <si>
    <t>Abastecimiento diesel</t>
  </si>
  <si>
    <t>Inspección de Mantenimiento</t>
  </si>
  <si>
    <t>Servicio de Balanza</t>
  </si>
  <si>
    <t>Atención garita de salida</t>
  </si>
  <si>
    <t>Almacen. cont lleno zona stacking</t>
  </si>
  <si>
    <t>ESCENARIO: CON BUQUE - NOCHE</t>
  </si>
  <si>
    <t>ESCENARIO: SIN BUQUE - DÍA</t>
  </si>
  <si>
    <t>ESCENARIO: SIN BUQUE - NOCHE</t>
  </si>
  <si>
    <t>PRUEBA DE HIPOTESIS</t>
  </si>
  <si>
    <t>Estadístico de Prueba</t>
  </si>
  <si>
    <r>
      <t>Media Propuesta (</t>
    </r>
    <r>
      <rPr>
        <b/>
        <sz val="8"/>
        <rFont val="Symbol"/>
        <family val="5"/>
      </rPr>
      <t>m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0"/>
      </rPr>
      <t>)</t>
    </r>
  </si>
  <si>
    <r>
      <t>Media Anterior (</t>
    </r>
    <r>
      <rPr>
        <b/>
        <sz val="8"/>
        <rFont val="Symbol"/>
        <family val="5"/>
      </rPr>
      <t>m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0"/>
      </rPr>
      <t>)</t>
    </r>
  </si>
  <si>
    <t>Valor p</t>
  </si>
  <si>
    <t>Conclusión</t>
  </si>
  <si>
    <r>
      <t>Se rechaza H</t>
    </r>
    <r>
      <rPr>
        <vertAlign val="subscript"/>
        <sz val="8"/>
        <rFont val="Arial"/>
        <family val="2"/>
      </rPr>
      <t>0</t>
    </r>
  </si>
  <si>
    <r>
      <t>No se rechaza H</t>
    </r>
    <r>
      <rPr>
        <vertAlign val="subscript"/>
        <sz val="8"/>
        <rFont val="Arial"/>
        <family val="2"/>
      </rPr>
      <t>0</t>
    </r>
  </si>
  <si>
    <t>Diferencia del Modelo Actual Vs. Propuesto</t>
  </si>
  <si>
    <t>CON BUQUE DIA</t>
  </si>
  <si>
    <t>SIN BUQUE DIA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</si>
</sst>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&quot;min&quot;"/>
    <numFmt numFmtId="173" formatCode="0.000\ &quot;min&quot;"/>
    <numFmt numFmtId="174" formatCode="0.0\ &quot;min&quot;"/>
    <numFmt numFmtId="175" formatCode="0\ &quot;min&quot;"/>
    <numFmt numFmtId="176" formatCode="0.0000"/>
    <numFmt numFmtId="177" formatCode="0.000"/>
    <numFmt numFmtId="17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9"/>
      <name val="Arial"/>
      <family val="2"/>
    </font>
    <font>
      <b/>
      <sz val="8"/>
      <name val="Symbol"/>
      <family val="5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center" vertical="center"/>
    </xf>
    <xf numFmtId="172" fontId="2" fillId="2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72" fontId="2" fillId="2" borderId="15" xfId="0" applyNumberFormat="1" applyFont="1" applyFill="1" applyBorder="1" applyAlignment="1">
      <alignment horizontal="center" vertical="center"/>
    </xf>
    <xf numFmtId="172" fontId="2" fillId="2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72" fontId="2" fillId="2" borderId="25" xfId="0" applyNumberFormat="1" applyFont="1" applyFill="1" applyBorder="1" applyAlignment="1">
      <alignment horizontal="center" vertical="center"/>
    </xf>
    <xf numFmtId="172" fontId="2" fillId="2" borderId="26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172" fontId="8" fillId="5" borderId="9" xfId="0" applyNumberFormat="1" applyFont="1" applyFill="1" applyBorder="1" applyAlignment="1">
      <alignment horizontal="center" vertical="center"/>
    </xf>
    <xf numFmtId="172" fontId="8" fillId="5" borderId="10" xfId="0" applyNumberFormat="1" applyFont="1" applyFill="1" applyBorder="1" applyAlignment="1">
      <alignment horizontal="center" vertical="center"/>
    </xf>
    <xf numFmtId="172" fontId="8" fillId="5" borderId="27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 vertical="center"/>
    </xf>
    <xf numFmtId="172" fontId="1" fillId="0" borderId="30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175" fontId="1" fillId="0" borderId="18" xfId="0" applyNumberFormat="1" applyFont="1" applyBorder="1" applyAlignment="1">
      <alignment horizontal="center"/>
    </xf>
    <xf numFmtId="0" fontId="2" fillId="6" borderId="9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6" borderId="3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2" fillId="6" borderId="32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72" fontId="1" fillId="0" borderId="19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wrapText="1"/>
    </xf>
    <xf numFmtId="0" fontId="2" fillId="6" borderId="3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6" borderId="33" xfId="0" applyFont="1" applyFill="1" applyBorder="1" applyAlignment="1">
      <alignment horizontal="left"/>
    </xf>
    <xf numFmtId="0" fontId="2" fillId="6" borderId="34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center" wrapText="1"/>
    </xf>
    <xf numFmtId="0" fontId="2" fillId="6" borderId="38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6" borderId="33" xfId="0" applyFont="1" applyFill="1" applyBorder="1" applyAlignment="1">
      <alignment/>
    </xf>
    <xf numFmtId="0" fontId="1" fillId="6" borderId="3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10</xdr:col>
      <xdr:colOff>76200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781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</xdr:row>
      <xdr:rowOff>104775</xdr:rowOff>
    </xdr:from>
    <xdr:to>
      <xdr:col>10</xdr:col>
      <xdr:colOff>0</xdr:colOff>
      <xdr:row>21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838325"/>
          <a:ext cx="4781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workbookViewId="0" topLeftCell="A1">
      <selection activeCell="D4" sqref="D4"/>
    </sheetView>
  </sheetViews>
  <sheetFormatPr defaultColWidth="11.421875" defaultRowHeight="12.75"/>
  <cols>
    <col min="1" max="1" width="9.140625" style="1" customWidth="1"/>
    <col min="2" max="2" width="23.8515625" style="1" bestFit="1" customWidth="1"/>
    <col min="3" max="4" width="9.140625" style="1" bestFit="1" customWidth="1"/>
    <col min="5" max="6" width="9.140625" style="1" customWidth="1"/>
    <col min="7" max="7" width="4.7109375" style="1" customWidth="1"/>
    <col min="8" max="8" width="23.8515625" style="1" bestFit="1" customWidth="1"/>
    <col min="9" max="9" width="8.28125" style="1" bestFit="1" customWidth="1"/>
    <col min="10" max="16384" width="9.140625" style="1" customWidth="1"/>
  </cols>
  <sheetData>
    <row r="1" ht="12" thickBot="1"/>
    <row r="2" spans="2:12" ht="12" thickBot="1">
      <c r="B2" s="15" t="s">
        <v>2</v>
      </c>
      <c r="C2" s="100" t="s">
        <v>35</v>
      </c>
      <c r="D2" s="101"/>
      <c r="E2" s="98" t="s">
        <v>31</v>
      </c>
      <c r="F2" s="99"/>
      <c r="H2" s="23" t="s">
        <v>3</v>
      </c>
      <c r="I2" s="102" t="s">
        <v>35</v>
      </c>
      <c r="J2" s="103"/>
      <c r="K2" s="96" t="s">
        <v>31</v>
      </c>
      <c r="L2" s="97"/>
    </row>
    <row r="3" spans="2:12" s="2" customFormat="1" ht="12" thickBot="1">
      <c r="B3" s="15" t="s">
        <v>30</v>
      </c>
      <c r="C3" s="16" t="s">
        <v>0</v>
      </c>
      <c r="D3" s="17" t="s">
        <v>1</v>
      </c>
      <c r="E3" s="16" t="s">
        <v>0</v>
      </c>
      <c r="F3" s="17" t="s">
        <v>1</v>
      </c>
      <c r="H3" s="23" t="s">
        <v>30</v>
      </c>
      <c r="I3" s="24" t="s">
        <v>0</v>
      </c>
      <c r="J3" s="25" t="s">
        <v>1</v>
      </c>
      <c r="K3" s="24" t="s">
        <v>0</v>
      </c>
      <c r="L3" s="25" t="s">
        <v>1</v>
      </c>
    </row>
    <row r="4" spans="2:12" s="2" customFormat="1" ht="11.25">
      <c r="B4" s="21" t="s">
        <v>27</v>
      </c>
      <c r="C4" s="26">
        <v>68.69</v>
      </c>
      <c r="D4" s="27">
        <v>68.69</v>
      </c>
      <c r="E4" s="26">
        <v>0.71</v>
      </c>
      <c r="F4" s="27">
        <v>0.71</v>
      </c>
      <c r="H4" s="21" t="s">
        <v>27</v>
      </c>
      <c r="I4" s="26">
        <v>39.08841807909604</v>
      </c>
      <c r="J4" s="27">
        <v>39.08841807909604</v>
      </c>
      <c r="K4" s="26">
        <v>1.25</v>
      </c>
      <c r="L4" s="27">
        <v>1.25</v>
      </c>
    </row>
    <row r="5" spans="2:12" ht="11.25">
      <c r="B5" s="22" t="s">
        <v>22</v>
      </c>
      <c r="C5" s="28">
        <v>17.26</v>
      </c>
      <c r="D5" s="29">
        <v>17.26</v>
      </c>
      <c r="E5" s="28">
        <v>3.41</v>
      </c>
      <c r="F5" s="29">
        <v>3.41</v>
      </c>
      <c r="H5" s="22" t="s">
        <v>22</v>
      </c>
      <c r="I5" s="28">
        <v>15.230906148867323</v>
      </c>
      <c r="J5" s="29">
        <v>15.230906148867323</v>
      </c>
      <c r="K5" s="28">
        <v>6.79</v>
      </c>
      <c r="L5" s="29">
        <v>6.79</v>
      </c>
    </row>
    <row r="6" spans="2:12" ht="11.25">
      <c r="B6" s="22" t="s">
        <v>23</v>
      </c>
      <c r="C6" s="28">
        <v>5.25</v>
      </c>
      <c r="D6" s="29">
        <v>5.25</v>
      </c>
      <c r="E6" s="28">
        <v>4.42</v>
      </c>
      <c r="F6" s="29">
        <v>4.42</v>
      </c>
      <c r="H6" s="22" t="s">
        <v>23</v>
      </c>
      <c r="I6" s="28">
        <v>3.0175710594315217</v>
      </c>
      <c r="J6" s="29">
        <v>3.0175710594315217</v>
      </c>
      <c r="K6" s="28">
        <v>3.6666666666666536</v>
      </c>
      <c r="L6" s="29">
        <v>3.6666666666666536</v>
      </c>
    </row>
    <row r="7" spans="2:12" ht="11.25">
      <c r="B7" s="22" t="s">
        <v>24</v>
      </c>
      <c r="C7" s="28">
        <v>7.390579710144948</v>
      </c>
      <c r="D7" s="29">
        <v>7.390579710144948</v>
      </c>
      <c r="E7" s="28">
        <v>7.390579710144948</v>
      </c>
      <c r="F7" s="29">
        <v>7.390579710144948</v>
      </c>
      <c r="H7" s="22" t="s">
        <v>24</v>
      </c>
      <c r="I7" s="28">
        <v>8.092857142857158</v>
      </c>
      <c r="J7" s="29">
        <v>8.092857142857158</v>
      </c>
      <c r="K7" s="28">
        <v>7.390579710144948</v>
      </c>
      <c r="L7" s="29">
        <v>7.390579710144948</v>
      </c>
    </row>
    <row r="8" spans="2:12" ht="11.25">
      <c r="B8" s="6" t="s">
        <v>29</v>
      </c>
      <c r="C8" s="5">
        <v>4.61</v>
      </c>
      <c r="D8" s="7">
        <v>4.61</v>
      </c>
      <c r="E8" s="5">
        <v>4.6</v>
      </c>
      <c r="F8" s="7">
        <v>4.6</v>
      </c>
      <c r="H8" s="6" t="s">
        <v>29</v>
      </c>
      <c r="I8" s="30">
        <v>4.59</v>
      </c>
      <c r="J8" s="31">
        <v>4.59</v>
      </c>
      <c r="K8" s="5">
        <v>4.6</v>
      </c>
      <c r="L8" s="7">
        <v>4.6</v>
      </c>
    </row>
    <row r="9" spans="2:12" ht="12" thickBot="1">
      <c r="B9" s="11" t="s">
        <v>25</v>
      </c>
      <c r="C9" s="32">
        <v>1.752380952380953</v>
      </c>
      <c r="D9" s="33">
        <v>1.752380952380953</v>
      </c>
      <c r="E9" s="32">
        <v>1.752380952380953</v>
      </c>
      <c r="F9" s="33">
        <v>1.752380952380953</v>
      </c>
      <c r="H9" s="11" t="s">
        <v>26</v>
      </c>
      <c r="I9" s="34">
        <v>2.45</v>
      </c>
      <c r="J9" s="35">
        <v>2.45</v>
      </c>
      <c r="K9" s="32">
        <v>1.752380952380953</v>
      </c>
      <c r="L9" s="33">
        <v>1.752380952380953</v>
      </c>
    </row>
    <row r="10" spans="2:12" ht="12" thickBot="1">
      <c r="B10" s="12" t="s">
        <v>32</v>
      </c>
      <c r="C10" s="13">
        <f>SUM(C4:C9)</f>
        <v>104.9529606625259</v>
      </c>
      <c r="D10" s="14">
        <f>SUM(D4:D9)</f>
        <v>104.9529606625259</v>
      </c>
      <c r="E10" s="13">
        <f>SUM(E4:E9)</f>
        <v>22.282960662525902</v>
      </c>
      <c r="F10" s="14">
        <f>SUM(F4:F9)</f>
        <v>22.282960662525902</v>
      </c>
      <c r="H10" s="12" t="s">
        <v>20</v>
      </c>
      <c r="I10" s="13">
        <f>SUM(I4:I9)</f>
        <v>72.46975243025206</v>
      </c>
      <c r="J10" s="14">
        <f>SUM(J4:J9)</f>
        <v>72.46975243025206</v>
      </c>
      <c r="K10" s="13">
        <f>SUM(K4:K9)</f>
        <v>25.449627329192552</v>
      </c>
      <c r="L10" s="14">
        <f>SUM(L4:L9)</f>
        <v>25.449627329192552</v>
      </c>
    </row>
    <row r="11" spans="2:12" ht="11.25">
      <c r="B11" s="6" t="s">
        <v>6</v>
      </c>
      <c r="C11" s="5">
        <v>12.058333333333353</v>
      </c>
      <c r="D11" s="7">
        <v>3.71</v>
      </c>
      <c r="E11" s="5">
        <v>12.058333333333353</v>
      </c>
      <c r="F11" s="7">
        <v>3.71</v>
      </c>
      <c r="H11" s="6" t="s">
        <v>6</v>
      </c>
      <c r="I11" s="5">
        <v>9.713333333333376</v>
      </c>
      <c r="J11" s="7">
        <v>15.916666666666544</v>
      </c>
      <c r="K11" s="5">
        <v>9.713333333333376</v>
      </c>
      <c r="L11" s="7">
        <v>15.916666666666544</v>
      </c>
    </row>
    <row r="12" spans="2:12" ht="11.25">
      <c r="B12" s="6" t="s">
        <v>18</v>
      </c>
      <c r="C12" s="5">
        <v>3.9838095238095224</v>
      </c>
      <c r="D12" s="7">
        <v>1.7333333333333378</v>
      </c>
      <c r="E12" s="5">
        <v>3.9838095238095224</v>
      </c>
      <c r="F12" s="7">
        <v>1.7333333333333378</v>
      </c>
      <c r="H12" s="6" t="s">
        <v>18</v>
      </c>
      <c r="I12" s="5">
        <v>3.229090909090913</v>
      </c>
      <c r="J12" s="7">
        <v>1.8777777777777693</v>
      </c>
      <c r="K12" s="5">
        <v>3.229090909090913</v>
      </c>
      <c r="L12" s="7">
        <v>1.8777777777777693</v>
      </c>
    </row>
    <row r="13" spans="2:12" ht="11.25">
      <c r="B13" s="6" t="s">
        <v>11</v>
      </c>
      <c r="C13" s="5" t="s">
        <v>21</v>
      </c>
      <c r="D13" s="7" t="s">
        <v>21</v>
      </c>
      <c r="E13" s="5" t="s">
        <v>21</v>
      </c>
      <c r="F13" s="7" t="s">
        <v>21</v>
      </c>
      <c r="H13" s="6" t="s">
        <v>11</v>
      </c>
      <c r="I13" s="5">
        <v>4.389285714285722</v>
      </c>
      <c r="J13" s="7" t="s">
        <v>21</v>
      </c>
      <c r="K13" s="5">
        <v>4.389285714285722</v>
      </c>
      <c r="L13" s="7" t="s">
        <v>21</v>
      </c>
    </row>
    <row r="14" spans="2:12" ht="11.25">
      <c r="B14" s="6" t="s">
        <v>28</v>
      </c>
      <c r="C14" s="5">
        <v>9.522222222222226</v>
      </c>
      <c r="D14" s="7">
        <v>3.4500000000000597</v>
      </c>
      <c r="E14" s="5">
        <v>9.522222222222226</v>
      </c>
      <c r="F14" s="7">
        <v>3.4500000000000597</v>
      </c>
      <c r="H14" s="6" t="s">
        <v>28</v>
      </c>
      <c r="I14" s="5">
        <v>5.348611111111128</v>
      </c>
      <c r="J14" s="7" t="s">
        <v>21</v>
      </c>
      <c r="K14" s="5">
        <v>5.348611111111128</v>
      </c>
      <c r="L14" s="7" t="s">
        <v>21</v>
      </c>
    </row>
    <row r="15" spans="2:12" ht="11.25">
      <c r="B15" s="6" t="s">
        <v>12</v>
      </c>
      <c r="C15" s="5" t="s">
        <v>21</v>
      </c>
      <c r="D15" s="7">
        <v>2.587499999999925</v>
      </c>
      <c r="E15" s="5" t="s">
        <v>21</v>
      </c>
      <c r="F15" s="7">
        <v>2.587499999999925</v>
      </c>
      <c r="H15" s="6" t="s">
        <v>12</v>
      </c>
      <c r="I15" s="5" t="s">
        <v>21</v>
      </c>
      <c r="J15" s="7" t="s">
        <v>21</v>
      </c>
      <c r="K15" s="5" t="s">
        <v>21</v>
      </c>
      <c r="L15" s="7" t="s">
        <v>21</v>
      </c>
    </row>
    <row r="16" spans="2:12" ht="11.25">
      <c r="B16" s="6" t="s">
        <v>13</v>
      </c>
      <c r="C16" s="5">
        <v>6.28</v>
      </c>
      <c r="D16" s="7">
        <v>13.047619047619017</v>
      </c>
      <c r="E16" s="5">
        <v>5.72</v>
      </c>
      <c r="F16" s="7">
        <v>13.047619047619017</v>
      </c>
      <c r="H16" s="6" t="s">
        <v>13</v>
      </c>
      <c r="I16" s="5" t="s">
        <v>21</v>
      </c>
      <c r="J16" s="7">
        <v>7.320588235294078</v>
      </c>
      <c r="K16" s="5" t="s">
        <v>21</v>
      </c>
      <c r="L16" s="7">
        <v>7.320588235294078</v>
      </c>
    </row>
    <row r="17" spans="2:12" ht="11.25">
      <c r="B17" s="6" t="s">
        <v>14</v>
      </c>
      <c r="C17" s="5" t="s">
        <v>21</v>
      </c>
      <c r="D17" s="7" t="s">
        <v>21</v>
      </c>
      <c r="E17" s="5" t="s">
        <v>21</v>
      </c>
      <c r="F17" s="7" t="s">
        <v>21</v>
      </c>
      <c r="H17" s="6" t="s">
        <v>14</v>
      </c>
      <c r="I17" s="5" t="s">
        <v>21</v>
      </c>
      <c r="J17" s="7">
        <v>1.7666666666667297</v>
      </c>
      <c r="K17" s="5" t="s">
        <v>21</v>
      </c>
      <c r="L17" s="7">
        <v>1.7666666666667297</v>
      </c>
    </row>
    <row r="18" spans="2:12" ht="11.25">
      <c r="B18" s="6" t="s">
        <v>15</v>
      </c>
      <c r="C18" s="5" t="s">
        <v>21</v>
      </c>
      <c r="D18" s="7">
        <v>6.980555555555551</v>
      </c>
      <c r="E18" s="5" t="s">
        <v>21</v>
      </c>
      <c r="F18" s="7">
        <v>6.980555555555551</v>
      </c>
      <c r="H18" s="6" t="s">
        <v>15</v>
      </c>
      <c r="I18" s="5" t="s">
        <v>21</v>
      </c>
      <c r="J18" s="7">
        <v>1.9916666666666434</v>
      </c>
      <c r="K18" s="5" t="s">
        <v>21</v>
      </c>
      <c r="L18" s="7">
        <v>1.9916666666666434</v>
      </c>
    </row>
    <row r="19" spans="2:12" ht="11.25">
      <c r="B19" s="6" t="s">
        <v>16</v>
      </c>
      <c r="C19" s="5" t="s">
        <v>21</v>
      </c>
      <c r="D19" s="7">
        <v>11.29</v>
      </c>
      <c r="E19" s="5" t="s">
        <v>21</v>
      </c>
      <c r="F19" s="7">
        <v>15.06</v>
      </c>
      <c r="H19" s="6" t="s">
        <v>16</v>
      </c>
      <c r="I19" s="5" t="s">
        <v>21</v>
      </c>
      <c r="J19" s="7">
        <v>7.485000000000014</v>
      </c>
      <c r="K19" s="5" t="s">
        <v>21</v>
      </c>
      <c r="L19" s="7">
        <v>7.485000000000014</v>
      </c>
    </row>
    <row r="20" spans="2:12" ht="11.25">
      <c r="B20" s="6" t="s">
        <v>7</v>
      </c>
      <c r="C20" s="5" t="s">
        <v>21</v>
      </c>
      <c r="D20" s="7">
        <v>4.634848484848473</v>
      </c>
      <c r="E20" s="5" t="s">
        <v>21</v>
      </c>
      <c r="F20" s="7">
        <v>4.634848484848473</v>
      </c>
      <c r="H20" s="6" t="s">
        <v>7</v>
      </c>
      <c r="I20" s="5" t="s">
        <v>21</v>
      </c>
      <c r="J20" s="7">
        <v>3.5333333333333194</v>
      </c>
      <c r="K20" s="5" t="s">
        <v>21</v>
      </c>
      <c r="L20" s="7">
        <v>3.5333333333333194</v>
      </c>
    </row>
    <row r="21" spans="2:12" ht="11.25">
      <c r="B21" s="6" t="s">
        <v>8</v>
      </c>
      <c r="C21" s="5" t="s">
        <v>21</v>
      </c>
      <c r="D21" s="7">
        <v>6.05</v>
      </c>
      <c r="E21" s="5" t="s">
        <v>21</v>
      </c>
      <c r="F21" s="7">
        <v>5.83</v>
      </c>
      <c r="H21" s="6" t="s">
        <v>8</v>
      </c>
      <c r="I21" s="5" t="s">
        <v>21</v>
      </c>
      <c r="J21" s="7">
        <v>4.915740740740741</v>
      </c>
      <c r="K21" s="5" t="s">
        <v>21</v>
      </c>
      <c r="L21" s="7">
        <v>4.915740740740741</v>
      </c>
    </row>
    <row r="22" spans="2:12" ht="11.25">
      <c r="B22" s="6" t="s">
        <v>9</v>
      </c>
      <c r="C22" s="5" t="s">
        <v>21</v>
      </c>
      <c r="D22" s="7" t="s">
        <v>21</v>
      </c>
      <c r="E22" s="5" t="s">
        <v>21</v>
      </c>
      <c r="F22" s="7" t="s">
        <v>21</v>
      </c>
      <c r="H22" s="6" t="s">
        <v>9</v>
      </c>
      <c r="I22" s="5" t="s">
        <v>21</v>
      </c>
      <c r="J22" s="7" t="s">
        <v>21</v>
      </c>
      <c r="K22" s="5" t="s">
        <v>21</v>
      </c>
      <c r="L22" s="7" t="s">
        <v>21</v>
      </c>
    </row>
    <row r="23" spans="2:12" ht="12" thickBot="1">
      <c r="B23" s="8" t="s">
        <v>17</v>
      </c>
      <c r="C23" s="9">
        <v>3.39</v>
      </c>
      <c r="D23" s="10">
        <v>3.39</v>
      </c>
      <c r="E23" s="9">
        <v>3.4</v>
      </c>
      <c r="F23" s="10">
        <v>3.4</v>
      </c>
      <c r="H23" s="8" t="s">
        <v>17</v>
      </c>
      <c r="I23" s="9">
        <v>3.0307692307692804</v>
      </c>
      <c r="J23" s="10">
        <v>3.0307692307692804</v>
      </c>
      <c r="K23" s="9">
        <v>3.0307692307692804</v>
      </c>
      <c r="L23" s="10">
        <v>3.0307692307692804</v>
      </c>
    </row>
    <row r="24" spans="2:12" ht="12" thickBot="1">
      <c r="B24" s="38" t="s">
        <v>33</v>
      </c>
      <c r="C24" s="39">
        <f>SUM(C11:C23)</f>
        <v>35.2343650793651</v>
      </c>
      <c r="D24" s="40">
        <f>SUM(D11:D23)</f>
        <v>56.873856421356365</v>
      </c>
      <c r="E24" s="39">
        <f>SUM(E11:E23)</f>
        <v>34.6843650793651</v>
      </c>
      <c r="F24" s="40">
        <f>SUM(F11:F23)</f>
        <v>60.43385642135636</v>
      </c>
      <c r="H24" s="18" t="s">
        <v>20</v>
      </c>
      <c r="I24" s="19">
        <f>SUM(I11:I23)</f>
        <v>25.71109029859042</v>
      </c>
      <c r="J24" s="20">
        <f>SUM(J11:J23)</f>
        <v>47.838209317915116</v>
      </c>
      <c r="K24" s="39">
        <f>SUM(K11:K23)</f>
        <v>25.71109029859042</v>
      </c>
      <c r="L24" s="40">
        <f>SUM(L11:L23)</f>
        <v>47.838209317915116</v>
      </c>
    </row>
    <row r="25" spans="2:12" ht="12" thickBot="1">
      <c r="B25" s="41" t="s">
        <v>34</v>
      </c>
      <c r="C25" s="42">
        <f>+C24+C10</f>
        <v>140.187325741891</v>
      </c>
      <c r="D25" s="43">
        <f>+D24+D10</f>
        <v>161.82681708388225</v>
      </c>
      <c r="E25" s="44">
        <f>+E24+E10</f>
        <v>56.967325741891</v>
      </c>
      <c r="F25" s="43">
        <f>+F24+F10</f>
        <v>82.71681708388226</v>
      </c>
      <c r="H25" s="41" t="s">
        <v>34</v>
      </c>
      <c r="I25" s="42">
        <f>+I24+I10</f>
        <v>98.18084272884248</v>
      </c>
      <c r="J25" s="43">
        <f>+J24+J10</f>
        <v>120.30796174816717</v>
      </c>
      <c r="K25" s="44">
        <f>+K24+K10</f>
        <v>51.16071762778297</v>
      </c>
      <c r="L25" s="43">
        <f>+L24+L10</f>
        <v>73.28783664710767</v>
      </c>
    </row>
    <row r="26" spans="2:12" ht="12" thickBot="1">
      <c r="B26" s="3"/>
      <c r="C26" s="4"/>
      <c r="D26" s="4"/>
      <c r="E26" s="4"/>
      <c r="F26" s="4"/>
      <c r="H26" s="3"/>
      <c r="I26" s="4"/>
      <c r="J26" s="4"/>
      <c r="K26" s="4"/>
      <c r="L26" s="4"/>
    </row>
    <row r="27" spans="2:12" ht="12" thickBot="1">
      <c r="B27" s="15" t="s">
        <v>4</v>
      </c>
      <c r="C27" s="100" t="s">
        <v>35</v>
      </c>
      <c r="D27" s="101"/>
      <c r="E27" s="98" t="s">
        <v>31</v>
      </c>
      <c r="F27" s="99"/>
      <c r="H27" s="23" t="s">
        <v>5</v>
      </c>
      <c r="I27" s="102" t="s">
        <v>35</v>
      </c>
      <c r="J27" s="103"/>
      <c r="K27" s="96" t="s">
        <v>31</v>
      </c>
      <c r="L27" s="97"/>
    </row>
    <row r="28" spans="2:12" ht="12" thickBot="1">
      <c r="B28" s="15" t="s">
        <v>30</v>
      </c>
      <c r="C28" s="16" t="s">
        <v>0</v>
      </c>
      <c r="D28" s="17" t="s">
        <v>1</v>
      </c>
      <c r="E28" s="16" t="s">
        <v>0</v>
      </c>
      <c r="F28" s="17" t="s">
        <v>1</v>
      </c>
      <c r="H28" s="23" t="s">
        <v>30</v>
      </c>
      <c r="I28" s="24" t="s">
        <v>0</v>
      </c>
      <c r="J28" s="25" t="s">
        <v>1</v>
      </c>
      <c r="K28" s="24" t="s">
        <v>0</v>
      </c>
      <c r="L28" s="25" t="s">
        <v>1</v>
      </c>
    </row>
    <row r="29" spans="2:12" s="2" customFormat="1" ht="11.25">
      <c r="B29" s="21" t="s">
        <v>27</v>
      </c>
      <c r="C29" s="26">
        <v>3.58</v>
      </c>
      <c r="D29" s="27">
        <v>3.58</v>
      </c>
      <c r="E29" s="26">
        <v>0.54</v>
      </c>
      <c r="F29" s="27">
        <v>0.54</v>
      </c>
      <c r="H29" s="21" t="s">
        <v>27</v>
      </c>
      <c r="I29" s="26">
        <v>26.663218390804612</v>
      </c>
      <c r="J29" s="27">
        <v>26.663218390804612</v>
      </c>
      <c r="K29" s="26">
        <v>7.72</v>
      </c>
      <c r="L29" s="27">
        <v>7.72</v>
      </c>
    </row>
    <row r="30" spans="2:12" ht="11.25">
      <c r="B30" s="22" t="s">
        <v>22</v>
      </c>
      <c r="C30" s="28">
        <v>7.65853658536584</v>
      </c>
      <c r="D30" s="29">
        <v>7.65853658536584</v>
      </c>
      <c r="E30" s="28">
        <v>3.38</v>
      </c>
      <c r="F30" s="29">
        <v>3.38</v>
      </c>
      <c r="H30" s="22" t="s">
        <v>22</v>
      </c>
      <c r="I30" s="28">
        <v>17.76363636363634</v>
      </c>
      <c r="J30" s="29">
        <v>17.76363636363634</v>
      </c>
      <c r="K30" s="28">
        <v>6.02</v>
      </c>
      <c r="L30" s="29">
        <v>6.02</v>
      </c>
    </row>
    <row r="31" spans="2:12" ht="11.25">
      <c r="B31" s="22" t="s">
        <v>23</v>
      </c>
      <c r="C31" s="28">
        <v>4.31</v>
      </c>
      <c r="D31" s="29">
        <v>4.31</v>
      </c>
      <c r="E31" s="28">
        <v>4.14</v>
      </c>
      <c r="F31" s="29">
        <v>4.14</v>
      </c>
      <c r="H31" s="22" t="s">
        <v>23</v>
      </c>
      <c r="I31" s="28">
        <v>3.0166666666666653</v>
      </c>
      <c r="J31" s="29">
        <v>3.0166666666666653</v>
      </c>
      <c r="K31" s="28">
        <v>3.0166666666666653</v>
      </c>
      <c r="L31" s="29">
        <v>3.0166666666666653</v>
      </c>
    </row>
    <row r="32" spans="2:12" ht="11.25">
      <c r="B32" s="22" t="s">
        <v>24</v>
      </c>
      <c r="C32" s="28">
        <v>7.390579710144948</v>
      </c>
      <c r="D32" s="29">
        <v>7.390579710144948</v>
      </c>
      <c r="E32" s="28">
        <v>7.390579710144948</v>
      </c>
      <c r="F32" s="29">
        <v>7.390579710144948</v>
      </c>
      <c r="H32" s="22" t="s">
        <v>24</v>
      </c>
      <c r="I32" s="28">
        <v>4.164848484848475</v>
      </c>
      <c r="J32" s="29">
        <v>4.164848484848475</v>
      </c>
      <c r="K32" s="28">
        <v>4.164848484848475</v>
      </c>
      <c r="L32" s="29">
        <v>4.164848484848475</v>
      </c>
    </row>
    <row r="33" spans="2:12" ht="11.25">
      <c r="B33" s="6" t="s">
        <v>29</v>
      </c>
      <c r="C33" s="30">
        <v>4.000000000000026</v>
      </c>
      <c r="D33" s="31">
        <v>4.000000000000026</v>
      </c>
      <c r="E33" s="30">
        <v>4.000000000000026</v>
      </c>
      <c r="F33" s="31">
        <v>4.000000000000026</v>
      </c>
      <c r="H33" s="6" t="s">
        <v>29</v>
      </c>
      <c r="I33" s="30">
        <v>1.7055555555555608</v>
      </c>
      <c r="J33" s="31">
        <v>1.7055555555555608</v>
      </c>
      <c r="K33" s="30">
        <v>1.7055555555555608</v>
      </c>
      <c r="L33" s="31">
        <v>1.7055555555555608</v>
      </c>
    </row>
    <row r="34" spans="2:12" ht="12" thickBot="1">
      <c r="B34" s="11" t="s">
        <v>25</v>
      </c>
      <c r="C34" s="32">
        <v>3.147222222222225</v>
      </c>
      <c r="D34" s="33">
        <v>3.147222222222225</v>
      </c>
      <c r="E34" s="32">
        <v>3.147222222222225</v>
      </c>
      <c r="F34" s="33">
        <v>3.147222222222225</v>
      </c>
      <c r="H34" s="8" t="s">
        <v>26</v>
      </c>
      <c r="I34" s="36">
        <v>2.45</v>
      </c>
      <c r="J34" s="37">
        <v>2.45</v>
      </c>
      <c r="K34" s="36">
        <v>2.45</v>
      </c>
      <c r="L34" s="37">
        <v>2.45</v>
      </c>
    </row>
    <row r="35" spans="2:12" ht="12" thickBot="1">
      <c r="B35" s="12" t="s">
        <v>20</v>
      </c>
      <c r="C35" s="13">
        <f>SUM(C29:C34)</f>
        <v>30.086338517733036</v>
      </c>
      <c r="D35" s="14">
        <f>SUM(D29:D34)</f>
        <v>30.086338517733036</v>
      </c>
      <c r="E35" s="13">
        <f>SUM(E29:E34)</f>
        <v>22.597801932367197</v>
      </c>
      <c r="F35" s="14">
        <f>SUM(F29:F34)</f>
        <v>22.597801932367197</v>
      </c>
      <c r="H35" s="12" t="s">
        <v>20</v>
      </c>
      <c r="I35" s="13">
        <f>SUM(I29:I34)</f>
        <v>55.76392546151166</v>
      </c>
      <c r="J35" s="14">
        <f>SUM(J29:J34)</f>
        <v>55.76392546151166</v>
      </c>
      <c r="K35" s="13">
        <f>SUM(K29:K34)</f>
        <v>25.077070707070696</v>
      </c>
      <c r="L35" s="14">
        <f>SUM(L29:L34)</f>
        <v>25.077070707070696</v>
      </c>
    </row>
    <row r="36" spans="2:12" ht="11.25">
      <c r="B36" s="6" t="s">
        <v>6</v>
      </c>
      <c r="C36" s="5">
        <v>10.433333333333305</v>
      </c>
      <c r="D36" s="7">
        <v>3.712500000000021</v>
      </c>
      <c r="E36" s="5">
        <v>10.433333333333305</v>
      </c>
      <c r="F36" s="7">
        <v>3.712500000000021</v>
      </c>
      <c r="H36" s="6" t="s">
        <v>6</v>
      </c>
      <c r="I36" s="5">
        <v>5.642361111111101</v>
      </c>
      <c r="J36" s="7">
        <v>12.9</v>
      </c>
      <c r="K36" s="5">
        <v>5.642361111111101</v>
      </c>
      <c r="L36" s="7">
        <v>12.9</v>
      </c>
    </row>
    <row r="37" spans="2:12" ht="11.25">
      <c r="B37" s="6" t="s">
        <v>18</v>
      </c>
      <c r="C37" s="5">
        <v>2.706481481481463</v>
      </c>
      <c r="D37" s="7">
        <v>4.044444444444455</v>
      </c>
      <c r="E37" s="5">
        <v>2.706481481481463</v>
      </c>
      <c r="F37" s="7">
        <v>4.044444444444455</v>
      </c>
      <c r="H37" s="6" t="s">
        <v>18</v>
      </c>
      <c r="I37" s="5">
        <v>4.341818181818179</v>
      </c>
      <c r="J37" s="7">
        <v>3.4083333333334096</v>
      </c>
      <c r="K37" s="5">
        <v>4.341818181818179</v>
      </c>
      <c r="L37" s="7">
        <v>3.4083333333334096</v>
      </c>
    </row>
    <row r="38" spans="2:12" ht="11.25">
      <c r="B38" s="6" t="s">
        <v>10</v>
      </c>
      <c r="C38" s="5">
        <v>5.991666666666751</v>
      </c>
      <c r="D38" s="7">
        <v>2.9624999999999435</v>
      </c>
      <c r="E38" s="5">
        <v>5.991666666666751</v>
      </c>
      <c r="F38" s="7">
        <v>2.9624999999999435</v>
      </c>
      <c r="H38" s="6" t="s">
        <v>10</v>
      </c>
      <c r="I38" s="5">
        <v>3.253333333333272</v>
      </c>
      <c r="J38" s="7">
        <v>2.9333333333332057</v>
      </c>
      <c r="K38" s="5">
        <v>3.253333333333272</v>
      </c>
      <c r="L38" s="7">
        <v>2.9333333333332057</v>
      </c>
    </row>
    <row r="39" spans="2:12" ht="11.25">
      <c r="B39" s="6" t="s">
        <v>11</v>
      </c>
      <c r="C39" s="5">
        <v>5.250000000000021</v>
      </c>
      <c r="D39" s="7">
        <v>19.021428571428576</v>
      </c>
      <c r="E39" s="5">
        <v>5.250000000000021</v>
      </c>
      <c r="F39" s="7">
        <v>19.021428571428576</v>
      </c>
      <c r="H39" s="6" t="s">
        <v>11</v>
      </c>
      <c r="I39" s="5">
        <v>5.8098039215686565</v>
      </c>
      <c r="J39" s="7">
        <v>5.213333333333274</v>
      </c>
      <c r="K39" s="5">
        <v>5.8098039215686565</v>
      </c>
      <c r="L39" s="7">
        <v>5.213333333333274</v>
      </c>
    </row>
    <row r="40" spans="2:12" ht="11.25">
      <c r="B40" s="6" t="s">
        <v>19</v>
      </c>
      <c r="C40" s="5">
        <v>1.441666666666599</v>
      </c>
      <c r="D40" s="7">
        <v>2.018750000000016</v>
      </c>
      <c r="E40" s="5">
        <v>1.441666666666599</v>
      </c>
      <c r="F40" s="7">
        <v>2.018750000000016</v>
      </c>
      <c r="H40" s="6" t="s">
        <v>19</v>
      </c>
      <c r="I40" s="5">
        <v>4.355263157894718</v>
      </c>
      <c r="J40" s="7">
        <v>4.480952380952411</v>
      </c>
      <c r="K40" s="5">
        <v>4.355263157894718</v>
      </c>
      <c r="L40" s="7">
        <v>4.480952380952411</v>
      </c>
    </row>
    <row r="41" spans="2:12" ht="11.25">
      <c r="B41" s="6" t="s">
        <v>12</v>
      </c>
      <c r="C41" s="5" t="s">
        <v>21</v>
      </c>
      <c r="D41" s="7">
        <v>16.333333333333222</v>
      </c>
      <c r="E41" s="5" t="s">
        <v>21</v>
      </c>
      <c r="F41" s="7">
        <v>16.333333333333222</v>
      </c>
      <c r="H41" s="6" t="s">
        <v>12</v>
      </c>
      <c r="I41" s="5" t="s">
        <v>21</v>
      </c>
      <c r="J41" s="7">
        <v>2.3208333333333298</v>
      </c>
      <c r="K41" s="5" t="s">
        <v>21</v>
      </c>
      <c r="L41" s="7">
        <v>2.3208333333333298</v>
      </c>
    </row>
    <row r="42" spans="2:12" ht="11.25">
      <c r="B42" s="6" t="s">
        <v>13</v>
      </c>
      <c r="C42" s="5" t="s">
        <v>21</v>
      </c>
      <c r="D42" s="7">
        <v>5.666666666666662</v>
      </c>
      <c r="E42" s="5" t="s">
        <v>21</v>
      </c>
      <c r="F42" s="7">
        <v>5.666666666666662</v>
      </c>
      <c r="H42" s="6" t="s">
        <v>13</v>
      </c>
      <c r="I42" s="5" t="s">
        <v>21</v>
      </c>
      <c r="J42" s="7">
        <v>7.688888888888872</v>
      </c>
      <c r="K42" s="5" t="s">
        <v>21</v>
      </c>
      <c r="L42" s="7">
        <v>7.688888888888872</v>
      </c>
    </row>
    <row r="43" spans="2:12" ht="11.25">
      <c r="B43" s="6" t="s">
        <v>14</v>
      </c>
      <c r="C43" s="5" t="s">
        <v>21</v>
      </c>
      <c r="D43" s="7" t="s">
        <v>21</v>
      </c>
      <c r="E43" s="5" t="s">
        <v>21</v>
      </c>
      <c r="F43" s="7" t="s">
        <v>21</v>
      </c>
      <c r="H43" s="6" t="s">
        <v>14</v>
      </c>
      <c r="I43" s="5" t="s">
        <v>21</v>
      </c>
      <c r="J43" s="7" t="s">
        <v>21</v>
      </c>
      <c r="K43" s="5" t="s">
        <v>21</v>
      </c>
      <c r="L43" s="7" t="s">
        <v>21</v>
      </c>
    </row>
    <row r="44" spans="2:12" ht="11.25">
      <c r="B44" s="6" t="s">
        <v>15</v>
      </c>
      <c r="C44" s="5" t="s">
        <v>21</v>
      </c>
      <c r="D44" s="7">
        <v>1.083333333333396</v>
      </c>
      <c r="E44" s="5" t="s">
        <v>21</v>
      </c>
      <c r="F44" s="7">
        <v>1.083333333333396</v>
      </c>
      <c r="H44" s="6" t="s">
        <v>15</v>
      </c>
      <c r="I44" s="5" t="s">
        <v>21</v>
      </c>
      <c r="J44" s="7" t="s">
        <v>21</v>
      </c>
      <c r="K44" s="5" t="s">
        <v>21</v>
      </c>
      <c r="L44" s="7" t="s">
        <v>21</v>
      </c>
    </row>
    <row r="45" spans="2:12" ht="11.25">
      <c r="B45" s="6" t="s">
        <v>16</v>
      </c>
      <c r="C45" s="5" t="s">
        <v>21</v>
      </c>
      <c r="D45" s="7">
        <v>8.495833333333294</v>
      </c>
      <c r="E45" s="5" t="s">
        <v>21</v>
      </c>
      <c r="F45" s="7">
        <v>8.495833333333294</v>
      </c>
      <c r="H45" s="6" t="s">
        <v>16</v>
      </c>
      <c r="I45" s="5" t="s">
        <v>21</v>
      </c>
      <c r="J45" s="7">
        <v>6.136363636363691</v>
      </c>
      <c r="K45" s="5" t="s">
        <v>21</v>
      </c>
      <c r="L45" s="7">
        <v>6.136363636363691</v>
      </c>
    </row>
    <row r="46" spans="2:12" ht="11.25">
      <c r="B46" s="6" t="s">
        <v>7</v>
      </c>
      <c r="C46" s="5" t="s">
        <v>21</v>
      </c>
      <c r="D46" s="7">
        <v>4.024561403508767</v>
      </c>
      <c r="E46" s="5" t="s">
        <v>21</v>
      </c>
      <c r="F46" s="7">
        <v>4.024561403508767</v>
      </c>
      <c r="H46" s="6" t="s">
        <v>7</v>
      </c>
      <c r="I46" s="5" t="s">
        <v>21</v>
      </c>
      <c r="J46" s="7">
        <v>1.4166666666668348</v>
      </c>
      <c r="K46" s="5" t="s">
        <v>21</v>
      </c>
      <c r="L46" s="7">
        <v>1.4166666666668348</v>
      </c>
    </row>
    <row r="47" spans="2:12" ht="11.25">
      <c r="B47" s="6" t="s">
        <v>8</v>
      </c>
      <c r="C47" s="5" t="s">
        <v>21</v>
      </c>
      <c r="D47" s="7">
        <v>2.58444444444445</v>
      </c>
      <c r="E47" s="5" t="s">
        <v>21</v>
      </c>
      <c r="F47" s="7">
        <v>2.58444444444445</v>
      </c>
      <c r="H47" s="6" t="s">
        <v>8</v>
      </c>
      <c r="I47" s="5" t="s">
        <v>21</v>
      </c>
      <c r="J47" s="7">
        <v>4.505357142857141</v>
      </c>
      <c r="K47" s="5" t="s">
        <v>21</v>
      </c>
      <c r="L47" s="7">
        <v>4.505357142857141</v>
      </c>
    </row>
    <row r="48" spans="2:12" ht="11.25">
      <c r="B48" s="6" t="s">
        <v>9</v>
      </c>
      <c r="C48" s="5">
        <v>3.5137254901960477</v>
      </c>
      <c r="D48" s="7" t="s">
        <v>21</v>
      </c>
      <c r="E48" s="5">
        <v>3.5137254901960477</v>
      </c>
      <c r="F48" s="7" t="s">
        <v>21</v>
      </c>
      <c r="H48" s="6" t="s">
        <v>9</v>
      </c>
      <c r="I48" s="5">
        <v>0.23333333333326323</v>
      </c>
      <c r="J48" s="7" t="s">
        <v>21</v>
      </c>
      <c r="K48" s="5">
        <v>0.23333333333326323</v>
      </c>
      <c r="L48" s="7" t="s">
        <v>21</v>
      </c>
    </row>
    <row r="49" spans="2:12" ht="12" thickBot="1">
      <c r="B49" s="8" t="s">
        <v>17</v>
      </c>
      <c r="C49" s="9">
        <v>3.0307692307692804</v>
      </c>
      <c r="D49" s="10">
        <v>3.0307692307692804</v>
      </c>
      <c r="E49" s="9">
        <v>3.0307692307692804</v>
      </c>
      <c r="F49" s="10">
        <v>3.0307692307692804</v>
      </c>
      <c r="H49" s="8" t="s">
        <v>17</v>
      </c>
      <c r="I49" s="9">
        <v>3.0307692307692804</v>
      </c>
      <c r="J49" s="10">
        <v>3.0307692307692804</v>
      </c>
      <c r="K49" s="9">
        <v>3.0307692307692804</v>
      </c>
      <c r="L49" s="10">
        <v>3.0307692307692804</v>
      </c>
    </row>
    <row r="50" spans="2:12" ht="12" thickBot="1">
      <c r="B50" s="18" t="s">
        <v>20</v>
      </c>
      <c r="C50" s="19">
        <f>SUM(C36:C49)</f>
        <v>32.36764286911347</v>
      </c>
      <c r="D50" s="20">
        <f>SUM(D36:D49)</f>
        <v>72.97856476126208</v>
      </c>
      <c r="E50" s="19">
        <f>SUM(E36:E49)</f>
        <v>32.36764286911347</v>
      </c>
      <c r="F50" s="20">
        <f>SUM(F36:F49)</f>
        <v>72.97856476126208</v>
      </c>
      <c r="H50" s="18" t="s">
        <v>20</v>
      </c>
      <c r="I50" s="19">
        <f>SUM(I36:I49)</f>
        <v>26.66668226982847</v>
      </c>
      <c r="J50" s="20">
        <f>SUM(J36:J49)</f>
        <v>54.03483127983145</v>
      </c>
      <c r="K50" s="19">
        <f>SUM(K36:K49)</f>
        <v>26.66668226982847</v>
      </c>
      <c r="L50" s="20">
        <f>SUM(L36:L49)</f>
        <v>54.03483127983145</v>
      </c>
    </row>
    <row r="51" spans="2:12" ht="12" thickBot="1">
      <c r="B51" s="41" t="s">
        <v>34</v>
      </c>
      <c r="C51" s="42">
        <f>+C50+C35</f>
        <v>62.45398138684651</v>
      </c>
      <c r="D51" s="42">
        <f>+D50+D35</f>
        <v>103.06490327899512</v>
      </c>
      <c r="E51" s="42">
        <f>+E50+E35</f>
        <v>54.965444801480665</v>
      </c>
      <c r="F51" s="42">
        <f>+F50+F35</f>
        <v>95.57636669362927</v>
      </c>
      <c r="H51" s="41" t="s">
        <v>34</v>
      </c>
      <c r="I51" s="42">
        <f>+I50+I35</f>
        <v>82.43060773134013</v>
      </c>
      <c r="J51" s="42">
        <f>+J50+J35</f>
        <v>109.79875674134311</v>
      </c>
      <c r="K51" s="42">
        <f>+K50+K35</f>
        <v>51.74375297689917</v>
      </c>
      <c r="L51" s="42">
        <f>+L50+L35</f>
        <v>79.11190198690215</v>
      </c>
    </row>
  </sheetData>
  <mergeCells count="8">
    <mergeCell ref="K2:L2"/>
    <mergeCell ref="E27:F27"/>
    <mergeCell ref="K27:L27"/>
    <mergeCell ref="C2:D2"/>
    <mergeCell ref="I2:J2"/>
    <mergeCell ref="C27:D27"/>
    <mergeCell ref="I27:J27"/>
    <mergeCell ref="E2:F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5:H35"/>
  <sheetViews>
    <sheetView workbookViewId="0" topLeftCell="A1">
      <selection activeCell="H36" sqref="H36"/>
    </sheetView>
  </sheetViews>
  <sheetFormatPr defaultColWidth="11.421875" defaultRowHeight="12.75"/>
  <cols>
    <col min="1" max="3" width="9.140625" style="1" customWidth="1"/>
    <col min="4" max="4" width="14.8515625" style="1" bestFit="1" customWidth="1"/>
    <col min="5" max="5" width="8.421875" style="2" bestFit="1" customWidth="1"/>
    <col min="6" max="6" width="9.7109375" style="2" bestFit="1" customWidth="1"/>
    <col min="7" max="8" width="7.57421875" style="1" bestFit="1" customWidth="1"/>
    <col min="9" max="16384" width="9.140625" style="1" customWidth="1"/>
  </cols>
  <sheetData>
    <row r="24" ht="12" thickBot="1"/>
    <row r="25" spans="4:8" ht="11.25">
      <c r="D25" s="46" t="s">
        <v>36</v>
      </c>
      <c r="E25" s="47">
        <v>140.187325741891</v>
      </c>
      <c r="F25" s="47">
        <v>161.82681708388225</v>
      </c>
      <c r="G25" s="47">
        <v>56.967325741891</v>
      </c>
      <c r="H25" s="48">
        <v>82.71681708388226</v>
      </c>
    </row>
    <row r="26" spans="4:8" ht="11.25">
      <c r="D26" s="49" t="s">
        <v>37</v>
      </c>
      <c r="E26" s="45">
        <v>98.18084272884248</v>
      </c>
      <c r="F26" s="45">
        <v>120.30796174816717</v>
      </c>
      <c r="G26" s="45">
        <v>51.16071762778297</v>
      </c>
      <c r="H26" s="50">
        <v>73.28783664710767</v>
      </c>
    </row>
    <row r="27" spans="4:8" ht="11.25">
      <c r="D27" s="49" t="s">
        <v>38</v>
      </c>
      <c r="E27" s="45">
        <v>62.45398138684651</v>
      </c>
      <c r="F27" s="45">
        <v>103.06490327899512</v>
      </c>
      <c r="G27" s="45">
        <v>54.965444801480665</v>
      </c>
      <c r="H27" s="50">
        <v>95.57636669362927</v>
      </c>
    </row>
    <row r="28" spans="4:8" ht="12" thickBot="1">
      <c r="D28" s="51" t="s">
        <v>39</v>
      </c>
      <c r="E28" s="52">
        <v>82.43060773134013</v>
      </c>
      <c r="F28" s="52">
        <v>109.79875674134311</v>
      </c>
      <c r="G28" s="52">
        <v>51.74375297689917</v>
      </c>
      <c r="H28" s="53">
        <v>79.11190198690215</v>
      </c>
    </row>
    <row r="30" ht="12" thickBot="1"/>
    <row r="31" spans="4:6" ht="12" thickBot="1">
      <c r="D31" s="57" t="s">
        <v>42</v>
      </c>
      <c r="E31" s="58" t="s">
        <v>40</v>
      </c>
      <c r="F31" s="59" t="s">
        <v>41</v>
      </c>
    </row>
    <row r="32" spans="4:6" ht="11.25">
      <c r="D32" s="54" t="s">
        <v>36</v>
      </c>
      <c r="E32" s="55">
        <f aca="true" t="shared" si="0" ref="E32:F35">+E25-G25</f>
        <v>83.21999999999998</v>
      </c>
      <c r="F32" s="56">
        <f t="shared" si="0"/>
        <v>79.10999999999999</v>
      </c>
    </row>
    <row r="33" spans="4:6" ht="11.25">
      <c r="D33" s="49" t="s">
        <v>37</v>
      </c>
      <c r="E33" s="45">
        <f t="shared" si="0"/>
        <v>47.020125101059506</v>
      </c>
      <c r="F33" s="50">
        <f t="shared" si="0"/>
        <v>47.020125101059506</v>
      </c>
    </row>
    <row r="34" spans="4:6" ht="11.25">
      <c r="D34" s="49" t="s">
        <v>38</v>
      </c>
      <c r="E34" s="45">
        <f t="shared" si="0"/>
        <v>7.488536585365843</v>
      </c>
      <c r="F34" s="50">
        <f t="shared" si="0"/>
        <v>7.48853658536585</v>
      </c>
    </row>
    <row r="35" spans="4:6" ht="12" thickBot="1">
      <c r="D35" s="51" t="s">
        <v>39</v>
      </c>
      <c r="E35" s="52">
        <f t="shared" si="0"/>
        <v>30.686854754440965</v>
      </c>
      <c r="F35" s="53">
        <f t="shared" si="0"/>
        <v>30.686854754440958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37">
      <selection activeCell="J51" sqref="J51"/>
    </sheetView>
  </sheetViews>
  <sheetFormatPr defaultColWidth="11.421875" defaultRowHeight="12.75"/>
  <cols>
    <col min="1" max="1" width="23.421875" style="1" customWidth="1"/>
    <col min="2" max="2" width="4.57421875" style="1" customWidth="1"/>
    <col min="3" max="3" width="8.7109375" style="1" customWidth="1"/>
    <col min="4" max="4" width="7.57421875" style="1" customWidth="1"/>
    <col min="5" max="5" width="10.140625" style="1" customWidth="1"/>
    <col min="6" max="6" width="9.57421875" style="1" bestFit="1" customWidth="1"/>
    <col min="7" max="7" width="6.57421875" style="1" bestFit="1" customWidth="1"/>
    <col min="8" max="8" width="13.421875" style="1" bestFit="1" customWidth="1"/>
    <col min="9" max="16384" width="11.421875" style="1" customWidth="1"/>
  </cols>
  <sheetData>
    <row r="1" spans="1:5" ht="11.25">
      <c r="A1" s="106" t="s">
        <v>62</v>
      </c>
      <c r="B1" s="106"/>
      <c r="C1" s="106"/>
      <c r="D1" s="106"/>
      <c r="E1" s="106"/>
    </row>
    <row r="2" ht="12" thickBot="1"/>
    <row r="3" spans="1:5" ht="13.5" customHeight="1" thickBot="1">
      <c r="A3" s="107" t="s">
        <v>43</v>
      </c>
      <c r="B3" s="108"/>
      <c r="C3" s="109" t="s">
        <v>35</v>
      </c>
      <c r="D3" s="110"/>
      <c r="E3" s="80" t="s">
        <v>31</v>
      </c>
    </row>
    <row r="4" spans="1:8" s="61" customFormat="1" ht="34.5" thickBot="1">
      <c r="A4" s="72" t="s">
        <v>44</v>
      </c>
      <c r="B4" s="73" t="s">
        <v>45</v>
      </c>
      <c r="C4" s="73" t="s">
        <v>65</v>
      </c>
      <c r="D4" s="71" t="s">
        <v>46</v>
      </c>
      <c r="E4" s="73" t="s">
        <v>64</v>
      </c>
      <c r="F4" s="73" t="s">
        <v>63</v>
      </c>
      <c r="G4" s="73" t="s">
        <v>66</v>
      </c>
      <c r="H4" s="74" t="s">
        <v>67</v>
      </c>
    </row>
    <row r="5" spans="1:8" ht="11.25">
      <c r="A5" s="62" t="s">
        <v>47</v>
      </c>
      <c r="B5" s="63">
        <v>70</v>
      </c>
      <c r="C5" s="64">
        <v>68.69</v>
      </c>
      <c r="D5" s="64">
        <v>35.74</v>
      </c>
      <c r="E5" s="64">
        <v>0.71</v>
      </c>
      <c r="F5" s="76">
        <f>+(C5-E5)/(D5/SQRT(B5))</f>
        <v>15.91386362724859</v>
      </c>
      <c r="G5" s="63">
        <f>0.5-0.5</f>
        <v>0</v>
      </c>
      <c r="H5" s="78" t="s">
        <v>68</v>
      </c>
    </row>
    <row r="6" spans="1:8" ht="11.25">
      <c r="A6" s="65" t="s">
        <v>48</v>
      </c>
      <c r="B6" s="66">
        <v>70</v>
      </c>
      <c r="C6" s="67">
        <v>17.26</v>
      </c>
      <c r="D6" s="67">
        <v>0.57</v>
      </c>
      <c r="E6" s="67">
        <v>3.41</v>
      </c>
      <c r="F6" s="75">
        <f aca="true" t="shared" si="0" ref="F6:F16">+(C6-E6)/(D6/SQRT(B6))</f>
        <v>203.29370820170084</v>
      </c>
      <c r="G6" s="66">
        <f>0.5-0.5</f>
        <v>0</v>
      </c>
      <c r="H6" s="79" t="s">
        <v>68</v>
      </c>
    </row>
    <row r="7" spans="1:8" ht="11.25">
      <c r="A7" s="65" t="s">
        <v>49</v>
      </c>
      <c r="B7" s="66">
        <v>70</v>
      </c>
      <c r="C7" s="67">
        <v>0.49</v>
      </c>
      <c r="D7" s="67">
        <v>0.03</v>
      </c>
      <c r="E7" s="67">
        <v>0.85</v>
      </c>
      <c r="F7" s="75">
        <f t="shared" si="0"/>
        <v>-100.39920318408907</v>
      </c>
      <c r="G7" s="66">
        <f>0.5-0</f>
        <v>0.5</v>
      </c>
      <c r="H7" s="79" t="s">
        <v>69</v>
      </c>
    </row>
    <row r="8" spans="1:8" ht="11.25">
      <c r="A8" s="65" t="s">
        <v>50</v>
      </c>
      <c r="B8" s="66">
        <v>70</v>
      </c>
      <c r="C8" s="67">
        <v>5.25</v>
      </c>
      <c r="D8" s="67">
        <v>0.32</v>
      </c>
      <c r="E8" s="67">
        <v>4.42</v>
      </c>
      <c r="F8" s="75">
        <f t="shared" si="0"/>
        <v>21.700869438227585</v>
      </c>
      <c r="G8" s="66">
        <f>0.5-0.5</f>
        <v>0</v>
      </c>
      <c r="H8" s="79" t="s">
        <v>68</v>
      </c>
    </row>
    <row r="9" spans="1:8" ht="11.25">
      <c r="A9" s="65" t="s">
        <v>51</v>
      </c>
      <c r="B9" s="66">
        <v>70</v>
      </c>
      <c r="C9" s="67">
        <v>4.91</v>
      </c>
      <c r="D9" s="67">
        <v>0.29</v>
      </c>
      <c r="E9" s="67">
        <v>4.05</v>
      </c>
      <c r="F9" s="75">
        <f t="shared" si="0"/>
        <v>24.811297338596734</v>
      </c>
      <c r="G9" s="66">
        <f>0.5-0.5</f>
        <v>0</v>
      </c>
      <c r="H9" s="79" t="s">
        <v>68</v>
      </c>
    </row>
    <row r="10" spans="1:8" ht="11.25">
      <c r="A10" s="65" t="s">
        <v>52</v>
      </c>
      <c r="B10" s="66">
        <v>70</v>
      </c>
      <c r="C10" s="67">
        <v>6.68</v>
      </c>
      <c r="D10" s="67">
        <v>0.44</v>
      </c>
      <c r="E10" s="67">
        <v>6.73</v>
      </c>
      <c r="F10" s="75">
        <f t="shared" si="0"/>
        <v>-0.9507500301523721</v>
      </c>
      <c r="G10" s="66">
        <f>0.5-0</f>
        <v>0.5</v>
      </c>
      <c r="H10" s="79" t="s">
        <v>69</v>
      </c>
    </row>
    <row r="11" spans="1:8" ht="11.25">
      <c r="A11" s="65" t="s">
        <v>53</v>
      </c>
      <c r="B11" s="66">
        <v>70</v>
      </c>
      <c r="C11" s="67">
        <v>3.89</v>
      </c>
      <c r="D11" s="67">
        <v>0.2</v>
      </c>
      <c r="E11" s="67">
        <v>3.8</v>
      </c>
      <c r="F11" s="75">
        <f t="shared" si="0"/>
        <v>3.7649701194033525</v>
      </c>
      <c r="G11" s="66">
        <f>0.5-0.5</f>
        <v>0</v>
      </c>
      <c r="H11" s="79" t="s">
        <v>68</v>
      </c>
    </row>
    <row r="12" spans="1:8" ht="11.25">
      <c r="A12" s="65" t="s">
        <v>54</v>
      </c>
      <c r="B12" s="66">
        <v>70</v>
      </c>
      <c r="C12" s="67">
        <v>6.28</v>
      </c>
      <c r="D12" s="67">
        <v>0.59</v>
      </c>
      <c r="E12" s="67">
        <v>5.72</v>
      </c>
      <c r="F12" s="75">
        <f t="shared" si="0"/>
        <v>7.941179912865809</v>
      </c>
      <c r="G12" s="66">
        <f>0.5-0.5</f>
        <v>0</v>
      </c>
      <c r="H12" s="79" t="s">
        <v>68</v>
      </c>
    </row>
    <row r="13" spans="1:8" ht="11.25">
      <c r="A13" s="65" t="s">
        <v>55</v>
      </c>
      <c r="B13" s="66">
        <v>70</v>
      </c>
      <c r="C13" s="67">
        <v>11.29</v>
      </c>
      <c r="D13" s="67">
        <v>0.69</v>
      </c>
      <c r="E13" s="67">
        <v>15.06</v>
      </c>
      <c r="F13" s="75">
        <f t="shared" si="0"/>
        <v>-45.71316376860096</v>
      </c>
      <c r="G13" s="66">
        <f>0.5-0</f>
        <v>0.5</v>
      </c>
      <c r="H13" s="79" t="s">
        <v>69</v>
      </c>
    </row>
    <row r="14" spans="1:8" ht="11.25">
      <c r="A14" s="65" t="s">
        <v>56</v>
      </c>
      <c r="B14" s="66">
        <v>70</v>
      </c>
      <c r="C14" s="67">
        <v>6.05</v>
      </c>
      <c r="D14" s="67">
        <v>0.29</v>
      </c>
      <c r="E14" s="67">
        <v>5.83</v>
      </c>
      <c r="F14" s="75">
        <f t="shared" si="0"/>
        <v>6.347076063361945</v>
      </c>
      <c r="G14" s="66">
        <f>0.5-0.5</f>
        <v>0</v>
      </c>
      <c r="H14" s="79" t="s">
        <v>68</v>
      </c>
    </row>
    <row r="15" spans="1:8" ht="11.25">
      <c r="A15" s="65" t="s">
        <v>57</v>
      </c>
      <c r="B15" s="66">
        <v>70</v>
      </c>
      <c r="C15" s="67">
        <v>3.39</v>
      </c>
      <c r="D15" s="67">
        <v>0.28</v>
      </c>
      <c r="E15" s="67">
        <v>3.4</v>
      </c>
      <c r="F15" s="75">
        <f t="shared" si="0"/>
        <v>-0.298807152333592</v>
      </c>
      <c r="G15" s="66">
        <f>0.5-0</f>
        <v>0.5</v>
      </c>
      <c r="H15" s="79" t="s">
        <v>69</v>
      </c>
    </row>
    <row r="16" spans="1:8" ht="12" thickBot="1">
      <c r="A16" s="68" t="s">
        <v>58</v>
      </c>
      <c r="B16" s="69">
        <v>70</v>
      </c>
      <c r="C16" s="36">
        <v>4.61</v>
      </c>
      <c r="D16" s="36">
        <v>0.07</v>
      </c>
      <c r="E16" s="36">
        <v>4.6</v>
      </c>
      <c r="F16" s="77">
        <f t="shared" si="0"/>
        <v>1.1952286093344742</v>
      </c>
      <c r="G16" s="82">
        <f>0.5-0.3849</f>
        <v>0.11509999999999998</v>
      </c>
      <c r="H16" s="83" t="s">
        <v>69</v>
      </c>
    </row>
    <row r="17" ht="12" thickBot="1"/>
    <row r="18" spans="1:5" ht="12" customHeight="1" thickBot="1">
      <c r="A18" s="107" t="s">
        <v>59</v>
      </c>
      <c r="B18" s="108"/>
      <c r="C18" s="104" t="s">
        <v>35</v>
      </c>
      <c r="D18" s="105"/>
      <c r="E18" s="85" t="s">
        <v>31</v>
      </c>
    </row>
    <row r="19" spans="1:8" ht="34.5" thickBot="1">
      <c r="A19" s="72" t="s">
        <v>44</v>
      </c>
      <c r="B19" s="73" t="s">
        <v>45</v>
      </c>
      <c r="C19" s="73" t="s">
        <v>65</v>
      </c>
      <c r="D19" s="71" t="s">
        <v>46</v>
      </c>
      <c r="E19" s="73" t="s">
        <v>64</v>
      </c>
      <c r="F19" s="73" t="s">
        <v>63</v>
      </c>
      <c r="G19" s="73" t="s">
        <v>66</v>
      </c>
      <c r="H19" s="74" t="s">
        <v>67</v>
      </c>
    </row>
    <row r="20" spans="1:8" ht="11.25">
      <c r="A20" s="62" t="s">
        <v>47</v>
      </c>
      <c r="B20" s="63">
        <v>70</v>
      </c>
      <c r="C20" s="70">
        <v>209.62</v>
      </c>
      <c r="D20" s="70">
        <v>50.29</v>
      </c>
      <c r="E20" s="64">
        <v>1.25</v>
      </c>
      <c r="F20" s="76">
        <f>+(C20-E20)/(D20/SQRT(B20))</f>
        <v>34.66590768122993</v>
      </c>
      <c r="G20" s="63">
        <f>0.5-0.5</f>
        <v>0</v>
      </c>
      <c r="H20" s="78" t="s">
        <v>68</v>
      </c>
    </row>
    <row r="21" spans="1:8" ht="11.25">
      <c r="A21" s="65" t="s">
        <v>48</v>
      </c>
      <c r="B21" s="66">
        <v>70</v>
      </c>
      <c r="C21" s="67">
        <v>17.34</v>
      </c>
      <c r="D21" s="67">
        <v>0.56</v>
      </c>
      <c r="E21" s="67">
        <v>6.79</v>
      </c>
      <c r="F21" s="75">
        <f aca="true" t="shared" si="1" ref="F21:F31">+(C21-E21)/(D21/SQRT(B21))</f>
        <v>157.62077285597314</v>
      </c>
      <c r="G21" s="66">
        <f>0.5-0.5</f>
        <v>0</v>
      </c>
      <c r="H21" s="79" t="s">
        <v>68</v>
      </c>
    </row>
    <row r="22" spans="1:8" ht="11.25">
      <c r="A22" s="65" t="s">
        <v>49</v>
      </c>
      <c r="B22" s="66">
        <v>70</v>
      </c>
      <c r="C22" s="67">
        <v>0.49</v>
      </c>
      <c r="D22" s="67">
        <v>0.03</v>
      </c>
      <c r="E22" s="67">
        <v>1.47</v>
      </c>
      <c r="F22" s="75">
        <f t="shared" si="1"/>
        <v>-273.30894200113136</v>
      </c>
      <c r="G22" s="66">
        <f>0.5-0</f>
        <v>0.5</v>
      </c>
      <c r="H22" s="79" t="s">
        <v>69</v>
      </c>
    </row>
    <row r="23" spans="1:8" ht="11.25">
      <c r="A23" s="65" t="s">
        <v>50</v>
      </c>
      <c r="B23" s="66">
        <v>70</v>
      </c>
      <c r="C23" s="67">
        <v>5.28</v>
      </c>
      <c r="D23" s="67">
        <v>0.24</v>
      </c>
      <c r="E23" s="67">
        <v>3.85</v>
      </c>
      <c r="F23" s="75">
        <f t="shared" si="1"/>
        <v>49.850993247655346</v>
      </c>
      <c r="G23" s="66">
        <f>0.5-0.5</f>
        <v>0</v>
      </c>
      <c r="H23" s="79" t="s">
        <v>68</v>
      </c>
    </row>
    <row r="24" spans="1:8" ht="11.25">
      <c r="A24" s="65" t="s">
        <v>51</v>
      </c>
      <c r="B24" s="66">
        <v>70</v>
      </c>
      <c r="C24" s="67">
        <v>4.9</v>
      </c>
      <c r="D24" s="67">
        <v>0.28</v>
      </c>
      <c r="E24" s="67">
        <v>3.41</v>
      </c>
      <c r="F24" s="75">
        <f t="shared" si="1"/>
        <v>44.52226569770617</v>
      </c>
      <c r="G24" s="66">
        <f>0.5-0.5</f>
        <v>0</v>
      </c>
      <c r="H24" s="79" t="s">
        <v>68</v>
      </c>
    </row>
    <row r="25" spans="1:8" ht="11.25">
      <c r="A25" s="65" t="s">
        <v>52</v>
      </c>
      <c r="B25" s="66">
        <v>70</v>
      </c>
      <c r="C25" s="67">
        <v>6.76</v>
      </c>
      <c r="D25" s="67">
        <v>0.5</v>
      </c>
      <c r="E25" s="67">
        <v>6.71</v>
      </c>
      <c r="F25" s="75">
        <f t="shared" si="1"/>
        <v>0.8366600265340726</v>
      </c>
      <c r="G25" s="81">
        <f>0.5-0.2995</f>
        <v>0.2005</v>
      </c>
      <c r="H25" s="79" t="s">
        <v>69</v>
      </c>
    </row>
    <row r="26" spans="1:8" ht="11.25">
      <c r="A26" s="65" t="s">
        <v>53</v>
      </c>
      <c r="B26" s="66">
        <v>70</v>
      </c>
      <c r="C26" s="67">
        <v>3.81</v>
      </c>
      <c r="D26" s="67">
        <v>0.18</v>
      </c>
      <c r="E26" s="67">
        <v>3.82</v>
      </c>
      <c r="F26" s="75">
        <f t="shared" si="1"/>
        <v>-0.46481112585225426</v>
      </c>
      <c r="G26" s="66">
        <f>0.5-0</f>
        <v>0.5</v>
      </c>
      <c r="H26" s="79" t="s">
        <v>69</v>
      </c>
    </row>
    <row r="27" spans="1:8" ht="11.25">
      <c r="A27" s="65" t="s">
        <v>54</v>
      </c>
      <c r="B27" s="66">
        <v>70</v>
      </c>
      <c r="C27" s="67">
        <v>6.39</v>
      </c>
      <c r="D27" s="67">
        <v>0.71</v>
      </c>
      <c r="E27" s="67">
        <v>5.7</v>
      </c>
      <c r="F27" s="75">
        <f t="shared" si="1"/>
        <v>8.130921384626925</v>
      </c>
      <c r="G27" s="66">
        <f>0.5-0.5</f>
        <v>0</v>
      </c>
      <c r="H27" s="79" t="s">
        <v>68</v>
      </c>
    </row>
    <row r="28" spans="1:8" ht="11.25">
      <c r="A28" s="65" t="s">
        <v>55</v>
      </c>
      <c r="B28" s="66">
        <v>70</v>
      </c>
      <c r="C28" s="67">
        <v>11.33</v>
      </c>
      <c r="D28" s="67">
        <v>0.83</v>
      </c>
      <c r="E28" s="67">
        <v>21.61</v>
      </c>
      <c r="F28" s="75">
        <f t="shared" si="1"/>
        <v>-103.62488039482285</v>
      </c>
      <c r="G28" s="66">
        <f>0.5-0</f>
        <v>0.5</v>
      </c>
      <c r="H28" s="79" t="s">
        <v>69</v>
      </c>
    </row>
    <row r="29" spans="1:8" ht="11.25">
      <c r="A29" s="65" t="s">
        <v>56</v>
      </c>
      <c r="B29" s="66">
        <v>70</v>
      </c>
      <c r="C29" s="67">
        <v>6.06</v>
      </c>
      <c r="D29" s="67">
        <v>0.31</v>
      </c>
      <c r="E29" s="67">
        <v>5.88</v>
      </c>
      <c r="F29" s="75">
        <f t="shared" si="1"/>
        <v>4.858025960520431</v>
      </c>
      <c r="G29" s="66">
        <f>0.5-0.5</f>
        <v>0</v>
      </c>
      <c r="H29" s="79" t="s">
        <v>68</v>
      </c>
    </row>
    <row r="30" spans="1:8" ht="11.25">
      <c r="A30" s="65" t="s">
        <v>57</v>
      </c>
      <c r="B30" s="66">
        <v>70</v>
      </c>
      <c r="C30" s="67">
        <v>3.37</v>
      </c>
      <c r="D30" s="67">
        <v>0.31</v>
      </c>
      <c r="E30" s="67">
        <v>3.33</v>
      </c>
      <c r="F30" s="75">
        <f t="shared" si="1"/>
        <v>1.0795613245600983</v>
      </c>
      <c r="G30" s="81">
        <f>0.5-0.3599</f>
        <v>0.1401</v>
      </c>
      <c r="H30" s="79" t="s">
        <v>69</v>
      </c>
    </row>
    <row r="31" spans="1:8" ht="12" thickBot="1">
      <c r="A31" s="68" t="s">
        <v>58</v>
      </c>
      <c r="B31" s="69">
        <v>70</v>
      </c>
      <c r="C31" s="36">
        <v>4.59</v>
      </c>
      <c r="D31" s="36">
        <v>0.06</v>
      </c>
      <c r="E31" s="36">
        <v>4.6</v>
      </c>
      <c r="F31" s="77">
        <f t="shared" si="1"/>
        <v>-1.394433377556763</v>
      </c>
      <c r="G31" s="82">
        <f>0.5-0</f>
        <v>0.5</v>
      </c>
      <c r="H31" s="83" t="s">
        <v>69</v>
      </c>
    </row>
    <row r="32" ht="12" thickBot="1"/>
    <row r="33" spans="1:5" ht="12" customHeight="1" thickBot="1">
      <c r="A33" s="112" t="s">
        <v>60</v>
      </c>
      <c r="B33" s="113"/>
      <c r="C33" s="104" t="s">
        <v>35</v>
      </c>
      <c r="D33" s="105"/>
      <c r="E33" s="85" t="s">
        <v>31</v>
      </c>
    </row>
    <row r="34" spans="1:8" ht="34.5" thickBot="1">
      <c r="A34" s="72" t="s">
        <v>44</v>
      </c>
      <c r="B34" s="73" t="s">
        <v>45</v>
      </c>
      <c r="C34" s="73" t="s">
        <v>65</v>
      </c>
      <c r="D34" s="71" t="s">
        <v>46</v>
      </c>
      <c r="E34" s="73" t="s">
        <v>64</v>
      </c>
      <c r="F34" s="73" t="s">
        <v>63</v>
      </c>
      <c r="G34" s="73" t="s">
        <v>66</v>
      </c>
      <c r="H34" s="74" t="s">
        <v>67</v>
      </c>
    </row>
    <row r="35" spans="1:8" ht="11.25">
      <c r="A35" s="62" t="s">
        <v>47</v>
      </c>
      <c r="B35" s="63">
        <v>70</v>
      </c>
      <c r="C35" s="64">
        <v>3.58</v>
      </c>
      <c r="D35" s="64">
        <v>1.27</v>
      </c>
      <c r="E35" s="64">
        <v>0.54</v>
      </c>
      <c r="F35" s="76">
        <f>+(C35-E35)/(D35/SQRT(B35))</f>
        <v>20.027137643020392</v>
      </c>
      <c r="G35" s="63">
        <f>0.5-0.5</f>
        <v>0</v>
      </c>
      <c r="H35" s="78" t="s">
        <v>68</v>
      </c>
    </row>
    <row r="36" spans="1:8" ht="11.25">
      <c r="A36" s="65" t="s">
        <v>48</v>
      </c>
      <c r="B36" s="66">
        <v>70</v>
      </c>
      <c r="C36" s="67">
        <v>8.7</v>
      </c>
      <c r="D36" s="67">
        <v>0.76</v>
      </c>
      <c r="E36" s="67">
        <v>3.38</v>
      </c>
      <c r="F36" s="75">
        <f aca="true" t="shared" si="2" ref="F36:F46">+(C36-E36)/(D36/SQRT(B36))</f>
        <v>58.56620185738529</v>
      </c>
      <c r="G36" s="66">
        <f>0.5-0.5</f>
        <v>0</v>
      </c>
      <c r="H36" s="79" t="s">
        <v>68</v>
      </c>
    </row>
    <row r="37" spans="1:8" ht="11.25">
      <c r="A37" s="65" t="s">
        <v>49</v>
      </c>
      <c r="B37" s="66">
        <v>70</v>
      </c>
      <c r="C37" s="67">
        <v>0.54</v>
      </c>
      <c r="D37" s="67">
        <v>0.05</v>
      </c>
      <c r="E37" s="67">
        <v>0.65</v>
      </c>
      <c r="F37" s="75">
        <f t="shared" si="2"/>
        <v>-18.40652058374966</v>
      </c>
      <c r="G37" s="66">
        <f>0.5-0</f>
        <v>0.5</v>
      </c>
      <c r="H37" s="79" t="s">
        <v>69</v>
      </c>
    </row>
    <row r="38" spans="1:8" ht="11.25">
      <c r="A38" s="65" t="s">
        <v>50</v>
      </c>
      <c r="B38" s="66">
        <v>70</v>
      </c>
      <c r="C38" s="67">
        <v>4.31</v>
      </c>
      <c r="D38" s="67">
        <v>0.25</v>
      </c>
      <c r="E38" s="67">
        <v>4.14</v>
      </c>
      <c r="F38" s="75">
        <f t="shared" si="2"/>
        <v>5.689288180431712</v>
      </c>
      <c r="G38" s="66">
        <f>0.5-0.5</f>
        <v>0</v>
      </c>
      <c r="H38" s="79" t="s">
        <v>68</v>
      </c>
    </row>
    <row r="39" spans="1:8" ht="11.25">
      <c r="A39" s="65" t="s">
        <v>51</v>
      </c>
      <c r="B39" s="66">
        <v>70</v>
      </c>
      <c r="C39" s="67">
        <v>5</v>
      </c>
      <c r="D39" s="67">
        <v>0.33</v>
      </c>
      <c r="E39" s="67">
        <v>4.67</v>
      </c>
      <c r="F39" s="75">
        <f t="shared" si="2"/>
        <v>8.366600265340757</v>
      </c>
      <c r="G39" s="66">
        <f>0.5-0.5</f>
        <v>0</v>
      </c>
      <c r="H39" s="79" t="s">
        <v>68</v>
      </c>
    </row>
    <row r="40" spans="1:8" ht="11.25">
      <c r="A40" s="65" t="s">
        <v>52</v>
      </c>
      <c r="B40" s="66">
        <v>70</v>
      </c>
      <c r="C40" s="67">
        <v>7.57</v>
      </c>
      <c r="D40" s="67">
        <v>0.42</v>
      </c>
      <c r="E40" s="67">
        <v>7.56</v>
      </c>
      <c r="F40" s="75">
        <f t="shared" si="2"/>
        <v>0.1992047682224124</v>
      </c>
      <c r="G40" s="81">
        <f>0.5-0.0793</f>
        <v>0.4207</v>
      </c>
      <c r="H40" s="79" t="s">
        <v>69</v>
      </c>
    </row>
    <row r="41" spans="1:8" ht="11.25">
      <c r="A41" s="65" t="s">
        <v>53</v>
      </c>
      <c r="B41" s="66">
        <v>70</v>
      </c>
      <c r="C41" s="67">
        <v>1.27</v>
      </c>
      <c r="D41" s="67">
        <v>0.07</v>
      </c>
      <c r="E41" s="67">
        <v>1.26</v>
      </c>
      <c r="F41" s="75">
        <f t="shared" si="2"/>
        <v>1.1952286093343947</v>
      </c>
      <c r="G41" s="81">
        <f>0.5-0.3849</f>
        <v>0.11509999999999998</v>
      </c>
      <c r="H41" s="79" t="s">
        <v>69</v>
      </c>
    </row>
    <row r="42" spans="1:8" ht="11.25">
      <c r="A42" s="65" t="s">
        <v>54</v>
      </c>
      <c r="B42" s="66">
        <v>70</v>
      </c>
      <c r="C42" s="67">
        <v>8.07</v>
      </c>
      <c r="D42" s="67">
        <v>0.56</v>
      </c>
      <c r="E42" s="67">
        <v>8.07</v>
      </c>
      <c r="F42" s="75">
        <f t="shared" si="2"/>
        <v>0</v>
      </c>
      <c r="G42" s="66">
        <f>0.5-0</f>
        <v>0.5</v>
      </c>
      <c r="H42" s="79" t="s">
        <v>69</v>
      </c>
    </row>
    <row r="43" spans="1:8" ht="11.25">
      <c r="A43" s="65" t="s">
        <v>55</v>
      </c>
      <c r="B43" s="66">
        <v>70</v>
      </c>
      <c r="C43" s="67">
        <v>7.55</v>
      </c>
      <c r="D43" s="67">
        <v>0.58</v>
      </c>
      <c r="E43" s="67">
        <v>7.57</v>
      </c>
      <c r="F43" s="75">
        <f t="shared" si="2"/>
        <v>-0.28850345742554995</v>
      </c>
      <c r="G43" s="66">
        <f>0.5-0</f>
        <v>0.5</v>
      </c>
      <c r="H43" s="79" t="s">
        <v>69</v>
      </c>
    </row>
    <row r="44" spans="1:8" ht="11.25">
      <c r="A44" s="65" t="s">
        <v>56</v>
      </c>
      <c r="B44" s="66">
        <v>70</v>
      </c>
      <c r="C44" s="67">
        <v>1.76</v>
      </c>
      <c r="D44" s="67">
        <v>0.15</v>
      </c>
      <c r="E44" s="67">
        <v>1.79</v>
      </c>
      <c r="F44" s="75">
        <f t="shared" si="2"/>
        <v>-1.6733200530681527</v>
      </c>
      <c r="G44" s="66">
        <f>0.5-0</f>
        <v>0.5</v>
      </c>
      <c r="H44" s="79" t="s">
        <v>69</v>
      </c>
    </row>
    <row r="45" spans="1:8" ht="11.25">
      <c r="A45" s="65" t="s">
        <v>57</v>
      </c>
      <c r="B45" s="66">
        <v>70</v>
      </c>
      <c r="C45" s="67">
        <v>3.66</v>
      </c>
      <c r="D45" s="67">
        <v>0.65</v>
      </c>
      <c r="E45" s="67">
        <v>3.54</v>
      </c>
      <c r="F45" s="75">
        <f t="shared" si="2"/>
        <v>1.5446031259090638</v>
      </c>
      <c r="G45" s="75">
        <f>0.5-0.4382</f>
        <v>0.06180000000000002</v>
      </c>
      <c r="H45" s="79" t="s">
        <v>69</v>
      </c>
    </row>
    <row r="46" spans="1:8" ht="12" thickBot="1">
      <c r="A46" s="68" t="s">
        <v>58</v>
      </c>
      <c r="B46" s="69">
        <v>70</v>
      </c>
      <c r="C46" s="36">
        <v>9.46</v>
      </c>
      <c r="D46" s="36">
        <v>0.56</v>
      </c>
      <c r="E46" s="36">
        <v>9.36</v>
      </c>
      <c r="F46" s="77">
        <f t="shared" si="2"/>
        <v>1.494035761668013</v>
      </c>
      <c r="G46" s="77">
        <f>0.5-0.4319</f>
        <v>0.0681</v>
      </c>
      <c r="H46" s="83" t="s">
        <v>69</v>
      </c>
    </row>
    <row r="47" ht="12" thickBot="1"/>
    <row r="48" spans="1:5" ht="13.5" customHeight="1" thickBot="1">
      <c r="A48" s="112" t="s">
        <v>61</v>
      </c>
      <c r="B48" s="113"/>
      <c r="C48" s="104" t="s">
        <v>35</v>
      </c>
      <c r="D48" s="105"/>
      <c r="E48" s="85" t="s">
        <v>31</v>
      </c>
    </row>
    <row r="49" spans="1:8" ht="34.5" thickBot="1">
      <c r="A49" s="72" t="s">
        <v>44</v>
      </c>
      <c r="B49" s="73" t="s">
        <v>45</v>
      </c>
      <c r="C49" s="73" t="s">
        <v>65</v>
      </c>
      <c r="D49" s="71" t="s">
        <v>46</v>
      </c>
      <c r="E49" s="73" t="s">
        <v>64</v>
      </c>
      <c r="F49" s="73" t="s">
        <v>63</v>
      </c>
      <c r="G49" s="73" t="s">
        <v>66</v>
      </c>
      <c r="H49" s="74" t="s">
        <v>67</v>
      </c>
    </row>
    <row r="50" spans="1:8" ht="11.25">
      <c r="A50" s="62" t="s">
        <v>47</v>
      </c>
      <c r="B50" s="63">
        <v>70</v>
      </c>
      <c r="C50" s="70">
        <v>137.35</v>
      </c>
      <c r="D50" s="70">
        <v>22.05</v>
      </c>
      <c r="E50" s="64">
        <v>7.72</v>
      </c>
      <c r="F50" s="76">
        <f>+(C50-E50)/(D50/SQRT(B50))</f>
        <v>49.18650305651347</v>
      </c>
      <c r="G50" s="63">
        <f>0.5-0.5</f>
        <v>0</v>
      </c>
      <c r="H50" s="78" t="s">
        <v>68</v>
      </c>
    </row>
    <row r="51" spans="1:8" ht="11.25">
      <c r="A51" s="65" t="s">
        <v>48</v>
      </c>
      <c r="B51" s="66">
        <v>70</v>
      </c>
      <c r="C51" s="67">
        <v>7.44</v>
      </c>
      <c r="D51" s="67">
        <v>0.48</v>
      </c>
      <c r="E51" s="67">
        <v>6.02</v>
      </c>
      <c r="F51" s="75">
        <f aca="true" t="shared" si="3" ref="F51:F61">+(C51-E51)/(D51/SQRT(B51))</f>
        <v>24.751192451633084</v>
      </c>
      <c r="G51" s="66">
        <f>0.5-0.5</f>
        <v>0</v>
      </c>
      <c r="H51" s="79" t="s">
        <v>68</v>
      </c>
    </row>
    <row r="52" spans="1:8" ht="11.25">
      <c r="A52" s="65" t="s">
        <v>49</v>
      </c>
      <c r="B52" s="66">
        <v>70</v>
      </c>
      <c r="C52" s="67">
        <v>0.61</v>
      </c>
      <c r="D52" s="67">
        <v>0.08</v>
      </c>
      <c r="E52" s="67">
        <v>4.63</v>
      </c>
      <c r="F52" s="75">
        <f t="shared" si="3"/>
        <v>-420.4216633333729</v>
      </c>
      <c r="G52" s="66">
        <f>0.5-0</f>
        <v>0.5</v>
      </c>
      <c r="H52" s="79" t="s">
        <v>69</v>
      </c>
    </row>
    <row r="53" spans="1:8" ht="11.25">
      <c r="A53" s="65" t="s">
        <v>50</v>
      </c>
      <c r="B53" s="66">
        <v>70</v>
      </c>
      <c r="C53" s="67">
        <v>3.98</v>
      </c>
      <c r="D53" s="67">
        <v>0.22</v>
      </c>
      <c r="E53" s="67">
        <v>2.94</v>
      </c>
      <c r="F53" s="75">
        <f t="shared" si="3"/>
        <v>39.55120125433812</v>
      </c>
      <c r="G53" s="66">
        <f>0.5-0.5</f>
        <v>0</v>
      </c>
      <c r="H53" s="79" t="s">
        <v>68</v>
      </c>
    </row>
    <row r="54" spans="1:8" ht="11.25">
      <c r="A54" s="65" t="s">
        <v>51</v>
      </c>
      <c r="B54" s="66">
        <v>70</v>
      </c>
      <c r="C54" s="67">
        <v>4.44</v>
      </c>
      <c r="D54" s="67">
        <v>0.29</v>
      </c>
      <c r="E54" s="67">
        <v>2.39</v>
      </c>
      <c r="F54" s="75">
        <f t="shared" si="3"/>
        <v>59.143208772236385</v>
      </c>
      <c r="G54" s="66">
        <f>0.5-0.5</f>
        <v>0</v>
      </c>
      <c r="H54" s="79" t="s">
        <v>68</v>
      </c>
    </row>
    <row r="55" spans="1:8" ht="11.25">
      <c r="A55" s="65" t="s">
        <v>52</v>
      </c>
      <c r="B55" s="66">
        <v>70</v>
      </c>
      <c r="C55" s="67">
        <v>7.59</v>
      </c>
      <c r="D55" s="67">
        <v>0.46</v>
      </c>
      <c r="E55" s="67">
        <v>7.58</v>
      </c>
      <c r="F55" s="75">
        <f t="shared" si="3"/>
        <v>0.1818826144639256</v>
      </c>
      <c r="G55" s="75">
        <f>0.5-0.0714</f>
        <v>0.4286</v>
      </c>
      <c r="H55" s="79" t="s">
        <v>69</v>
      </c>
    </row>
    <row r="56" spans="1:8" ht="11.25">
      <c r="A56" s="65" t="s">
        <v>53</v>
      </c>
      <c r="B56" s="66">
        <v>70</v>
      </c>
      <c r="C56" s="67">
        <v>1.27</v>
      </c>
      <c r="D56" s="67">
        <v>0.06</v>
      </c>
      <c r="E56" s="67">
        <v>1.27</v>
      </c>
      <c r="F56" s="75">
        <f t="shared" si="3"/>
        <v>0</v>
      </c>
      <c r="G56" s="66">
        <f>0.5-0</f>
        <v>0.5</v>
      </c>
      <c r="H56" s="79" t="s">
        <v>69</v>
      </c>
    </row>
    <row r="57" spans="1:8" ht="11.25">
      <c r="A57" s="65" t="s">
        <v>54</v>
      </c>
      <c r="B57" s="66">
        <v>70</v>
      </c>
      <c r="C57" s="67">
        <v>7.81</v>
      </c>
      <c r="D57" s="67">
        <v>0.54</v>
      </c>
      <c r="E57" s="67">
        <v>7.62</v>
      </c>
      <c r="F57" s="75">
        <f t="shared" si="3"/>
        <v>2.943803797064332</v>
      </c>
      <c r="G57" s="84">
        <f>0.5-0.4984</f>
        <v>0.0015999999999999903</v>
      </c>
      <c r="H57" s="79" t="s">
        <v>68</v>
      </c>
    </row>
    <row r="58" spans="1:8" ht="11.25">
      <c r="A58" s="65" t="s">
        <v>55</v>
      </c>
      <c r="B58" s="66">
        <v>70</v>
      </c>
      <c r="C58" s="67">
        <v>7.3</v>
      </c>
      <c r="D58" s="67">
        <v>0.55</v>
      </c>
      <c r="E58" s="67">
        <v>7.37</v>
      </c>
      <c r="F58" s="75">
        <f t="shared" si="3"/>
        <v>-1.0648400337706458</v>
      </c>
      <c r="G58" s="66">
        <f>0.5-0</f>
        <v>0.5</v>
      </c>
      <c r="H58" s="79" t="s">
        <v>69</v>
      </c>
    </row>
    <row r="59" spans="1:8" ht="11.25">
      <c r="A59" s="65" t="s">
        <v>56</v>
      </c>
      <c r="B59" s="66">
        <v>70</v>
      </c>
      <c r="C59" s="67">
        <v>1.79</v>
      </c>
      <c r="D59" s="67">
        <v>0.16</v>
      </c>
      <c r="E59" s="67">
        <v>1.78</v>
      </c>
      <c r="F59" s="75">
        <f t="shared" si="3"/>
        <v>0.5229125165837977</v>
      </c>
      <c r="G59" s="75">
        <f>0.5-0.1985</f>
        <v>0.3015</v>
      </c>
      <c r="H59" s="79" t="s">
        <v>69</v>
      </c>
    </row>
    <row r="60" spans="1:8" ht="11.25">
      <c r="A60" s="65" t="s">
        <v>57</v>
      </c>
      <c r="B60" s="66">
        <v>70</v>
      </c>
      <c r="C60" s="67">
        <v>3.59</v>
      </c>
      <c r="D60" s="67">
        <v>0.64</v>
      </c>
      <c r="E60" s="67">
        <v>3.47</v>
      </c>
      <c r="F60" s="75">
        <f t="shared" si="3"/>
        <v>1.5687375497513871</v>
      </c>
      <c r="G60" s="75">
        <f>0.5-0.4418</f>
        <v>0.058199999999999974</v>
      </c>
      <c r="H60" s="79" t="s">
        <v>69</v>
      </c>
    </row>
    <row r="61" spans="1:8" ht="12" thickBot="1">
      <c r="A61" s="68" t="s">
        <v>58</v>
      </c>
      <c r="B61" s="69">
        <v>70</v>
      </c>
      <c r="C61" s="36">
        <v>9.38</v>
      </c>
      <c r="D61" s="36">
        <v>0.59</v>
      </c>
      <c r="E61" s="36">
        <v>9.35</v>
      </c>
      <c r="F61" s="77">
        <f t="shared" si="3"/>
        <v>0.4254203524749698</v>
      </c>
      <c r="G61" s="77">
        <f>0.5-0.41664</f>
        <v>0.08335999999999999</v>
      </c>
      <c r="H61" s="83" t="s">
        <v>69</v>
      </c>
    </row>
  </sheetData>
  <mergeCells count="7">
    <mergeCell ref="C33:D33"/>
    <mergeCell ref="C48:D48"/>
    <mergeCell ref="A1:E1"/>
    <mergeCell ref="A18:B18"/>
    <mergeCell ref="A3:B3"/>
    <mergeCell ref="C3:D3"/>
    <mergeCell ref="C18:D18"/>
  </mergeCells>
  <printOptions/>
  <pageMargins left="0.75" right="0.75" top="1" bottom="1" header="0.5" footer="0.5"/>
  <pageSetup horizontalDpi="300" verticalDpi="300" orientation="portrait" paperSize="9" r:id="rId1"/>
  <ignoredErrors>
    <ignoredError sqref="G13:G14 G10 G7 G22 G27:G28 G57 G52 G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5:E43"/>
  <sheetViews>
    <sheetView workbookViewId="0" topLeftCell="A1">
      <selection activeCell="F23" sqref="F23"/>
    </sheetView>
  </sheetViews>
  <sheetFormatPr defaultColWidth="11.421875" defaultRowHeight="12.75"/>
  <cols>
    <col min="1" max="1" width="19.7109375" style="1" bestFit="1" customWidth="1"/>
    <col min="2" max="3" width="9.7109375" style="1" bestFit="1" customWidth="1"/>
    <col min="4" max="5" width="8.8515625" style="1" bestFit="1" customWidth="1"/>
    <col min="6" max="16384" width="9.140625" style="1" customWidth="1"/>
  </cols>
  <sheetData>
    <row r="5" spans="1:5" ht="12" thickBot="1">
      <c r="A5" s="111" t="s">
        <v>70</v>
      </c>
      <c r="B5" s="111"/>
      <c r="C5" s="111"/>
      <c r="D5" s="111"/>
      <c r="E5" s="111"/>
    </row>
    <row r="6" spans="1:5" ht="23.25" thickBot="1">
      <c r="A6" s="92" t="s">
        <v>44</v>
      </c>
      <c r="B6" s="93" t="s">
        <v>36</v>
      </c>
      <c r="C6" s="93" t="s">
        <v>37</v>
      </c>
      <c r="D6" s="93" t="s">
        <v>38</v>
      </c>
      <c r="E6" s="94" t="s">
        <v>39</v>
      </c>
    </row>
    <row r="7" spans="1:5" ht="11.25">
      <c r="A7" s="62" t="s">
        <v>47</v>
      </c>
      <c r="B7" s="64">
        <v>67.98</v>
      </c>
      <c r="C7" s="64">
        <v>208.37</v>
      </c>
      <c r="D7" s="64">
        <v>3.04</v>
      </c>
      <c r="E7" s="87">
        <v>129.63</v>
      </c>
    </row>
    <row r="8" spans="1:5" ht="11.25">
      <c r="A8" s="65" t="s">
        <v>48</v>
      </c>
      <c r="B8" s="67">
        <v>13.85</v>
      </c>
      <c r="C8" s="67">
        <v>10.55</v>
      </c>
      <c r="D8" s="67">
        <v>5.32</v>
      </c>
      <c r="E8" s="88">
        <v>1.42</v>
      </c>
    </row>
    <row r="9" spans="1:5" ht="11.25">
      <c r="A9" s="65" t="s">
        <v>50</v>
      </c>
      <c r="B9" s="67">
        <v>0.83</v>
      </c>
      <c r="C9" s="67">
        <v>1.43</v>
      </c>
      <c r="D9" s="67">
        <v>0.17</v>
      </c>
      <c r="E9" s="88">
        <v>1.04</v>
      </c>
    </row>
    <row r="10" spans="1:5" ht="11.25">
      <c r="A10" s="65" t="s">
        <v>51</v>
      </c>
      <c r="B10" s="67">
        <v>0.86</v>
      </c>
      <c r="C10" s="67">
        <v>1.49</v>
      </c>
      <c r="D10" s="67">
        <v>0.33</v>
      </c>
      <c r="E10" s="88">
        <v>2.05</v>
      </c>
    </row>
    <row r="11" spans="1:5" ht="11.25">
      <c r="A11" s="65" t="s">
        <v>53</v>
      </c>
      <c r="B11" s="67">
        <v>0.0900000000000003</v>
      </c>
      <c r="C11" s="67" t="s">
        <v>21</v>
      </c>
      <c r="D11" s="66" t="s">
        <v>21</v>
      </c>
      <c r="E11" s="79" t="s">
        <v>21</v>
      </c>
    </row>
    <row r="12" spans="1:5" ht="11.25">
      <c r="A12" s="65" t="s">
        <v>54</v>
      </c>
      <c r="B12" s="67">
        <v>0.56</v>
      </c>
      <c r="C12" s="67">
        <v>0.6899999999999995</v>
      </c>
      <c r="D12" s="66" t="s">
        <v>21</v>
      </c>
      <c r="E12" s="88">
        <v>0.19</v>
      </c>
    </row>
    <row r="13" spans="1:5" ht="12" thickBot="1">
      <c r="A13" s="68" t="s">
        <v>56</v>
      </c>
      <c r="B13" s="36">
        <v>0.22</v>
      </c>
      <c r="C13" s="36">
        <v>0.18</v>
      </c>
      <c r="D13" s="69" t="s">
        <v>21</v>
      </c>
      <c r="E13" s="83" t="s">
        <v>21</v>
      </c>
    </row>
    <row r="14" ht="11.25">
      <c r="A14" s="90"/>
    </row>
    <row r="15" ht="11.25">
      <c r="A15" s="89" t="s">
        <v>71</v>
      </c>
    </row>
    <row r="16" spans="1:4" ht="11.25">
      <c r="A16" s="91" t="s">
        <v>47</v>
      </c>
      <c r="B16" s="67">
        <v>68.69</v>
      </c>
      <c r="C16" s="67">
        <v>0.71</v>
      </c>
      <c r="D16" s="67">
        <f>+B16-C16</f>
        <v>67.98</v>
      </c>
    </row>
    <row r="17" spans="1:4" ht="11.25">
      <c r="A17" s="91" t="s">
        <v>48</v>
      </c>
      <c r="B17" s="67">
        <v>17.26</v>
      </c>
      <c r="C17" s="67">
        <v>3.41</v>
      </c>
      <c r="D17" s="67">
        <f aca="true" t="shared" si="0" ref="D17:D22">+B17-C17</f>
        <v>13.850000000000001</v>
      </c>
    </row>
    <row r="18" spans="1:4" ht="11.25">
      <c r="A18" s="91" t="s">
        <v>50</v>
      </c>
      <c r="B18" s="67">
        <v>5.25</v>
      </c>
      <c r="C18" s="67">
        <v>4.42</v>
      </c>
      <c r="D18" s="67">
        <f t="shared" si="0"/>
        <v>0.8300000000000001</v>
      </c>
    </row>
    <row r="19" spans="1:4" ht="11.25">
      <c r="A19" s="91" t="s">
        <v>51</v>
      </c>
      <c r="B19" s="67">
        <v>4.91</v>
      </c>
      <c r="C19" s="67">
        <v>4.05</v>
      </c>
      <c r="D19" s="67">
        <f t="shared" si="0"/>
        <v>0.8600000000000003</v>
      </c>
    </row>
    <row r="20" spans="1:4" ht="11.25">
      <c r="A20" s="91" t="s">
        <v>53</v>
      </c>
      <c r="B20" s="67">
        <v>3.89</v>
      </c>
      <c r="C20" s="67">
        <v>3.8</v>
      </c>
      <c r="D20" s="67">
        <f t="shared" si="0"/>
        <v>0.0900000000000003</v>
      </c>
    </row>
    <row r="21" spans="1:4" ht="11.25">
      <c r="A21" s="91" t="s">
        <v>54</v>
      </c>
      <c r="B21" s="67">
        <v>6.28</v>
      </c>
      <c r="C21" s="67">
        <v>5.72</v>
      </c>
      <c r="D21" s="67">
        <f t="shared" si="0"/>
        <v>0.5600000000000005</v>
      </c>
    </row>
    <row r="22" spans="1:4" ht="11.25">
      <c r="A22" s="91" t="s">
        <v>56</v>
      </c>
      <c r="B22" s="67">
        <v>6.05</v>
      </c>
      <c r="C22" s="67">
        <v>5.83</v>
      </c>
      <c r="D22" s="67">
        <f t="shared" si="0"/>
        <v>0.21999999999999975</v>
      </c>
    </row>
    <row r="24" ht="11.25">
      <c r="A24" s="60" t="s">
        <v>37</v>
      </c>
    </row>
    <row r="25" spans="1:4" ht="11.25">
      <c r="A25" s="86" t="s">
        <v>47</v>
      </c>
      <c r="B25" s="95">
        <v>209.62</v>
      </c>
      <c r="C25" s="67">
        <v>1.25</v>
      </c>
      <c r="D25" s="67">
        <f aca="true" t="shared" si="1" ref="D25:D30">+B25-C25</f>
        <v>208.37</v>
      </c>
    </row>
    <row r="26" spans="1:4" ht="11.25">
      <c r="A26" s="86" t="s">
        <v>48</v>
      </c>
      <c r="B26" s="67">
        <v>17.34</v>
      </c>
      <c r="C26" s="67">
        <v>6.79</v>
      </c>
      <c r="D26" s="67">
        <f t="shared" si="1"/>
        <v>10.55</v>
      </c>
    </row>
    <row r="27" spans="1:4" ht="11.25">
      <c r="A27" s="86" t="s">
        <v>50</v>
      </c>
      <c r="B27" s="67">
        <v>5.28</v>
      </c>
      <c r="C27" s="67">
        <v>3.85</v>
      </c>
      <c r="D27" s="67">
        <f t="shared" si="1"/>
        <v>1.4300000000000002</v>
      </c>
    </row>
    <row r="28" spans="1:4" ht="11.25">
      <c r="A28" s="86" t="s">
        <v>51</v>
      </c>
      <c r="B28" s="67">
        <v>4.9</v>
      </c>
      <c r="C28" s="67">
        <v>3.41</v>
      </c>
      <c r="D28" s="67">
        <f t="shared" si="1"/>
        <v>1.4900000000000002</v>
      </c>
    </row>
    <row r="29" spans="1:4" ht="11.25">
      <c r="A29" s="86" t="s">
        <v>54</v>
      </c>
      <c r="B29" s="67">
        <v>6.39</v>
      </c>
      <c r="C29" s="67">
        <v>5.7</v>
      </c>
      <c r="D29" s="67">
        <f t="shared" si="1"/>
        <v>0.6899999999999995</v>
      </c>
    </row>
    <row r="30" spans="1:4" ht="11.25">
      <c r="A30" s="86" t="s">
        <v>56</v>
      </c>
      <c r="B30" s="67">
        <v>6.06</v>
      </c>
      <c r="C30" s="67">
        <v>5.88</v>
      </c>
      <c r="D30" s="67">
        <f t="shared" si="1"/>
        <v>0.17999999999999972</v>
      </c>
    </row>
    <row r="32" ht="11.25">
      <c r="A32" s="60" t="s">
        <v>72</v>
      </c>
    </row>
    <row r="33" spans="1:4" ht="11.25">
      <c r="A33" s="86" t="s">
        <v>47</v>
      </c>
      <c r="B33" s="67">
        <v>3.58</v>
      </c>
      <c r="C33" s="67">
        <v>0.54</v>
      </c>
      <c r="D33" s="67">
        <f>+B33-C33</f>
        <v>3.04</v>
      </c>
    </row>
    <row r="34" spans="1:4" ht="11.25">
      <c r="A34" s="86" t="s">
        <v>48</v>
      </c>
      <c r="B34" s="67">
        <v>8.7</v>
      </c>
      <c r="C34" s="67">
        <v>3.38</v>
      </c>
      <c r="D34" s="67">
        <f>+B34-C34</f>
        <v>5.319999999999999</v>
      </c>
    </row>
    <row r="35" spans="1:4" ht="11.25">
      <c r="A35" s="86" t="s">
        <v>50</v>
      </c>
      <c r="B35" s="67">
        <v>4.31</v>
      </c>
      <c r="C35" s="67">
        <v>4.14</v>
      </c>
      <c r="D35" s="67">
        <f>+B35-C35</f>
        <v>0.16999999999999993</v>
      </c>
    </row>
    <row r="36" spans="1:4" ht="11.25">
      <c r="A36" s="86" t="s">
        <v>51</v>
      </c>
      <c r="B36" s="67">
        <v>5</v>
      </c>
      <c r="C36" s="67">
        <v>4.67</v>
      </c>
      <c r="D36" s="67">
        <f>+B36-C36</f>
        <v>0.33000000000000007</v>
      </c>
    </row>
    <row r="38" ht="11.25">
      <c r="A38" s="60" t="s">
        <v>39</v>
      </c>
    </row>
    <row r="39" spans="1:4" ht="11.25">
      <c r="A39" s="86" t="s">
        <v>47</v>
      </c>
      <c r="B39" s="95">
        <v>137.35</v>
      </c>
      <c r="C39" s="67">
        <v>7.72</v>
      </c>
      <c r="D39" s="67">
        <f>+B39-C39</f>
        <v>129.63</v>
      </c>
    </row>
    <row r="40" spans="1:4" ht="11.25">
      <c r="A40" s="86" t="s">
        <v>48</v>
      </c>
      <c r="B40" s="67">
        <v>7.44</v>
      </c>
      <c r="C40" s="67">
        <v>6.02</v>
      </c>
      <c r="D40" s="67">
        <f>+B40-C40</f>
        <v>1.4200000000000008</v>
      </c>
    </row>
    <row r="41" spans="1:4" ht="11.25">
      <c r="A41" s="86" t="s">
        <v>50</v>
      </c>
      <c r="B41" s="67">
        <v>3.98</v>
      </c>
      <c r="C41" s="67">
        <v>2.94</v>
      </c>
      <c r="D41" s="67">
        <f>+B41-C41</f>
        <v>1.04</v>
      </c>
    </row>
    <row r="42" spans="1:4" ht="11.25">
      <c r="A42" s="86" t="s">
        <v>51</v>
      </c>
      <c r="B42" s="67">
        <v>4.44</v>
      </c>
      <c r="C42" s="67">
        <v>2.39</v>
      </c>
      <c r="D42" s="67">
        <f>+B42-C42</f>
        <v>2.0500000000000003</v>
      </c>
    </row>
    <row r="43" spans="1:4" ht="11.25">
      <c r="A43" s="86" t="s">
        <v>54</v>
      </c>
      <c r="B43" s="67">
        <v>7.81</v>
      </c>
      <c r="C43" s="67">
        <v>7.62</v>
      </c>
      <c r="D43" s="67">
        <f>+B43-C43</f>
        <v>0.1899999999999995</v>
      </c>
    </row>
  </sheetData>
  <mergeCells count="1">
    <mergeCell ref="A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GQuirola</dc:creator>
  <cp:keywords/>
  <dc:description/>
  <cp:lastModifiedBy>Usuario Windows Xp</cp:lastModifiedBy>
  <dcterms:created xsi:type="dcterms:W3CDTF">2006-12-26T21:47:22Z</dcterms:created>
  <dcterms:modified xsi:type="dcterms:W3CDTF">2007-01-30T16:32:30Z</dcterms:modified>
  <cp:category/>
  <cp:version/>
  <cp:contentType/>
  <cp:contentStatus/>
</cp:coreProperties>
</file>