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95" windowHeight="5640" tabRatio="660" activeTab="2"/>
  </bookViews>
  <sheets>
    <sheet name="Pauta de T.V. " sheetId="1" r:id="rId1"/>
    <sheet name="Plan de Medios Prensa" sheetId="2" r:id="rId2"/>
    <sheet name="Promocion" sheetId="3" r:id="rId3"/>
  </sheets>
  <definedNames/>
  <calcPr fullCalcOnLoad="1"/>
</workbook>
</file>

<file path=xl/sharedStrings.xml><?xml version="1.0" encoding="utf-8"?>
<sst xmlns="http://schemas.openxmlformats.org/spreadsheetml/2006/main" count="91" uniqueCount="75">
  <si>
    <t>Cliente:</t>
  </si>
  <si>
    <t>Producto:</t>
  </si>
  <si>
    <t>Duración:</t>
  </si>
  <si>
    <t>30"</t>
  </si>
  <si>
    <t>Canal/Programa</t>
  </si>
  <si>
    <t>Hora</t>
  </si>
  <si>
    <t>Agosto</t>
  </si>
  <si>
    <t>Septiembre</t>
  </si>
  <si>
    <t>Total Cuñas</t>
  </si>
  <si>
    <t>Total</t>
  </si>
  <si>
    <t>Rating</t>
  </si>
  <si>
    <t>Audiencia Miles</t>
  </si>
  <si>
    <t>Trp's</t>
  </si>
  <si>
    <t>Total Inversión</t>
  </si>
  <si>
    <t>Gye</t>
  </si>
  <si>
    <t>Uio</t>
  </si>
  <si>
    <t>Pond</t>
  </si>
  <si>
    <t>08h00</t>
  </si>
  <si>
    <t>Total de Inversión</t>
  </si>
  <si>
    <t>Total de Cuñas, menciones, presentaciones y despedidas.</t>
  </si>
  <si>
    <t>19.9</t>
  </si>
  <si>
    <t>633.6</t>
  </si>
  <si>
    <t>281.6</t>
  </si>
  <si>
    <t>457.6</t>
  </si>
  <si>
    <t>(12% Iva)</t>
  </si>
  <si>
    <t>149.6</t>
  </si>
  <si>
    <t>Fecha:</t>
  </si>
  <si>
    <t>Diarios</t>
  </si>
  <si>
    <t>Tipo Aviso</t>
  </si>
  <si>
    <t>Ubicación/Tamaño</t>
  </si>
  <si>
    <t>Tarifa</t>
  </si>
  <si>
    <t>Valor Unit. Aviso</t>
  </si>
  <si>
    <t>El Universo - Gye</t>
  </si>
  <si>
    <t>B/N</t>
  </si>
  <si>
    <t>Cantidad</t>
  </si>
  <si>
    <t>Avisos</t>
  </si>
  <si>
    <t>Valor</t>
  </si>
  <si>
    <t>Expreso - Suplemento Expresiones</t>
  </si>
  <si>
    <t>Pág. Determinada Sociales</t>
  </si>
  <si>
    <t>F/C</t>
  </si>
  <si>
    <t>Pág. Interior</t>
  </si>
  <si>
    <r>
      <t>(22)</t>
    </r>
    <r>
      <rPr>
        <sz val="7"/>
        <rFont val="Arial"/>
        <family val="2"/>
      </rPr>
      <t xml:space="preserve"> Presentaciones-Despedidas y </t>
    </r>
    <r>
      <rPr>
        <b/>
        <sz val="7"/>
        <rFont val="Arial"/>
        <family val="2"/>
      </rPr>
      <t>(22)</t>
    </r>
    <r>
      <rPr>
        <sz val="7"/>
        <rFont val="Arial"/>
        <family val="2"/>
      </rPr>
      <t xml:space="preserve"> Menciones</t>
    </r>
  </si>
  <si>
    <t>Revista La Onda</t>
  </si>
  <si>
    <t>26 x 15(cm.)/ 1/2 Pág.</t>
  </si>
  <si>
    <t>Total de Prensa</t>
  </si>
  <si>
    <t>12% Iva</t>
  </si>
  <si>
    <t>TOTAL</t>
  </si>
  <si>
    <t>INALECSA S.A.</t>
  </si>
  <si>
    <t xml:space="preserve"> CAKES HELADOS</t>
  </si>
  <si>
    <t>Septiembre del 2008</t>
  </si>
  <si>
    <t>Octubre</t>
  </si>
  <si>
    <t>Noviembre</t>
  </si>
  <si>
    <t>Diciembre</t>
  </si>
  <si>
    <t>La Revista</t>
  </si>
  <si>
    <t>21 x 14,5(cm.)/ 1/2 Pág.</t>
  </si>
  <si>
    <t>(21 x 14,5 cm.)  1/2 Pág.</t>
  </si>
  <si>
    <t>CAKES HELADOS</t>
  </si>
  <si>
    <t>TELEAMAZONAS</t>
  </si>
  <si>
    <t>ECUAVISA</t>
  </si>
  <si>
    <t>En contacto</t>
  </si>
  <si>
    <t>Club Disney</t>
  </si>
  <si>
    <t>Pautaje</t>
  </si>
  <si>
    <t>Primer Mes</t>
  </si>
  <si>
    <t>Segundo Mes</t>
  </si>
  <si>
    <t>Tercer Mes</t>
  </si>
  <si>
    <t xml:space="preserve">Promoción </t>
  </si>
  <si>
    <t>x</t>
  </si>
  <si>
    <t>Total Inversión US$</t>
  </si>
  <si>
    <t>09h00</t>
  </si>
  <si>
    <t>Valor por Mes</t>
  </si>
  <si>
    <r>
      <t xml:space="preserve">ANEXO 1.1      </t>
    </r>
    <r>
      <rPr>
        <b/>
        <sz val="10"/>
        <rFont val="Arial"/>
        <family val="2"/>
      </rPr>
      <t>PAUTA DE TELEVISIÓN</t>
    </r>
  </si>
  <si>
    <r>
      <t xml:space="preserve">ANEXO 1.2         </t>
    </r>
    <r>
      <rPr>
        <b/>
        <sz val="10"/>
        <rFont val="Arial"/>
        <family val="2"/>
      </rPr>
      <t>PAUTA EN PRENSA ESCRITA</t>
    </r>
  </si>
  <si>
    <t>Cromos y Volantes</t>
  </si>
  <si>
    <t>Premios</t>
  </si>
  <si>
    <t>ANEXO 1.3        PROMOCIÓN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</si>
</sst>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$-409]#,##0.00"/>
    <numFmt numFmtId="173" formatCode="&quot;$&quot;\ #,##0.00"/>
    <numFmt numFmtId="174" formatCode="0.0"/>
    <numFmt numFmtId="175" formatCode="0.000"/>
    <numFmt numFmtId="176" formatCode="&quot;$&quot;#,##0;[Red]\-&quot;$&quot;#,##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[$$-409]#,##0.00_);\([$$-409]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sz val="9"/>
      <name val="Arial"/>
      <family val="2"/>
    </font>
    <font>
      <u val="single"/>
      <sz val="10"/>
      <name val="Arial"/>
      <family val="2"/>
    </font>
    <font>
      <b/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2" fontId="0" fillId="0" borderId="23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2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 quotePrefix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2" fontId="3" fillId="0" borderId="11" xfId="0" applyNumberFormat="1" applyFont="1" applyBorder="1" applyAlignment="1">
      <alignment horizontal="center"/>
    </xf>
    <xf numFmtId="172" fontId="0" fillId="0" borderId="26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72" fontId="3" fillId="0" borderId="18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72" fontId="3" fillId="0" borderId="0" xfId="0" applyNumberFormat="1" applyFont="1" applyAlignment="1">
      <alignment horizontal="center"/>
    </xf>
    <xf numFmtId="0" fontId="3" fillId="0" borderId="27" xfId="0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172" fontId="3" fillId="0" borderId="29" xfId="0" applyNumberFormat="1" applyFont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172" fontId="3" fillId="33" borderId="29" xfId="0" applyNumberFormat="1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172" fontId="3" fillId="33" borderId="21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172" fontId="10" fillId="33" borderId="23" xfId="0" applyNumberFormat="1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172" fontId="3" fillId="33" borderId="26" xfId="0" applyNumberFormat="1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14" xfId="0" applyFont="1" applyBorder="1" applyAlignment="1">
      <alignment/>
    </xf>
    <xf numFmtId="0" fontId="11" fillId="0" borderId="32" xfId="0" applyFont="1" applyFill="1" applyBorder="1" applyAlignment="1">
      <alignment horizontal="center"/>
    </xf>
    <xf numFmtId="0" fontId="2" fillId="0" borderId="32" xfId="0" applyFont="1" applyFill="1" applyBorder="1" applyAlignment="1">
      <alignment/>
    </xf>
    <xf numFmtId="176" fontId="2" fillId="0" borderId="32" xfId="0" applyNumberFormat="1" applyFont="1" applyFill="1" applyBorder="1" applyAlignment="1">
      <alignment/>
    </xf>
    <xf numFmtId="0" fontId="2" fillId="0" borderId="3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76" fontId="5" fillId="0" borderId="14" xfId="0" applyNumberFormat="1" applyFont="1" applyFill="1" applyBorder="1" applyAlignment="1">
      <alignment/>
    </xf>
    <xf numFmtId="172" fontId="0" fillId="0" borderId="28" xfId="0" applyNumberFormat="1" applyFont="1" applyBorder="1" applyAlignment="1">
      <alignment wrapText="1"/>
    </xf>
    <xf numFmtId="172" fontId="0" fillId="0" borderId="27" xfId="0" applyNumberFormat="1" applyFont="1" applyBorder="1" applyAlignment="1">
      <alignment horizontal="center" wrapText="1"/>
    </xf>
    <xf numFmtId="172" fontId="0" fillId="0" borderId="28" xfId="0" applyNumberFormat="1" applyFont="1" applyBorder="1" applyAlignment="1">
      <alignment horizontal="center" wrapText="1"/>
    </xf>
    <xf numFmtId="172" fontId="0" fillId="0" borderId="29" xfId="0" applyNumberFormat="1" applyFont="1" applyBorder="1" applyAlignment="1">
      <alignment horizont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172" fontId="0" fillId="0" borderId="27" xfId="0" applyNumberFormat="1" applyFont="1" applyBorder="1" applyAlignment="1">
      <alignment horizontal="center"/>
    </xf>
    <xf numFmtId="172" fontId="0" fillId="0" borderId="28" xfId="0" applyNumberFormat="1" applyFont="1" applyBorder="1" applyAlignment="1">
      <alignment horizontal="center"/>
    </xf>
    <xf numFmtId="172" fontId="0" fillId="0" borderId="29" xfId="0" applyNumberFormat="1" applyFont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172" fontId="3" fillId="33" borderId="27" xfId="0" applyNumberFormat="1" applyFont="1" applyFill="1" applyBorder="1" applyAlignment="1">
      <alignment horizontal="center"/>
    </xf>
    <xf numFmtId="172" fontId="3" fillId="33" borderId="28" xfId="0" applyNumberFormat="1" applyFont="1" applyFill="1" applyBorder="1" applyAlignment="1">
      <alignment horizontal="center"/>
    </xf>
    <xf numFmtId="172" fontId="3" fillId="33" borderId="29" xfId="0" applyNumberFormat="1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172" fontId="3" fillId="35" borderId="27" xfId="0" applyNumberFormat="1" applyFont="1" applyFill="1" applyBorder="1" applyAlignment="1">
      <alignment horizontal="center"/>
    </xf>
    <xf numFmtId="172" fontId="3" fillId="35" borderId="28" xfId="0" applyNumberFormat="1" applyFont="1" applyFill="1" applyBorder="1" applyAlignment="1">
      <alignment horizontal="center"/>
    </xf>
    <xf numFmtId="172" fontId="3" fillId="35" borderId="29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32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5</xdr:row>
      <xdr:rowOff>152400</xdr:rowOff>
    </xdr:from>
    <xdr:to>
      <xdr:col>25</xdr:col>
      <xdr:colOff>714375</xdr:colOff>
      <xdr:row>7</xdr:row>
      <xdr:rowOff>28575</xdr:rowOff>
    </xdr:to>
    <xdr:sp>
      <xdr:nvSpPr>
        <xdr:cNvPr id="1" name="WordArt 1"/>
        <xdr:cNvSpPr>
          <a:spLocks/>
        </xdr:cNvSpPr>
      </xdr:nvSpPr>
      <xdr:spPr>
        <a:xfrm>
          <a:off x="4286250" y="962025"/>
          <a:ext cx="1866900" cy="200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b="1" kern="10" spc="0">
              <a:ln w="9525" cmpd="sng">
                <a:noFill/>
              </a:ln>
              <a:solidFill>
                <a:srgbClr val="FF66CC"/>
              </a:solidFill>
              <a:latin typeface="Arial"/>
              <a:cs typeface="Arial"/>
            </a:rPr>
            <a:t>Pauta de Televisión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57150</xdr:rowOff>
    </xdr:from>
    <xdr:to>
      <xdr:col>9</xdr:col>
      <xdr:colOff>28575</xdr:colOff>
      <xdr:row>7</xdr:row>
      <xdr:rowOff>0</xdr:rowOff>
    </xdr:to>
    <xdr:sp>
      <xdr:nvSpPr>
        <xdr:cNvPr id="1" name="WordArt 1"/>
        <xdr:cNvSpPr>
          <a:spLocks/>
        </xdr:cNvSpPr>
      </xdr:nvSpPr>
      <xdr:spPr>
        <a:xfrm>
          <a:off x="4286250" y="866775"/>
          <a:ext cx="92392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b="1" kern="10" spc="0">
              <a:ln w="9525" cmpd="sng">
                <a:noFill/>
              </a:ln>
              <a:solidFill>
                <a:srgbClr val="FF66CC"/>
              </a:solidFill>
              <a:latin typeface="Arial"/>
              <a:cs typeface="Arial"/>
            </a:rPr>
            <a:t>Plan de Medios Prensa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26"/>
  <sheetViews>
    <sheetView view="pageLayout" zoomScaleNormal="115" workbookViewId="0" topLeftCell="A1">
      <selection activeCell="D4" sqref="D4"/>
    </sheetView>
  </sheetViews>
  <sheetFormatPr defaultColWidth="11.421875" defaultRowHeight="12.75"/>
  <cols>
    <col min="1" max="1" width="16.00390625" style="3" customWidth="1"/>
    <col min="2" max="2" width="8.140625" style="3" customWidth="1"/>
    <col min="3" max="3" width="11.00390625" style="3" customWidth="1"/>
    <col min="4" max="4" width="3.28125" style="4" customWidth="1"/>
    <col min="5" max="5" width="3.7109375" style="4" customWidth="1"/>
    <col min="6" max="6" width="3.00390625" style="4" customWidth="1"/>
    <col min="7" max="7" width="3.421875" style="4" customWidth="1"/>
    <col min="8" max="8" width="3.140625" style="4" customWidth="1"/>
    <col min="9" max="9" width="3.7109375" style="4" customWidth="1"/>
    <col min="10" max="10" width="3.00390625" style="4" bestFit="1" customWidth="1"/>
    <col min="11" max="11" width="4.140625" style="4" customWidth="1"/>
    <col min="12" max="12" width="3.57421875" style="4" customWidth="1"/>
    <col min="13" max="15" width="2.7109375" style="4" customWidth="1"/>
    <col min="16" max="20" width="2.7109375" style="4" hidden="1" customWidth="1"/>
    <col min="21" max="21" width="2.140625" style="4" hidden="1" customWidth="1"/>
    <col min="22" max="22" width="7.00390625" style="4" hidden="1" customWidth="1"/>
    <col min="23" max="23" width="5.8515625" style="4" hidden="1" customWidth="1"/>
    <col min="24" max="24" width="0.85546875" style="4" hidden="1" customWidth="1"/>
    <col min="25" max="25" width="7.28125" style="3" customWidth="1"/>
    <col min="26" max="26" width="13.57421875" style="3" customWidth="1"/>
    <col min="27" max="27" width="4.57421875" style="3" bestFit="1" customWidth="1"/>
    <col min="28" max="28" width="4.00390625" style="3" bestFit="1" customWidth="1"/>
    <col min="29" max="29" width="6.00390625" style="3" bestFit="1" customWidth="1"/>
    <col min="30" max="30" width="6.140625" style="3" customWidth="1"/>
    <col min="31" max="31" width="3.7109375" style="3" bestFit="1" customWidth="1"/>
    <col min="32" max="32" width="5.57421875" style="3" customWidth="1"/>
    <col min="33" max="33" width="5.8515625" style="3" customWidth="1"/>
    <col min="34" max="34" width="6.00390625" style="3" bestFit="1" customWidth="1"/>
    <col min="35" max="16384" width="11.421875" style="3" customWidth="1"/>
  </cols>
  <sheetData>
    <row r="2" ht="12.75">
      <c r="A2" s="111" t="s">
        <v>70</v>
      </c>
    </row>
    <row r="5" spans="1:2" ht="12.75">
      <c r="A5" s="2" t="s">
        <v>0</v>
      </c>
      <c r="B5" s="2" t="s">
        <v>47</v>
      </c>
    </row>
    <row r="6" spans="1:2" ht="12.75">
      <c r="A6" s="2" t="s">
        <v>1</v>
      </c>
      <c r="B6" s="2" t="s">
        <v>56</v>
      </c>
    </row>
    <row r="7" ht="12.75">
      <c r="B7" s="2"/>
    </row>
    <row r="8" spans="1:2" ht="12.75">
      <c r="A8" s="5" t="s">
        <v>2</v>
      </c>
      <c r="B8" s="6" t="s">
        <v>3</v>
      </c>
    </row>
    <row r="9" ht="13.5" thickBot="1"/>
    <row r="10" spans="1:34" s="8" customFormat="1" ht="31.5" customHeight="1" thickBot="1">
      <c r="A10" s="99" t="s">
        <v>4</v>
      </c>
      <c r="B10" s="99" t="s">
        <v>5</v>
      </c>
      <c r="C10" s="99" t="s">
        <v>69</v>
      </c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7" t="s">
        <v>8</v>
      </c>
      <c r="Z10" s="7" t="s">
        <v>13</v>
      </c>
      <c r="AA10" s="97" t="s">
        <v>10</v>
      </c>
      <c r="AB10" s="81"/>
      <c r="AC10" s="98"/>
      <c r="AD10" s="97" t="s">
        <v>11</v>
      </c>
      <c r="AE10" s="98"/>
      <c r="AF10" s="97" t="s">
        <v>12</v>
      </c>
      <c r="AG10" s="81"/>
      <c r="AH10" s="98"/>
    </row>
    <row r="11" spans="1:34" s="11" customFormat="1" ht="19.5" customHeight="1" thickBot="1">
      <c r="A11" s="100"/>
      <c r="B11" s="100"/>
      <c r="C11" s="100"/>
      <c r="D11" s="102" t="s">
        <v>50</v>
      </c>
      <c r="E11" s="103"/>
      <c r="F11" s="103"/>
      <c r="G11" s="103"/>
      <c r="H11" s="102" t="s">
        <v>51</v>
      </c>
      <c r="I11" s="103"/>
      <c r="J11" s="103"/>
      <c r="K11" s="104"/>
      <c r="L11" s="102" t="s">
        <v>52</v>
      </c>
      <c r="M11" s="103"/>
      <c r="N11" s="103"/>
      <c r="O11" s="104"/>
      <c r="P11" s="105" t="s">
        <v>6</v>
      </c>
      <c r="Q11" s="106"/>
      <c r="R11" s="106"/>
      <c r="S11" s="106"/>
      <c r="T11" s="107"/>
      <c r="U11" s="105" t="s">
        <v>7</v>
      </c>
      <c r="V11" s="106"/>
      <c r="W11" s="106"/>
      <c r="X11" s="107"/>
      <c r="Y11" s="9"/>
      <c r="Z11" s="9"/>
      <c r="AA11" s="10" t="s">
        <v>14</v>
      </c>
      <c r="AB11" s="10" t="s">
        <v>15</v>
      </c>
      <c r="AC11" s="10" t="s">
        <v>16</v>
      </c>
      <c r="AD11" s="10" t="s">
        <v>14</v>
      </c>
      <c r="AE11" s="10" t="s">
        <v>15</v>
      </c>
      <c r="AF11" s="10" t="s">
        <v>14</v>
      </c>
      <c r="AG11" s="10" t="s">
        <v>15</v>
      </c>
      <c r="AH11" s="10" t="s">
        <v>16</v>
      </c>
    </row>
    <row r="12" spans="1:34" ht="13.5" thickBot="1">
      <c r="A12" s="101"/>
      <c r="B12" s="101"/>
      <c r="C12" s="101"/>
      <c r="D12" s="12">
        <v>4</v>
      </c>
      <c r="E12" s="13">
        <v>11</v>
      </c>
      <c r="F12" s="13">
        <v>18</v>
      </c>
      <c r="G12" s="14">
        <v>25</v>
      </c>
      <c r="H12" s="36">
        <v>1</v>
      </c>
      <c r="I12" s="12">
        <v>8</v>
      </c>
      <c r="J12" s="13">
        <v>15</v>
      </c>
      <c r="K12" s="13">
        <v>22</v>
      </c>
      <c r="L12" s="14">
        <v>6</v>
      </c>
      <c r="M12" s="15">
        <v>13</v>
      </c>
      <c r="N12" s="16">
        <v>20</v>
      </c>
      <c r="O12" s="16">
        <v>27</v>
      </c>
      <c r="P12" s="17">
        <v>25</v>
      </c>
      <c r="Q12" s="13">
        <v>8</v>
      </c>
      <c r="R12" s="13">
        <v>15</v>
      </c>
      <c r="S12" s="13">
        <v>22</v>
      </c>
      <c r="T12" s="14">
        <v>29</v>
      </c>
      <c r="U12" s="12">
        <v>5</v>
      </c>
      <c r="V12" s="13">
        <v>12</v>
      </c>
      <c r="W12" s="13">
        <v>19</v>
      </c>
      <c r="X12" s="14">
        <v>26</v>
      </c>
      <c r="Y12" s="18"/>
      <c r="Z12" s="18"/>
      <c r="AA12" s="18"/>
      <c r="AB12" s="18"/>
      <c r="AC12" s="18"/>
      <c r="AD12" s="18"/>
      <c r="AE12" s="18"/>
      <c r="AF12" s="18"/>
      <c r="AG12" s="18"/>
      <c r="AH12" s="18"/>
    </row>
    <row r="13" spans="1:34" ht="12.75">
      <c r="A13" s="19" t="s">
        <v>57</v>
      </c>
      <c r="B13" s="20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3"/>
      <c r="Y13" s="24"/>
      <c r="Z13" s="24"/>
      <c r="AA13" s="24"/>
      <c r="AB13" s="24"/>
      <c r="AC13" s="24"/>
      <c r="AD13" s="24"/>
      <c r="AE13" s="24"/>
      <c r="AF13" s="24"/>
      <c r="AG13" s="24"/>
      <c r="AH13" s="24"/>
    </row>
    <row r="14" spans="1:34" s="4" customFormat="1" ht="13.5" thickBot="1">
      <c r="A14" s="65" t="s">
        <v>60</v>
      </c>
      <c r="B14" s="26" t="s">
        <v>68</v>
      </c>
      <c r="C14" s="27">
        <v>3500</v>
      </c>
      <c r="D14" s="28">
        <v>5</v>
      </c>
      <c r="E14" s="28">
        <v>6</v>
      </c>
      <c r="F14" s="28">
        <v>5</v>
      </c>
      <c r="G14" s="28">
        <v>6</v>
      </c>
      <c r="H14" s="28">
        <v>5</v>
      </c>
      <c r="I14" s="28">
        <v>6</v>
      </c>
      <c r="J14" s="28">
        <v>5</v>
      </c>
      <c r="K14" s="28">
        <v>6</v>
      </c>
      <c r="L14" s="28">
        <v>5</v>
      </c>
      <c r="M14" s="28">
        <v>6</v>
      </c>
      <c r="N14" s="28">
        <v>5</v>
      </c>
      <c r="O14" s="28">
        <v>6</v>
      </c>
      <c r="P14" s="28"/>
      <c r="Q14" s="28"/>
      <c r="R14" s="28"/>
      <c r="S14" s="28"/>
      <c r="T14" s="28"/>
      <c r="U14" s="28"/>
      <c r="V14" s="28"/>
      <c r="W14" s="28"/>
      <c r="X14" s="29"/>
      <c r="Y14" s="30">
        <f>SUM(D14:O14)</f>
        <v>66</v>
      </c>
      <c r="Z14" s="31">
        <f>D16+H16+L16+P16+U16</f>
        <v>10500</v>
      </c>
      <c r="AA14" s="30">
        <v>3.6</v>
      </c>
      <c r="AB14" s="30">
        <v>1.6</v>
      </c>
      <c r="AC14" s="30">
        <v>2.6</v>
      </c>
      <c r="AD14" s="30">
        <v>54.3</v>
      </c>
      <c r="AE14" s="32" t="s">
        <v>20</v>
      </c>
      <c r="AF14" s="32" t="s">
        <v>21</v>
      </c>
      <c r="AG14" s="32" t="s">
        <v>22</v>
      </c>
      <c r="AH14" s="32" t="s">
        <v>23</v>
      </c>
    </row>
    <row r="15" spans="1:34" s="4" customFormat="1" ht="13.5" thickBot="1">
      <c r="A15" s="29"/>
      <c r="B15" s="33"/>
      <c r="C15" s="34"/>
      <c r="D15" s="35"/>
      <c r="E15" s="36"/>
      <c r="F15" s="36">
        <f>D14+E14+F14+G14+22</f>
        <v>44</v>
      </c>
      <c r="G15" s="37"/>
      <c r="H15" s="35"/>
      <c r="I15" s="36"/>
      <c r="J15" s="36">
        <f>H14+I14+J14+K14+22</f>
        <v>44</v>
      </c>
      <c r="K15" s="37"/>
      <c r="L15" s="35"/>
      <c r="M15" s="36"/>
      <c r="N15" s="36">
        <f>L14+M14+N14+O14+22</f>
        <v>44</v>
      </c>
      <c r="O15" s="37"/>
      <c r="P15" s="35"/>
      <c r="Q15" s="36"/>
      <c r="R15" s="36">
        <f>P14+Q14+R14+S14</f>
        <v>0</v>
      </c>
      <c r="S15" s="36"/>
      <c r="T15" s="37"/>
      <c r="U15" s="35"/>
      <c r="V15" s="36"/>
      <c r="W15" s="36">
        <f>U14+V14+W14+X14</f>
        <v>0</v>
      </c>
      <c r="X15" s="36"/>
      <c r="Y15" s="30"/>
      <c r="Z15" s="30"/>
      <c r="AA15" s="30"/>
      <c r="AB15" s="30"/>
      <c r="AC15" s="30"/>
      <c r="AD15" s="30"/>
      <c r="AE15" s="30"/>
      <c r="AF15" s="30"/>
      <c r="AG15" s="30"/>
      <c r="AH15" s="30"/>
    </row>
    <row r="16" spans="1:34" s="4" customFormat="1" ht="13.5" thickBot="1">
      <c r="A16" s="82" t="s">
        <v>41</v>
      </c>
      <c r="B16" s="83"/>
      <c r="C16" s="84"/>
      <c r="D16" s="85">
        <v>3500</v>
      </c>
      <c r="E16" s="86"/>
      <c r="F16" s="86"/>
      <c r="G16" s="87"/>
      <c r="H16" s="85">
        <v>3500</v>
      </c>
      <c r="I16" s="86"/>
      <c r="J16" s="86"/>
      <c r="K16" s="87"/>
      <c r="L16" s="85">
        <v>3500</v>
      </c>
      <c r="M16" s="86"/>
      <c r="N16" s="86"/>
      <c r="O16" s="87"/>
      <c r="P16" s="85">
        <v>0</v>
      </c>
      <c r="Q16" s="86"/>
      <c r="R16" s="86"/>
      <c r="S16" s="86"/>
      <c r="T16" s="87"/>
      <c r="U16" s="85">
        <v>0</v>
      </c>
      <c r="V16" s="86"/>
      <c r="W16" s="86"/>
      <c r="X16" s="87"/>
      <c r="Y16" s="38">
        <f>+Y14</f>
        <v>66</v>
      </c>
      <c r="Z16" s="39">
        <f>+Z14</f>
        <v>10500</v>
      </c>
      <c r="AA16" s="30"/>
      <c r="AB16" s="30"/>
      <c r="AC16" s="30"/>
      <c r="AD16" s="30"/>
      <c r="AE16" s="30"/>
      <c r="AF16" s="30"/>
      <c r="AG16" s="30"/>
      <c r="AH16" s="30"/>
    </row>
    <row r="17" spans="25:34" s="4" customFormat="1" ht="5.25" customHeight="1" thickBot="1">
      <c r="Y17" s="30"/>
      <c r="Z17" s="30"/>
      <c r="AA17" s="30"/>
      <c r="AB17" s="30"/>
      <c r="AC17" s="30"/>
      <c r="AD17" s="30"/>
      <c r="AE17" s="30"/>
      <c r="AF17" s="30"/>
      <c r="AG17" s="30"/>
      <c r="AH17" s="30"/>
    </row>
    <row r="18" spans="1:34" s="4" customFormat="1" ht="12.75">
      <c r="A18" s="19" t="s">
        <v>58</v>
      </c>
      <c r="B18" s="20"/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3"/>
      <c r="Y18" s="30"/>
      <c r="Z18" s="30"/>
      <c r="AA18" s="30"/>
      <c r="AB18" s="30"/>
      <c r="AC18" s="30"/>
      <c r="AD18" s="30"/>
      <c r="AE18" s="30"/>
      <c r="AF18" s="30"/>
      <c r="AG18" s="30"/>
      <c r="AH18" s="30"/>
    </row>
    <row r="19" spans="1:34" s="4" customFormat="1" ht="12.75">
      <c r="A19" s="65" t="s">
        <v>59</v>
      </c>
      <c r="B19" s="26" t="s">
        <v>17</v>
      </c>
      <c r="C19" s="27">
        <v>3700</v>
      </c>
      <c r="D19" s="30">
        <v>5</v>
      </c>
      <c r="E19" s="30">
        <v>6</v>
      </c>
      <c r="F19" s="30">
        <v>5</v>
      </c>
      <c r="G19" s="30">
        <v>6</v>
      </c>
      <c r="H19" s="30">
        <v>5</v>
      </c>
      <c r="I19" s="30">
        <v>6</v>
      </c>
      <c r="J19" s="30">
        <v>5</v>
      </c>
      <c r="K19" s="30">
        <v>6</v>
      </c>
      <c r="L19" s="30">
        <v>5</v>
      </c>
      <c r="M19" s="30">
        <v>6</v>
      </c>
      <c r="N19" s="30">
        <v>5</v>
      </c>
      <c r="O19" s="30">
        <v>6</v>
      </c>
      <c r="P19" s="30"/>
      <c r="Q19" s="30"/>
      <c r="R19" s="30"/>
      <c r="S19" s="30"/>
      <c r="T19" s="30"/>
      <c r="U19" s="30"/>
      <c r="V19" s="30"/>
      <c r="W19" s="30"/>
      <c r="X19" s="25"/>
      <c r="Y19" s="30">
        <f>SUM(D19:X19)</f>
        <v>66</v>
      </c>
      <c r="Z19" s="31">
        <f>+C19*3</f>
        <v>11100</v>
      </c>
      <c r="AA19" s="30">
        <v>1.7</v>
      </c>
      <c r="AB19" s="30">
        <v>0.4</v>
      </c>
      <c r="AC19" s="30">
        <v>1.1</v>
      </c>
      <c r="AD19" s="30">
        <v>26.3</v>
      </c>
      <c r="AE19" s="30">
        <v>4.9</v>
      </c>
      <c r="AF19" s="32" t="s">
        <v>25</v>
      </c>
      <c r="AG19" s="30">
        <v>35.2</v>
      </c>
      <c r="AH19" s="30">
        <v>92.4</v>
      </c>
    </row>
    <row r="20" spans="1:34" s="4" customFormat="1" ht="13.5" thickBot="1">
      <c r="A20" s="82" t="s">
        <v>41</v>
      </c>
      <c r="B20" s="83"/>
      <c r="C20" s="84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9"/>
      <c r="Y20" s="30"/>
      <c r="Z20" s="31"/>
      <c r="AA20" s="30"/>
      <c r="AB20" s="30"/>
      <c r="AC20" s="30"/>
      <c r="AD20" s="30"/>
      <c r="AE20" s="30"/>
      <c r="AF20" s="30"/>
      <c r="AG20" s="30"/>
      <c r="AH20" s="30"/>
    </row>
    <row r="21" spans="4:34" s="4" customFormat="1" ht="13.5" thickBot="1">
      <c r="D21" s="35"/>
      <c r="E21" s="36"/>
      <c r="F21" s="36">
        <v>44</v>
      </c>
      <c r="G21" s="37"/>
      <c r="H21" s="36"/>
      <c r="I21" s="36"/>
      <c r="J21" s="36">
        <v>44</v>
      </c>
      <c r="K21" s="37"/>
      <c r="L21" s="35"/>
      <c r="M21" s="36">
        <v>44</v>
      </c>
      <c r="N21" s="36"/>
      <c r="O21" s="37"/>
      <c r="P21" s="35"/>
      <c r="Q21" s="36"/>
      <c r="R21" s="36" t="e">
        <f>#REF!+#REF!+#REF!+#REF!</f>
        <v>#REF!</v>
      </c>
      <c r="S21" s="36"/>
      <c r="T21" s="37"/>
      <c r="U21" s="35"/>
      <c r="V21" s="36"/>
      <c r="W21" s="36" t="e">
        <f>#REF!+#REF!+#REF!+#REF!</f>
        <v>#REF!</v>
      </c>
      <c r="X21" s="36"/>
      <c r="Y21" s="30"/>
      <c r="Z21" s="30"/>
      <c r="AA21" s="30"/>
      <c r="AB21" s="30"/>
      <c r="AC21" s="30"/>
      <c r="AD21" s="30"/>
      <c r="AE21" s="30"/>
      <c r="AF21" s="30"/>
      <c r="AG21" s="30"/>
      <c r="AH21" s="30"/>
    </row>
    <row r="22" spans="4:34" s="4" customFormat="1" ht="13.5" thickBot="1">
      <c r="D22" s="78">
        <f>+C19</f>
        <v>3700</v>
      </c>
      <c r="E22" s="79"/>
      <c r="F22" s="79"/>
      <c r="G22" s="80"/>
      <c r="H22" s="77"/>
      <c r="I22" s="86">
        <f>+C19</f>
        <v>3700</v>
      </c>
      <c r="J22" s="86"/>
      <c r="K22" s="87"/>
      <c r="L22" s="85">
        <f>+C19</f>
        <v>3700</v>
      </c>
      <c r="M22" s="86"/>
      <c r="N22" s="86"/>
      <c r="O22" s="87"/>
      <c r="P22" s="85">
        <v>0</v>
      </c>
      <c r="Q22" s="86"/>
      <c r="R22" s="86"/>
      <c r="S22" s="86"/>
      <c r="T22" s="87"/>
      <c r="U22" s="85">
        <v>0</v>
      </c>
      <c r="V22" s="86"/>
      <c r="W22" s="86"/>
      <c r="X22" s="87"/>
      <c r="Y22" s="41">
        <v>66</v>
      </c>
      <c r="Z22" s="42">
        <f>D22+I22+L22</f>
        <v>11100</v>
      </c>
      <c r="AA22" s="28"/>
      <c r="AB22" s="28"/>
      <c r="AC22" s="28"/>
      <c r="AD22" s="28"/>
      <c r="AE22" s="28"/>
      <c r="AF22" s="28"/>
      <c r="AG22" s="28"/>
      <c r="AH22" s="41">
        <f>SUM(AH13:AH21)</f>
        <v>92.4</v>
      </c>
    </row>
    <row r="23" s="4" customFormat="1" ht="13.5" thickBot="1"/>
    <row r="24" spans="1:26" s="4" customFormat="1" ht="27" customHeight="1" thickBot="1">
      <c r="A24" s="94" t="s">
        <v>19</v>
      </c>
      <c r="B24" s="95"/>
      <c r="C24" s="96"/>
      <c r="D24" s="54"/>
      <c r="E24" s="56"/>
      <c r="F24" s="56">
        <f>+F21+F15</f>
        <v>88</v>
      </c>
      <c r="G24" s="56"/>
      <c r="H24" s="58"/>
      <c r="I24" s="54"/>
      <c r="J24" s="56">
        <f>+J21+J15</f>
        <v>88</v>
      </c>
      <c r="K24" s="58"/>
      <c r="L24" s="54"/>
      <c r="M24" s="56"/>
      <c r="N24" s="56">
        <f>+N21+N15</f>
        <v>44</v>
      </c>
      <c r="O24" s="58"/>
      <c r="P24" s="54"/>
      <c r="Q24" s="56"/>
      <c r="R24" s="56">
        <f>P23+Q23+R23+S23</f>
        <v>0</v>
      </c>
      <c r="S24" s="56"/>
      <c r="T24" s="58"/>
      <c r="U24" s="54"/>
      <c r="V24" s="56"/>
      <c r="W24" s="56">
        <f>U23+V23+W23+X23</f>
        <v>0</v>
      </c>
      <c r="X24" s="56"/>
      <c r="Y24" s="59">
        <f>+Y16+Y22</f>
        <v>132</v>
      </c>
      <c r="Z24" s="60">
        <f>+Z16+Z22</f>
        <v>21600</v>
      </c>
    </row>
    <row r="25" spans="1:26" s="4" customFormat="1" ht="18" customHeight="1" thickBot="1">
      <c r="A25" s="88" t="s">
        <v>18</v>
      </c>
      <c r="B25" s="89"/>
      <c r="C25" s="90"/>
      <c r="D25" s="91">
        <f>+D16+D22</f>
        <v>7200</v>
      </c>
      <c r="E25" s="92"/>
      <c r="F25" s="92"/>
      <c r="G25" s="92"/>
      <c r="H25" s="93"/>
      <c r="I25" s="91">
        <f>+I22+H16</f>
        <v>7200</v>
      </c>
      <c r="J25" s="92"/>
      <c r="K25" s="93"/>
      <c r="L25" s="91">
        <f>+L22+L16</f>
        <v>7200</v>
      </c>
      <c r="M25" s="92"/>
      <c r="N25" s="92"/>
      <c r="O25" s="93"/>
      <c r="P25" s="108">
        <v>0</v>
      </c>
      <c r="Q25" s="109"/>
      <c r="R25" s="109"/>
      <c r="S25" s="109"/>
      <c r="T25" s="110"/>
      <c r="U25" s="108">
        <v>0</v>
      </c>
      <c r="V25" s="109"/>
      <c r="W25" s="109"/>
      <c r="X25" s="110"/>
      <c r="Y25" s="61" t="s">
        <v>24</v>
      </c>
      <c r="Z25" s="62">
        <f>Z24*0.12</f>
        <v>2592</v>
      </c>
    </row>
    <row r="26" spans="25:26" s="4" customFormat="1" ht="13.5" thickBot="1">
      <c r="Y26" s="63"/>
      <c r="Z26" s="64">
        <f>SUM(Z24:Z25)</f>
        <v>24192</v>
      </c>
    </row>
    <row r="27" s="4" customFormat="1" ht="12.75"/>
  </sheetData>
  <sheetProtection/>
  <mergeCells count="31">
    <mergeCell ref="U25:X25"/>
    <mergeCell ref="P25:T25"/>
    <mergeCell ref="U22:X22"/>
    <mergeCell ref="P22:T22"/>
    <mergeCell ref="AF10:AH10"/>
    <mergeCell ref="A10:A12"/>
    <mergeCell ref="B10:B12"/>
    <mergeCell ref="C10:C12"/>
    <mergeCell ref="H11:K11"/>
    <mergeCell ref="L11:O11"/>
    <mergeCell ref="U11:X11"/>
    <mergeCell ref="P11:T11"/>
    <mergeCell ref="D11:G11"/>
    <mergeCell ref="AD10:AE10"/>
    <mergeCell ref="AA10:AC10"/>
    <mergeCell ref="P16:T16"/>
    <mergeCell ref="U16:X16"/>
    <mergeCell ref="H16:K16"/>
    <mergeCell ref="L16:O16"/>
    <mergeCell ref="I22:K22"/>
    <mergeCell ref="L22:O22"/>
    <mergeCell ref="D22:G22"/>
    <mergeCell ref="D10:X10"/>
    <mergeCell ref="A16:C16"/>
    <mergeCell ref="A20:C20"/>
    <mergeCell ref="D16:G16"/>
    <mergeCell ref="A25:C25"/>
    <mergeCell ref="D25:H25"/>
    <mergeCell ref="I25:K25"/>
    <mergeCell ref="A24:C24"/>
    <mergeCell ref="L25:O25"/>
  </mergeCells>
  <printOptions/>
  <pageMargins left="0.49" right="0.31" top="0.984251968503937" bottom="0.984251968503937" header="0" footer="0"/>
  <pageSetup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view="pageLayout" zoomScaleNormal="115" workbookViewId="0" topLeftCell="A1">
      <selection activeCell="E24" sqref="E24"/>
    </sheetView>
  </sheetViews>
  <sheetFormatPr defaultColWidth="11.421875" defaultRowHeight="12.75"/>
  <cols>
    <col min="1" max="1" width="16.57421875" style="3" customWidth="1"/>
    <col min="2" max="2" width="8.140625" style="3" customWidth="1"/>
    <col min="3" max="3" width="21.7109375" style="3" customWidth="1"/>
    <col min="4" max="4" width="8.140625" style="3" customWidth="1"/>
    <col min="5" max="5" width="9.7109375" style="3" customWidth="1"/>
    <col min="6" max="6" width="3.28125" style="4" customWidth="1"/>
    <col min="7" max="7" width="3.7109375" style="4" customWidth="1"/>
    <col min="8" max="8" width="3.00390625" style="4" customWidth="1"/>
    <col min="9" max="9" width="3.421875" style="4" customWidth="1"/>
    <col min="10" max="10" width="3.140625" style="4" customWidth="1"/>
    <col min="11" max="11" width="3.7109375" style="4" customWidth="1"/>
    <col min="12" max="12" width="3.00390625" style="4" bestFit="1" customWidth="1"/>
    <col min="13" max="13" width="3.00390625" style="4" customWidth="1"/>
    <col min="14" max="14" width="3.57421875" style="4" customWidth="1"/>
    <col min="15" max="15" width="3.421875" style="4" customWidth="1"/>
    <col min="16" max="17" width="3.00390625" style="4" customWidth="1"/>
    <col min="18" max="18" width="9.7109375" style="3" customWidth="1"/>
    <col min="19" max="19" width="13.57421875" style="3" customWidth="1"/>
    <col min="20" max="16384" width="11.421875" style="3" customWidth="1"/>
  </cols>
  <sheetData>
    <row r="1" ht="12.75">
      <c r="A1" s="111" t="s">
        <v>71</v>
      </c>
    </row>
    <row r="4" spans="1:4" ht="12.75">
      <c r="A4" s="2" t="s">
        <v>0</v>
      </c>
      <c r="B4" s="2" t="s">
        <v>47</v>
      </c>
      <c r="C4" s="2"/>
      <c r="D4" s="2"/>
    </row>
    <row r="5" spans="1:4" ht="12.75">
      <c r="A5" s="2" t="s">
        <v>1</v>
      </c>
      <c r="B5" s="2" t="s">
        <v>48</v>
      </c>
      <c r="C5" s="2"/>
      <c r="D5" s="2"/>
    </row>
    <row r="6" spans="1:4" ht="12.75">
      <c r="A6" s="2" t="s">
        <v>26</v>
      </c>
      <c r="B6" s="2" t="s">
        <v>49</v>
      </c>
      <c r="C6" s="2"/>
      <c r="D6" s="2"/>
    </row>
    <row r="7" spans="1:4" ht="12.75">
      <c r="A7" s="5"/>
      <c r="B7" s="6"/>
      <c r="C7" s="6"/>
      <c r="D7" s="6"/>
    </row>
    <row r="8" ht="13.5" thickBot="1"/>
    <row r="9" spans="1:19" s="8" customFormat="1" ht="31.5" customHeight="1" thickBot="1">
      <c r="A9" s="99" t="s">
        <v>27</v>
      </c>
      <c r="B9" s="99" t="s">
        <v>28</v>
      </c>
      <c r="C9" s="99" t="s">
        <v>29</v>
      </c>
      <c r="D9" s="99" t="s">
        <v>30</v>
      </c>
      <c r="E9" s="99" t="s">
        <v>31</v>
      </c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98"/>
      <c r="R9" s="43"/>
      <c r="S9" s="43"/>
    </row>
    <row r="10" spans="1:19" s="11" customFormat="1" ht="19.5" customHeight="1" thickBot="1">
      <c r="A10" s="100"/>
      <c r="B10" s="100"/>
      <c r="C10" s="100"/>
      <c r="D10" s="100"/>
      <c r="E10" s="100"/>
      <c r="F10" s="102" t="s">
        <v>50</v>
      </c>
      <c r="G10" s="103"/>
      <c r="H10" s="103"/>
      <c r="I10" s="103"/>
      <c r="J10" s="102" t="s">
        <v>51</v>
      </c>
      <c r="K10" s="103"/>
      <c r="L10" s="103"/>
      <c r="M10" s="104"/>
      <c r="N10" s="102" t="s">
        <v>52</v>
      </c>
      <c r="O10" s="103"/>
      <c r="P10" s="103"/>
      <c r="Q10" s="104"/>
      <c r="R10" s="44" t="s">
        <v>34</v>
      </c>
      <c r="S10" s="10" t="s">
        <v>36</v>
      </c>
    </row>
    <row r="11" spans="1:19" ht="13.5" thickBot="1">
      <c r="A11" s="101"/>
      <c r="B11" s="101"/>
      <c r="C11" s="101"/>
      <c r="D11" s="101"/>
      <c r="E11" s="101"/>
      <c r="F11" s="12">
        <v>4</v>
      </c>
      <c r="G11" s="13">
        <v>11</v>
      </c>
      <c r="H11" s="13">
        <v>18</v>
      </c>
      <c r="I11" s="14">
        <v>25</v>
      </c>
      <c r="J11" s="12">
        <v>1</v>
      </c>
      <c r="K11" s="13">
        <v>8</v>
      </c>
      <c r="L11" s="13">
        <v>15</v>
      </c>
      <c r="M11" s="14">
        <v>22</v>
      </c>
      <c r="N11" s="15">
        <v>6</v>
      </c>
      <c r="O11" s="16">
        <v>13</v>
      </c>
      <c r="P11" s="16">
        <v>20</v>
      </c>
      <c r="Q11" s="17">
        <v>27</v>
      </c>
      <c r="R11" s="45" t="s">
        <v>35</v>
      </c>
      <c r="S11" s="46" t="s">
        <v>9</v>
      </c>
    </row>
    <row r="12" spans="1:19" ht="12.75">
      <c r="A12" s="19" t="s">
        <v>32</v>
      </c>
      <c r="B12" s="20"/>
      <c r="C12" s="20"/>
      <c r="D12" s="20"/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4"/>
      <c r="S12" s="24"/>
    </row>
    <row r="13" spans="1:19" s="4" customFormat="1" ht="13.5" thickBot="1">
      <c r="A13" s="47" t="s">
        <v>53</v>
      </c>
      <c r="B13" s="33" t="s">
        <v>33</v>
      </c>
      <c r="C13" s="33" t="s">
        <v>54</v>
      </c>
      <c r="D13" s="33"/>
      <c r="E13" s="40">
        <v>782</v>
      </c>
      <c r="F13" s="28">
        <v>0</v>
      </c>
      <c r="G13" s="28">
        <v>1</v>
      </c>
      <c r="H13" s="28">
        <v>0</v>
      </c>
      <c r="I13" s="28">
        <v>1</v>
      </c>
      <c r="J13" s="28">
        <v>1</v>
      </c>
      <c r="K13" s="28">
        <v>0</v>
      </c>
      <c r="L13" s="28">
        <v>1</v>
      </c>
      <c r="M13" s="28">
        <v>0</v>
      </c>
      <c r="N13" s="28">
        <v>1</v>
      </c>
      <c r="O13" s="28">
        <v>0</v>
      </c>
      <c r="P13" s="28">
        <v>1</v>
      </c>
      <c r="Q13" s="28">
        <v>0</v>
      </c>
      <c r="R13" s="48">
        <f>SUM(F13:Q13)</f>
        <v>6</v>
      </c>
      <c r="S13" s="42">
        <f>E13*R13</f>
        <v>4692</v>
      </c>
    </row>
    <row r="14" spans="18:19" s="4" customFormat="1" ht="5.25" customHeight="1" thickBot="1">
      <c r="R14" s="30"/>
      <c r="S14" s="30"/>
    </row>
    <row r="15" spans="1:19" s="4" customFormat="1" ht="12.75">
      <c r="A15" s="19" t="s">
        <v>37</v>
      </c>
      <c r="B15" s="20"/>
      <c r="C15" s="20"/>
      <c r="D15" s="20"/>
      <c r="E15" s="21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3"/>
      <c r="R15" s="22"/>
      <c r="S15" s="49"/>
    </row>
    <row r="16" spans="1:19" s="4" customFormat="1" ht="26.25" thickBot="1">
      <c r="A16" s="47" t="s">
        <v>38</v>
      </c>
      <c r="B16" s="33" t="s">
        <v>39</v>
      </c>
      <c r="C16" s="33" t="s">
        <v>43</v>
      </c>
      <c r="D16" s="33"/>
      <c r="E16" s="40">
        <v>1275</v>
      </c>
      <c r="F16" s="28">
        <v>1</v>
      </c>
      <c r="G16" s="28">
        <v>0</v>
      </c>
      <c r="H16" s="28">
        <v>1</v>
      </c>
      <c r="I16" s="28">
        <v>0</v>
      </c>
      <c r="J16" s="28">
        <v>0</v>
      </c>
      <c r="K16" s="28">
        <v>1</v>
      </c>
      <c r="L16" s="28">
        <v>0</v>
      </c>
      <c r="M16" s="28">
        <v>1</v>
      </c>
      <c r="N16" s="28">
        <v>0</v>
      </c>
      <c r="O16" s="28">
        <v>1</v>
      </c>
      <c r="P16" s="28">
        <v>0</v>
      </c>
      <c r="Q16" s="29">
        <v>1</v>
      </c>
      <c r="R16" s="48">
        <f>SUM(F16:Q16)</f>
        <v>6</v>
      </c>
      <c r="S16" s="42">
        <f>R16*E16</f>
        <v>7650</v>
      </c>
    </row>
    <row r="17" s="4" customFormat="1" ht="6.75" customHeight="1" thickBot="1"/>
    <row r="18" spans="1:19" s="4" customFormat="1" ht="12.75">
      <c r="A18" s="19" t="s">
        <v>42</v>
      </c>
      <c r="B18" s="20"/>
      <c r="C18" s="20"/>
      <c r="D18" s="20"/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  <c r="R18" s="22"/>
      <c r="S18" s="49"/>
    </row>
    <row r="19" spans="1:19" s="4" customFormat="1" ht="13.5" thickBot="1">
      <c r="A19" s="47" t="s">
        <v>40</v>
      </c>
      <c r="B19" s="33" t="s">
        <v>39</v>
      </c>
      <c r="C19" s="33" t="s">
        <v>55</v>
      </c>
      <c r="D19" s="33"/>
      <c r="E19" s="40">
        <v>500</v>
      </c>
      <c r="F19" s="28">
        <v>1</v>
      </c>
      <c r="G19" s="28">
        <v>0</v>
      </c>
      <c r="H19" s="28">
        <v>0</v>
      </c>
      <c r="I19" s="28">
        <v>0</v>
      </c>
      <c r="J19" s="28">
        <v>1</v>
      </c>
      <c r="K19" s="28">
        <v>0</v>
      </c>
      <c r="L19" s="28">
        <v>0</v>
      </c>
      <c r="M19" s="28">
        <v>0</v>
      </c>
      <c r="N19" s="28">
        <v>1</v>
      </c>
      <c r="O19" s="28">
        <v>0</v>
      </c>
      <c r="P19" s="28">
        <v>0</v>
      </c>
      <c r="Q19" s="29">
        <v>0</v>
      </c>
      <c r="R19" s="48">
        <f>SUM(F19:Q19)</f>
        <v>3</v>
      </c>
      <c r="S19" s="42">
        <f>R19*E19</f>
        <v>1500</v>
      </c>
    </row>
    <row r="20" spans="1:19" s="4" customFormat="1" ht="13.5" thickBot="1">
      <c r="A20" s="51" t="s">
        <v>44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52">
        <f>+R13+R16+R19</f>
        <v>15</v>
      </c>
      <c r="S20" s="53">
        <f>+S19+S16+S13</f>
        <v>13842</v>
      </c>
    </row>
    <row r="21" spans="3:19" s="4" customFormat="1" ht="13.5" thickBot="1">
      <c r="C21" s="26"/>
      <c r="R21" s="1" t="s">
        <v>45</v>
      </c>
      <c r="S21" s="50">
        <f>S20*0.12</f>
        <v>1661.04</v>
      </c>
    </row>
    <row r="22" spans="1:19" s="4" customFormat="1" ht="13.5" thickBot="1">
      <c r="A22" s="54" t="s">
        <v>46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6"/>
      <c r="S22" s="57">
        <f>S20+S21</f>
        <v>15503.04</v>
      </c>
    </row>
    <row r="23" s="4" customFormat="1" ht="12.75"/>
    <row r="24" s="4" customFormat="1" ht="12.75"/>
    <row r="25" s="4" customFormat="1" ht="12.75"/>
    <row r="26" s="4" customFormat="1" ht="12.75"/>
    <row r="27" s="4" customFormat="1" ht="12.75"/>
    <row r="28" s="4" customFormat="1" ht="12.75"/>
    <row r="29" s="4" customFormat="1" ht="12.75"/>
    <row r="30" s="4" customFormat="1" ht="12.75"/>
  </sheetData>
  <sheetProtection/>
  <mergeCells count="9">
    <mergeCell ref="J10:M10"/>
    <mergeCell ref="N10:Q10"/>
    <mergeCell ref="F9:Q9"/>
    <mergeCell ref="A9:A11"/>
    <mergeCell ref="B9:B11"/>
    <mergeCell ref="C9:C11"/>
    <mergeCell ref="D9:D11"/>
    <mergeCell ref="E9:E11"/>
    <mergeCell ref="F10:I10"/>
  </mergeCells>
  <printOptions/>
  <pageMargins left="1.3" right="0.37" top="0.984251968503937" bottom="0.984251968503937" header="0" footer="0"/>
  <pageSetup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A2" sqref="A2"/>
    </sheetView>
  </sheetViews>
  <sheetFormatPr defaultColWidth="11.421875" defaultRowHeight="12.75"/>
  <cols>
    <col min="1" max="1" width="20.421875" style="0" customWidth="1"/>
    <col min="2" max="14" width="7.7109375" style="0" customWidth="1"/>
  </cols>
  <sheetData>
    <row r="1" ht="12.75">
      <c r="A1" t="s">
        <v>74</v>
      </c>
    </row>
    <row r="3" ht="13.5" thickBot="1"/>
    <row r="4" spans="1:14" ht="13.5" thickBot="1">
      <c r="A4" s="66" t="s">
        <v>61</v>
      </c>
      <c r="B4" s="67"/>
      <c r="C4" s="67" t="s">
        <v>62</v>
      </c>
      <c r="D4" s="67"/>
      <c r="E4" s="67"/>
      <c r="F4" s="67"/>
      <c r="G4" s="67" t="s">
        <v>63</v>
      </c>
      <c r="H4" s="67"/>
      <c r="I4" s="67"/>
      <c r="J4" s="67"/>
      <c r="K4" s="67" t="s">
        <v>64</v>
      </c>
      <c r="L4" s="67"/>
      <c r="M4" s="68"/>
      <c r="N4" s="69"/>
    </row>
    <row r="5" spans="1:14" ht="12.75">
      <c r="A5" s="70" t="s">
        <v>65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4" ht="12.75">
      <c r="A6" s="112" t="s">
        <v>72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2">
        <v>4000</v>
      </c>
    </row>
    <row r="7" spans="1:14" ht="13.5" thickBot="1">
      <c r="A7" s="112" t="s">
        <v>73</v>
      </c>
      <c r="B7" s="73" t="s">
        <v>66</v>
      </c>
      <c r="C7" s="73" t="s">
        <v>66</v>
      </c>
      <c r="D7" s="73" t="s">
        <v>66</v>
      </c>
      <c r="E7" s="73" t="s">
        <v>66</v>
      </c>
      <c r="F7" s="73"/>
      <c r="G7" s="73"/>
      <c r="H7" s="73"/>
      <c r="I7" s="71"/>
      <c r="J7" s="71"/>
      <c r="K7" s="71"/>
      <c r="L7" s="71"/>
      <c r="M7" s="71"/>
      <c r="N7" s="72">
        <v>4000</v>
      </c>
    </row>
    <row r="8" spans="1:14" ht="13.5" thickBot="1">
      <c r="A8" s="74" t="s">
        <v>67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6">
        <v>8000</v>
      </c>
    </row>
    <row r="9" spans="1:14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Ivetheyamel</cp:lastModifiedBy>
  <cp:lastPrinted>2008-04-10T21:47:36Z</cp:lastPrinted>
  <dcterms:created xsi:type="dcterms:W3CDTF">2008-04-07T19:06:37Z</dcterms:created>
  <dcterms:modified xsi:type="dcterms:W3CDTF">2008-09-04T03:01:16Z</dcterms:modified>
  <cp:category/>
  <cp:version/>
  <cp:contentType/>
  <cp:contentStatus/>
</cp:coreProperties>
</file>