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589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<sst xmlns="http://schemas.openxmlformats.org/spreadsheetml/2006/main" count="23" uniqueCount="22">
  <si>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DESCRIPCIÓN</t>
  </si>
  <si>
    <t>INGRESOS</t>
  </si>
  <si>
    <t>PRESTAMOS</t>
  </si>
  <si>
    <t>POR OPERACIÓN CONTRATADA</t>
  </si>
  <si>
    <t>ADMINISTRACION DEL FIDEICOMISO</t>
  </si>
  <si>
    <t>GASTO DE CONSTITUCIÓN</t>
  </si>
  <si>
    <t>GASTO DE FINALIZACIÓN</t>
  </si>
  <si>
    <t>GASTOS POR SERV. DE VERIFICACIÓN</t>
  </si>
  <si>
    <t>GASTOS FINANCIEROS</t>
  </si>
  <si>
    <t>INTERVENTOR TECNICO</t>
  </si>
  <si>
    <t>SALDO FINAL</t>
  </si>
  <si>
    <t>ALQUILER DE INSTALACIONES</t>
  </si>
  <si>
    <t>COMISIÓN 2% A LA COMERCIALIZADORA</t>
  </si>
  <si>
    <t>PAGO POR CONCEPTO DE EXPLOTACIÓN, PROCESAMIENTO Y COMERCIALIZACIÓN</t>
  </si>
  <si>
    <t>UTILIDAD BRUTA</t>
  </si>
  <si>
    <t>FIDEICOMISO 2</t>
  </si>
  <si>
    <t xml:space="preserve">FLUJO DE CAJA </t>
  </si>
  <si>
    <t>INSUMOS Y AUXILIARES</t>
  </si>
  <si>
    <t>EGRESOS</t>
  </si>
  <si>
    <t xml:space="preserve">VENTAS </t>
  </si>
  <si>
    <t>ANEXO XIV</t>
  </si>
  <si>
    <t>(en dólares)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</si>
</sst>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19" applyFont="1" applyAlignment="1">
      <alignment/>
    </xf>
    <xf numFmtId="44" fontId="5" fillId="0" borderId="0" xfId="0" applyNumberFormat="1" applyFont="1" applyAlignment="1">
      <alignment/>
    </xf>
    <xf numFmtId="44" fontId="5" fillId="0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4" fontId="3" fillId="0" borderId="2" xfId="0" applyNumberFormat="1" applyFont="1" applyBorder="1" applyAlignment="1">
      <alignment/>
    </xf>
    <xf numFmtId="44" fontId="0" fillId="0" borderId="2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44" fontId="3" fillId="0" borderId="2" xfId="19" applyFont="1" applyBorder="1" applyAlignment="1">
      <alignment/>
    </xf>
    <xf numFmtId="44" fontId="0" fillId="0" borderId="2" xfId="19" applyBorder="1" applyAlignment="1">
      <alignment/>
    </xf>
    <xf numFmtId="44" fontId="0" fillId="0" borderId="2" xfId="19" applyFont="1" applyBorder="1" applyAlignment="1">
      <alignment/>
    </xf>
    <xf numFmtId="0" fontId="2" fillId="0" borderId="1" xfId="0" applyFont="1" applyBorder="1" applyAlignment="1">
      <alignment/>
    </xf>
    <xf numFmtId="44" fontId="2" fillId="0" borderId="2" xfId="0" applyNumberFormat="1" applyFont="1" applyBorder="1" applyAlignment="1">
      <alignment/>
    </xf>
    <xf numFmtId="0" fontId="0" fillId="0" borderId="1" xfId="0" applyBorder="1" applyAlignment="1">
      <alignment vertical="center" wrapText="1" shrinkToFit="1"/>
    </xf>
    <xf numFmtId="44" fontId="0" fillId="0" borderId="2" xfId="19" applyFont="1" applyBorder="1" applyAlignment="1">
      <alignment vertical="center"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44" fontId="0" fillId="0" borderId="5" xfId="19" applyBorder="1" applyAlignment="1">
      <alignment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/>
    </xf>
    <xf numFmtId="44" fontId="5" fillId="0" borderId="5" xfId="0" applyNumberFormat="1" applyFont="1" applyBorder="1" applyAlignment="1">
      <alignment/>
    </xf>
    <xf numFmtId="44" fontId="5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CTOR\PROYECTO%20GRADUACI&#211;N\DATOS%20ESTADISTICOS%20CAMARON\Lib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Carga Fabril"/>
      <sheetName val="Pto de Equilibrio"/>
      <sheetName val="Gto Vts"/>
      <sheetName val="Gto Adm"/>
      <sheetName val="Costos Prod"/>
      <sheetName val="ER OPERADOR S.A."/>
      <sheetName val="FC OPERADOR S.A."/>
      <sheetName val="Hoja2"/>
      <sheetName val="ER @ sin fid."/>
      <sheetName val="FC @ sin fideicomiso"/>
      <sheetName val="FC F1"/>
      <sheetName val="Hoja3"/>
    </sheetNames>
    <sheetDataSet>
      <sheetData sheetId="0">
        <row r="22">
          <cell r="D22">
            <v>11149441.777834194</v>
          </cell>
        </row>
      </sheetData>
      <sheetData sheetId="6">
        <row r="38">
          <cell r="B38">
            <v>6297205.95408</v>
          </cell>
          <cell r="C38">
            <v>6302461.957079999</v>
          </cell>
          <cell r="D38">
            <v>6426995.55708</v>
          </cell>
          <cell r="E38">
            <v>6433355.3170799995</v>
          </cell>
          <cell r="F38">
            <v>6570978.253080001</v>
          </cell>
          <cell r="G38">
            <v>6578673.56268</v>
          </cell>
          <cell r="H38">
            <v>6730828.32324</v>
          </cell>
          <cell r="I38">
            <v>6740139.647856001</v>
          </cell>
        </row>
        <row r="39">
          <cell r="B39">
            <v>721659.8023375679</v>
          </cell>
        </row>
      </sheetData>
      <sheetData sheetId="7">
        <row r="10">
          <cell r="C10">
            <v>7935158.9877</v>
          </cell>
          <cell r="D10">
            <v>7935158.9877</v>
          </cell>
          <cell r="E10">
            <v>7935158.9877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workbookViewId="0" topLeftCell="B1">
      <selection activeCell="D27" sqref="D27"/>
    </sheetView>
  </sheetViews>
  <sheetFormatPr defaultColWidth="11.421875" defaultRowHeight="12.75"/>
  <cols>
    <col min="1" max="1" width="36.57421875" style="0" customWidth="1"/>
    <col min="2" max="2" width="13.7109375" style="0" customWidth="1"/>
    <col min="3" max="3" width="19.00390625" style="0" bestFit="1" customWidth="1"/>
    <col min="4" max="4" width="19.00390625" style="0" customWidth="1"/>
    <col min="5" max="6" width="19.00390625" style="0" bestFit="1" customWidth="1"/>
    <col min="7" max="7" width="19.00390625" style="0" customWidth="1"/>
    <col min="8" max="8" width="19.00390625" style="0" bestFit="1" customWidth="1"/>
    <col min="9" max="9" width="19.00390625" style="0" customWidth="1"/>
    <col min="10" max="10" width="19.00390625" style="0" bestFit="1" customWidth="1"/>
  </cols>
  <sheetData>
    <row r="1" ht="20.25">
      <c r="A1" s="32" t="s">
        <v>20</v>
      </c>
    </row>
    <row r="3" spans="1:10" ht="2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1:10" ht="15.75">
      <c r="A7" s="29" t="s">
        <v>0</v>
      </c>
      <c r="B7" s="30">
        <v>2005</v>
      </c>
      <c r="C7" s="31">
        <v>2006</v>
      </c>
      <c r="D7" s="31">
        <v>2007</v>
      </c>
      <c r="E7" s="31">
        <v>2008</v>
      </c>
      <c r="F7" s="31">
        <v>2009</v>
      </c>
      <c r="G7" s="31">
        <v>2010</v>
      </c>
      <c r="H7" s="31">
        <v>2011</v>
      </c>
      <c r="I7" s="31">
        <v>2012</v>
      </c>
      <c r="J7" s="31">
        <v>2013</v>
      </c>
    </row>
    <row r="8" spans="1:10" ht="12.75">
      <c r="A8" s="5"/>
      <c r="B8" s="22"/>
      <c r="C8" s="6"/>
      <c r="D8" s="6"/>
      <c r="E8" s="6"/>
      <c r="F8" s="6"/>
      <c r="G8" s="6"/>
      <c r="H8" s="6"/>
      <c r="I8" s="6"/>
      <c r="J8" s="6"/>
    </row>
    <row r="9" spans="1:10" ht="15.75">
      <c r="A9" s="7" t="s">
        <v>1</v>
      </c>
      <c r="B9" s="23"/>
      <c r="C9" s="8">
        <f>+C10+C11</f>
        <v>17446647.731914192</v>
      </c>
      <c r="D9" s="8">
        <f aca="true" t="shared" si="0" ref="D9:J9">+D10+D11</f>
        <v>17451903.73491419</v>
      </c>
      <c r="E9" s="8">
        <f t="shared" si="0"/>
        <v>17576437.334914193</v>
      </c>
      <c r="F9" s="8">
        <f t="shared" si="0"/>
        <v>17582797.094914194</v>
      </c>
      <c r="G9" s="8">
        <f t="shared" si="0"/>
        <v>17720420.030914195</v>
      </c>
      <c r="H9" s="8">
        <f t="shared" si="0"/>
        <v>17728115.340514194</v>
      </c>
      <c r="I9" s="8">
        <f t="shared" si="0"/>
        <v>17880270.101074193</v>
      </c>
      <c r="J9" s="8">
        <f t="shared" si="0"/>
        <v>17889581.425690196</v>
      </c>
    </row>
    <row r="10" spans="1:10" ht="12.75">
      <c r="A10" s="5" t="s">
        <v>19</v>
      </c>
      <c r="B10" s="22"/>
      <c r="C10" s="9">
        <f>'[1]INGRESOS'!$D$22</f>
        <v>11149441.777834194</v>
      </c>
      <c r="D10" s="9">
        <f>'[1]INGRESOS'!$D$22</f>
        <v>11149441.777834194</v>
      </c>
      <c r="E10" s="9">
        <f>'[1]INGRESOS'!$D$22</f>
        <v>11149441.777834194</v>
      </c>
      <c r="F10" s="9">
        <f>'[1]INGRESOS'!$D$22</f>
        <v>11149441.777834194</v>
      </c>
      <c r="G10" s="9">
        <f>'[1]INGRESOS'!$D$22</f>
        <v>11149441.777834194</v>
      </c>
      <c r="H10" s="9">
        <f>'[1]INGRESOS'!$D$22</f>
        <v>11149441.777834194</v>
      </c>
      <c r="I10" s="9">
        <f>'[1]INGRESOS'!$D$22</f>
        <v>11149441.777834194</v>
      </c>
      <c r="J10" s="9">
        <f>'[1]INGRESOS'!$D$22</f>
        <v>11149441.777834194</v>
      </c>
    </row>
    <row r="11" spans="1:10" ht="12.75">
      <c r="A11" s="5" t="s">
        <v>2</v>
      </c>
      <c r="B11" s="22"/>
      <c r="C11" s="10">
        <f>'[1]ER OPERADOR S.A.'!$B$38</f>
        <v>6297205.95408</v>
      </c>
      <c r="D11" s="10">
        <f>'[1]ER OPERADOR S.A.'!$C$38</f>
        <v>6302461.957079999</v>
      </c>
      <c r="E11" s="10">
        <f>'[1]ER OPERADOR S.A.'!$D$38</f>
        <v>6426995.55708</v>
      </c>
      <c r="F11" s="10">
        <f>'[1]ER OPERADOR S.A.'!$E$38</f>
        <v>6433355.3170799995</v>
      </c>
      <c r="G11" s="10">
        <f>'[1]ER OPERADOR S.A.'!$F$38</f>
        <v>6570978.253080001</v>
      </c>
      <c r="H11" s="10">
        <f>'[1]ER OPERADOR S.A.'!$G$38</f>
        <v>6578673.56268</v>
      </c>
      <c r="I11" s="10">
        <f>'[1]ER OPERADOR S.A.'!$H$38</f>
        <v>6730828.32324</v>
      </c>
      <c r="J11" s="10">
        <f>'[1]ER OPERADOR S.A.'!$I$38</f>
        <v>6740139.647856001</v>
      </c>
    </row>
    <row r="12" spans="1:10" ht="12.75">
      <c r="A12" s="5"/>
      <c r="B12" s="22"/>
      <c r="C12" s="6"/>
      <c r="D12" s="6"/>
      <c r="E12" s="6"/>
      <c r="F12" s="6"/>
      <c r="G12" s="6"/>
      <c r="H12" s="6"/>
      <c r="I12" s="6"/>
      <c r="J12" s="6"/>
    </row>
    <row r="13" spans="1:10" ht="15.75">
      <c r="A13" s="7" t="s">
        <v>18</v>
      </c>
      <c r="B13" s="23"/>
      <c r="C13" s="11">
        <f>SUM(C14:C25)</f>
        <v>15337923.88411757</v>
      </c>
      <c r="D13" s="11">
        <f aca="true" t="shared" si="1" ref="D13:I13">SUM(D14:D25)</f>
        <v>14621520.08478</v>
      </c>
      <c r="E13" s="11">
        <f t="shared" si="1"/>
        <v>14746053.684780002</v>
      </c>
      <c r="F13" s="11">
        <f t="shared" si="1"/>
        <v>14752413.44478</v>
      </c>
      <c r="G13" s="11">
        <f t="shared" si="1"/>
        <v>14890036.380780002</v>
      </c>
      <c r="H13" s="11">
        <f t="shared" si="1"/>
        <v>14897731.690380001</v>
      </c>
      <c r="I13" s="11">
        <f t="shared" si="1"/>
        <v>15049886.450940002</v>
      </c>
      <c r="J13" s="11">
        <f>SUM(J14:J25)</f>
        <v>15057197.775556002</v>
      </c>
    </row>
    <row r="14" spans="1:10" ht="12.75">
      <c r="A14" s="5" t="s">
        <v>2</v>
      </c>
      <c r="B14" s="22"/>
      <c r="C14" s="10">
        <f aca="true" t="shared" si="2" ref="C14:J14">C11</f>
        <v>6297205.95408</v>
      </c>
      <c r="D14" s="10">
        <f t="shared" si="2"/>
        <v>6302461.957079999</v>
      </c>
      <c r="E14" s="10">
        <f t="shared" si="2"/>
        <v>6426995.55708</v>
      </c>
      <c r="F14" s="10">
        <f t="shared" si="2"/>
        <v>6433355.3170799995</v>
      </c>
      <c r="G14" s="10">
        <f t="shared" si="2"/>
        <v>6570978.253080001</v>
      </c>
      <c r="H14" s="10">
        <f t="shared" si="2"/>
        <v>6578673.56268</v>
      </c>
      <c r="I14" s="10">
        <f t="shared" si="2"/>
        <v>6730828.32324</v>
      </c>
      <c r="J14" s="10">
        <f t="shared" si="2"/>
        <v>6740139.647856001</v>
      </c>
    </row>
    <row r="15" spans="1:10" ht="12.75">
      <c r="A15" s="5" t="s">
        <v>4</v>
      </c>
      <c r="B15" s="22"/>
      <c r="C15" s="12">
        <f>5000*12</f>
        <v>60000</v>
      </c>
      <c r="D15" s="12">
        <f aca="true" t="shared" si="3" ref="D15:J15">5000*12</f>
        <v>60000</v>
      </c>
      <c r="E15" s="12">
        <f t="shared" si="3"/>
        <v>60000</v>
      </c>
      <c r="F15" s="12">
        <f t="shared" si="3"/>
        <v>60000</v>
      </c>
      <c r="G15" s="12">
        <f t="shared" si="3"/>
        <v>60000</v>
      </c>
      <c r="H15" s="12">
        <f t="shared" si="3"/>
        <v>60000</v>
      </c>
      <c r="I15" s="12">
        <f t="shared" si="3"/>
        <v>60000</v>
      </c>
      <c r="J15" s="12">
        <f t="shared" si="3"/>
        <v>60000</v>
      </c>
    </row>
    <row r="16" spans="1:10" ht="12.75">
      <c r="A16" s="5" t="s">
        <v>8</v>
      </c>
      <c r="B16" s="22"/>
      <c r="C16" s="10">
        <f>'[1]ER OPERADOR S.A.'!$B$39</f>
        <v>721659.8023375679</v>
      </c>
      <c r="D16" s="10">
        <f>'[1]ER OPERADOR S.A.'!$C$36</f>
        <v>0</v>
      </c>
      <c r="E16" s="10">
        <f>'[1]ER OPERADOR S.A.'!$D$36</f>
        <v>0</v>
      </c>
      <c r="F16" s="10">
        <f>'[1]ER OPERADOR S.A.'!$E$36</f>
        <v>0</v>
      </c>
      <c r="G16" s="10">
        <f>'[1]ER OPERADOR S.A.'!$F$36</f>
        <v>0</v>
      </c>
      <c r="H16" s="10">
        <f>'[1]ER OPERADOR S.A.'!$G$36</f>
        <v>0</v>
      </c>
      <c r="I16" s="10">
        <f>'[1]ER OPERADOR S.A.'!$H$36</f>
        <v>0</v>
      </c>
      <c r="J16" s="10">
        <f>'[1]ER OPERADOR S.A.'!$I$36</f>
        <v>0</v>
      </c>
    </row>
    <row r="17" spans="1:10" ht="12.75">
      <c r="A17" s="5" t="s">
        <v>3</v>
      </c>
      <c r="B17" s="22"/>
      <c r="C17" s="12">
        <f>'[1]FC OPERADOR S.A.'!$C$10</f>
        <v>7935158.9877</v>
      </c>
      <c r="D17" s="12">
        <f>'[1]FC OPERADOR S.A.'!$D$10</f>
        <v>7935158.9877</v>
      </c>
      <c r="E17" s="12">
        <f>'[1]FC OPERADOR S.A.'!$E$10</f>
        <v>7935158.9877</v>
      </c>
      <c r="F17" s="12">
        <f>'[1]FC OPERADOR S.A.'!$E$10</f>
        <v>7935158.9877</v>
      </c>
      <c r="G17" s="12">
        <f>'[1]FC OPERADOR S.A.'!$E$10</f>
        <v>7935158.9877</v>
      </c>
      <c r="H17" s="12">
        <f>'[1]FC OPERADOR S.A.'!$E$10</f>
        <v>7935158.9877</v>
      </c>
      <c r="I17" s="12">
        <f>'[1]FC OPERADOR S.A.'!$E$10</f>
        <v>7935158.9877</v>
      </c>
      <c r="J17" s="12">
        <f>'[1]FC OPERADOR S.A.'!$E$10</f>
        <v>7935158.9877</v>
      </c>
    </row>
    <row r="18" spans="1:10" ht="12.75">
      <c r="A18" s="5" t="s">
        <v>5</v>
      </c>
      <c r="B18" s="24">
        <v>-2000</v>
      </c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5" t="s">
        <v>6</v>
      </c>
      <c r="B19" s="24"/>
      <c r="C19" s="12"/>
      <c r="D19" s="12"/>
      <c r="E19" s="12"/>
      <c r="F19" s="12"/>
      <c r="G19" s="12"/>
      <c r="H19" s="12"/>
      <c r="I19" s="12"/>
      <c r="J19" s="12">
        <v>-2000</v>
      </c>
    </row>
    <row r="20" spans="1:10" ht="12.75">
      <c r="A20" s="5" t="s">
        <v>7</v>
      </c>
      <c r="B20" s="24"/>
      <c r="C20" s="12">
        <f>4000*12</f>
        <v>48000</v>
      </c>
      <c r="D20" s="12">
        <f aca="true" t="shared" si="4" ref="D20:J20">4000*12</f>
        <v>48000</v>
      </c>
      <c r="E20" s="12">
        <f t="shared" si="4"/>
        <v>48000</v>
      </c>
      <c r="F20" s="12">
        <f t="shared" si="4"/>
        <v>48000</v>
      </c>
      <c r="G20" s="12">
        <f t="shared" si="4"/>
        <v>48000</v>
      </c>
      <c r="H20" s="12">
        <f t="shared" si="4"/>
        <v>48000</v>
      </c>
      <c r="I20" s="12">
        <f t="shared" si="4"/>
        <v>48000</v>
      </c>
      <c r="J20" s="12">
        <f t="shared" si="4"/>
        <v>48000</v>
      </c>
    </row>
    <row r="21" spans="1:10" ht="15.75">
      <c r="A21" s="5" t="s">
        <v>9</v>
      </c>
      <c r="B21" s="25"/>
      <c r="C21" s="12">
        <f>1600*4*12</f>
        <v>76800</v>
      </c>
      <c r="D21" s="12">
        <f aca="true" t="shared" si="5" ref="D21:J21">1600*4*12</f>
        <v>76800</v>
      </c>
      <c r="E21" s="12">
        <f t="shared" si="5"/>
        <v>76800</v>
      </c>
      <c r="F21" s="12">
        <f t="shared" si="5"/>
        <v>76800</v>
      </c>
      <c r="G21" s="12">
        <f t="shared" si="5"/>
        <v>76800</v>
      </c>
      <c r="H21" s="12">
        <f t="shared" si="5"/>
        <v>76800</v>
      </c>
      <c r="I21" s="12">
        <f t="shared" si="5"/>
        <v>76800</v>
      </c>
      <c r="J21" s="12">
        <f t="shared" si="5"/>
        <v>76800</v>
      </c>
    </row>
    <row r="22" spans="1:10" ht="12.75">
      <c r="A22" s="5" t="s">
        <v>11</v>
      </c>
      <c r="B22" s="22"/>
      <c r="C22" s="12">
        <v>1000</v>
      </c>
      <c r="D22" s="12">
        <v>1000</v>
      </c>
      <c r="E22" s="12">
        <v>1000</v>
      </c>
      <c r="F22" s="12">
        <v>1000</v>
      </c>
      <c r="G22" s="12">
        <v>1000</v>
      </c>
      <c r="H22" s="12">
        <v>1000</v>
      </c>
      <c r="I22" s="12">
        <v>1000</v>
      </c>
      <c r="J22" s="12">
        <v>1000</v>
      </c>
    </row>
    <row r="23" spans="1:11" ht="12.75">
      <c r="A23" s="5" t="s">
        <v>12</v>
      </c>
      <c r="B23" s="26"/>
      <c r="C23" s="13">
        <f>+'[1]INGRESOS'!$D$15*0.001</f>
        <v>0</v>
      </c>
      <c r="D23" s="13">
        <f>+'[1]INGRESOS'!$D$15*0.02</f>
        <v>0</v>
      </c>
      <c r="E23" s="13">
        <f>+'[1]INGRESOS'!$D$15*0.02</f>
        <v>0</v>
      </c>
      <c r="F23" s="13">
        <f>+'[1]INGRESOS'!$D$15*0.02</f>
        <v>0</v>
      </c>
      <c r="G23" s="13">
        <f>+'[1]INGRESOS'!$D$15*0.02</f>
        <v>0</v>
      </c>
      <c r="H23" s="13">
        <f>+'[1]INGRESOS'!$D$15*0.02</f>
        <v>0</v>
      </c>
      <c r="I23" s="13">
        <f>+'[1]INGRESOS'!$D$15*0.02</f>
        <v>0</v>
      </c>
      <c r="J23" s="13">
        <f>+'[1]INGRESOS'!$D$15*0.02</f>
        <v>0</v>
      </c>
      <c r="K23" s="2"/>
    </row>
    <row r="24" spans="1:11" ht="12.75">
      <c r="A24" s="5" t="s">
        <v>17</v>
      </c>
      <c r="B24" s="26"/>
      <c r="C24" s="13">
        <f>75429.5+2354.53+93215.32+1089.6+208.16+22770.13+840+670.9+1521</f>
        <v>198099.14</v>
      </c>
      <c r="D24" s="13">
        <f aca="true" t="shared" si="6" ref="D24:J24">75429.5+2354.53+93215.32+1089.6+208.16+22770.13+840+670.9+1521</f>
        <v>198099.14</v>
      </c>
      <c r="E24" s="13">
        <f t="shared" si="6"/>
        <v>198099.14</v>
      </c>
      <c r="F24" s="13">
        <f t="shared" si="6"/>
        <v>198099.14</v>
      </c>
      <c r="G24" s="13">
        <f t="shared" si="6"/>
        <v>198099.14</v>
      </c>
      <c r="H24" s="13">
        <f t="shared" si="6"/>
        <v>198099.14</v>
      </c>
      <c r="I24" s="13">
        <f t="shared" si="6"/>
        <v>198099.14</v>
      </c>
      <c r="J24" s="13">
        <f t="shared" si="6"/>
        <v>198099.14</v>
      </c>
      <c r="K24" s="2"/>
    </row>
    <row r="25" spans="1:11" ht="12.75">
      <c r="A25" s="5"/>
      <c r="B25" s="26"/>
      <c r="C25" s="21"/>
      <c r="D25" s="21"/>
      <c r="E25" s="13"/>
      <c r="F25" s="13"/>
      <c r="G25" s="13"/>
      <c r="H25" s="13"/>
      <c r="I25" s="13"/>
      <c r="J25" s="13"/>
      <c r="K25" s="2"/>
    </row>
    <row r="26" spans="1:10" ht="15.75">
      <c r="A26" s="14" t="s">
        <v>14</v>
      </c>
      <c r="B26" s="22"/>
      <c r="C26" s="15">
        <f>C9-C13</f>
        <v>2108723.8477966227</v>
      </c>
      <c r="D26" s="15">
        <f aca="true" t="shared" si="7" ref="D26:J26">D9-D13</f>
        <v>2830383.650134191</v>
      </c>
      <c r="E26" s="15">
        <f t="shared" si="7"/>
        <v>2830383.650134191</v>
      </c>
      <c r="F26" s="15">
        <f t="shared" si="7"/>
        <v>2830383.6501341946</v>
      </c>
      <c r="G26" s="15">
        <f t="shared" si="7"/>
        <v>2830383.650134193</v>
      </c>
      <c r="H26" s="15">
        <f t="shared" si="7"/>
        <v>2830383.650134193</v>
      </c>
      <c r="I26" s="15">
        <f t="shared" si="7"/>
        <v>2830383.650134191</v>
      </c>
      <c r="J26" s="15">
        <f t="shared" si="7"/>
        <v>2832383.6501341946</v>
      </c>
    </row>
    <row r="27" spans="1:11" ht="38.25">
      <c r="A27" s="16" t="s">
        <v>13</v>
      </c>
      <c r="B27" s="22"/>
      <c r="C27" s="17">
        <f>C26</f>
        <v>2108723.8477966227</v>
      </c>
      <c r="D27" s="17">
        <f aca="true" t="shared" si="8" ref="D27:J27">D26</f>
        <v>2830383.650134191</v>
      </c>
      <c r="E27" s="17">
        <f t="shared" si="8"/>
        <v>2830383.650134191</v>
      </c>
      <c r="F27" s="17">
        <f t="shared" si="8"/>
        <v>2830383.6501341946</v>
      </c>
      <c r="G27" s="17">
        <f t="shared" si="8"/>
        <v>2830383.650134193</v>
      </c>
      <c r="H27" s="17">
        <f t="shared" si="8"/>
        <v>2830383.650134193</v>
      </c>
      <c r="I27" s="17">
        <f t="shared" si="8"/>
        <v>2830383.650134191</v>
      </c>
      <c r="J27" s="17">
        <f t="shared" si="8"/>
        <v>2832383.6501341946</v>
      </c>
      <c r="K27" s="2"/>
    </row>
    <row r="28" spans="1:11" ht="12.75">
      <c r="A28" s="18"/>
      <c r="B28" s="27"/>
      <c r="C28" s="13"/>
      <c r="D28" s="13"/>
      <c r="E28" s="13"/>
      <c r="F28" s="13"/>
      <c r="G28" s="13"/>
      <c r="H28" s="13"/>
      <c r="I28" s="13"/>
      <c r="J28" s="13"/>
      <c r="K28" s="2"/>
    </row>
    <row r="29" spans="1:11" ht="12.75">
      <c r="A29" s="19" t="s">
        <v>10</v>
      </c>
      <c r="B29" s="28"/>
      <c r="C29" s="20">
        <f>C26-C27</f>
        <v>0</v>
      </c>
      <c r="D29" s="20">
        <f aca="true" t="shared" si="9" ref="D29:J29">D26-D27</f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"/>
    </row>
    <row r="30" spans="1:11" ht="12.75">
      <c r="A30" s="1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1"/>
      <c r="B31" s="4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</row>
  </sheetData>
  <mergeCells count="3">
    <mergeCell ref="A3:J3"/>
    <mergeCell ref="A4:J4"/>
    <mergeCell ref="A5:J5"/>
  </mergeCells>
  <printOptions horizontalCentered="1" verticalCentered="1"/>
  <pageMargins left="0.7874015748031497" right="0.7874015748031497" top="0.7874015748031497" bottom="0.984251968503937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H.B.ELECTRONICA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BASTIDAS</dc:creator>
  <cp:keywords/>
  <dc:description/>
  <cp:lastModifiedBy>FAMILIA BASTIDAS</cp:lastModifiedBy>
  <cp:lastPrinted>2006-08-31T16:42:00Z</cp:lastPrinted>
  <dcterms:created xsi:type="dcterms:W3CDTF">2006-08-08T20:58:10Z</dcterms:created>
  <dcterms:modified xsi:type="dcterms:W3CDTF">2007-01-05T14:50:26Z</dcterms:modified>
  <cp:category/>
  <cp:version/>
  <cp:contentType/>
  <cp:contentStatus/>
</cp:coreProperties>
</file>