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640" activeTab="0"/>
  </bookViews>
  <sheets>
    <sheet name="prestamo" sheetId="1" r:id="rId1"/>
    <sheet name="PRES INVER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<sst xmlns="http://schemas.openxmlformats.org/spreadsheetml/2006/main" count="46" uniqueCount="34">
  <si>
    <t>CONCEPTO</t>
  </si>
  <si>
    <t>IMPORTE</t>
  </si>
  <si>
    <t>INVERSION INICIAL</t>
  </si>
  <si>
    <t>PLAZO</t>
  </si>
  <si>
    <t>AÑOS</t>
  </si>
  <si>
    <t xml:space="preserve">Préstamo Bancario </t>
  </si>
  <si>
    <t>INTERES  ANUAL</t>
  </si>
  <si>
    <t>TOTAL</t>
  </si>
  <si>
    <t>DIVIDENDO</t>
  </si>
  <si>
    <t>INTERESES</t>
  </si>
  <si>
    <t>AMORTIZACION DE CAPITAL</t>
  </si>
  <si>
    <t>SALDO INSOLUTO</t>
  </si>
  <si>
    <t>-</t>
  </si>
  <si>
    <t>Capital de la Cía.</t>
  </si>
  <si>
    <t>PRESUPUESTO DE INVERSIÓN</t>
  </si>
  <si>
    <t>PROYECTO “MEMBRESÍAS”</t>
  </si>
  <si>
    <t>RUBRO</t>
  </si>
  <si>
    <t>Promoción</t>
  </si>
  <si>
    <t>Software y Hardware</t>
  </si>
  <si>
    <t>Software Base</t>
  </si>
  <si>
    <t>Hardware (Equipo de Computo)</t>
  </si>
  <si>
    <t>Red y otros ajustes</t>
  </si>
  <si>
    <t>Comunicación (Intranet)</t>
  </si>
  <si>
    <t>Capacitación de Personal</t>
  </si>
  <si>
    <t>Capacitación</t>
  </si>
  <si>
    <t>Equipos y otros</t>
  </si>
  <si>
    <t>Adecuaciones de la Oficina</t>
  </si>
  <si>
    <t>Publicidad</t>
  </si>
  <si>
    <t>Totales</t>
  </si>
  <si>
    <t xml:space="preserve">TOTAL  DE INVERSIÓN                                                 </t>
  </si>
  <si>
    <t>DIVIDENDO MENSUAL</t>
  </si>
  <si>
    <t>INTERES  MENSUAL</t>
  </si>
  <si>
    <t>MESES</t>
  </si>
  <si>
    <t>DIVIDENDO ANUAL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</si>
</sst>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.00"/>
    <numFmt numFmtId="173" formatCode="0.0000"/>
    <numFmt numFmtId="174" formatCode="[$$-409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.00"/>
    <numFmt numFmtId="180" formatCode="#,##0.0000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b/>
      <i/>
      <u val="single"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8" fontId="0" fillId="3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8" fontId="0" fillId="3" borderId="6" xfId="0" applyNumberFormat="1" applyFill="1" applyBorder="1" applyAlignment="1">
      <alignment/>
    </xf>
    <xf numFmtId="10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0" fontId="2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8" fontId="2" fillId="3" borderId="9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right"/>
    </xf>
    <xf numFmtId="1" fontId="0" fillId="3" borderId="10" xfId="0" applyNumberFormat="1" applyFill="1" applyBorder="1" applyAlignment="1">
      <alignment horizontal="center"/>
    </xf>
    <xf numFmtId="172" fontId="0" fillId="3" borderId="11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72" fontId="0" fillId="3" borderId="11" xfId="0" applyNumberFormat="1" applyFill="1" applyBorder="1" applyAlignment="1">
      <alignment horizontal="right"/>
    </xf>
    <xf numFmtId="172" fontId="0" fillId="3" borderId="0" xfId="0" applyNumberFormat="1" applyFill="1" applyBorder="1" applyAlignment="1">
      <alignment horizontal="right"/>
    </xf>
    <xf numFmtId="172" fontId="0" fillId="3" borderId="12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13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179" fontId="0" fillId="0" borderId="0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2" fillId="0" borderId="13" xfId="0" applyNumberFormat="1" applyFont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3" borderId="2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3" borderId="3" xfId="0" applyNumberFormat="1" applyFill="1" applyBorder="1" applyAlignment="1">
      <alignment horizontal="center"/>
    </xf>
    <xf numFmtId="172" fontId="0" fillId="3" borderId="16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center"/>
    </xf>
    <xf numFmtId="172" fontId="0" fillId="3" borderId="6" xfId="0" applyNumberFormat="1" applyFill="1" applyBorder="1" applyAlignment="1">
      <alignment horizontal="right"/>
    </xf>
    <xf numFmtId="172" fontId="0" fillId="3" borderId="5" xfId="0" applyNumberFormat="1" applyFill="1" applyBorder="1" applyAlignment="1">
      <alignment horizontal="right"/>
    </xf>
    <xf numFmtId="172" fontId="0" fillId="3" borderId="17" xfId="0" applyNumberForma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stos%20fijos%20vari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e act.(no vale)"/>
      <sheetName val="Deprec. anual"/>
      <sheetName val="Activos fijos"/>
      <sheetName val="TMAR"/>
      <sheetName val="gastos "/>
      <sheetName val="inv de proyecto"/>
      <sheetName val="pres de gastos"/>
      <sheetName val="flujo caja"/>
      <sheetName val="PAYBACK"/>
      <sheetName val="Analisis de sensibilidad"/>
    </sheetNames>
    <sheetDataSet>
      <sheetData sheetId="2">
        <row r="31">
          <cell r="F31">
            <v>61188.08</v>
          </cell>
        </row>
      </sheetData>
      <sheetData sheetId="6">
        <row r="41">
          <cell r="B41">
            <v>678.9717023923639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H1" sqref="H1:J4"/>
    </sheetView>
  </sheetViews>
  <sheetFormatPr defaultColWidth="11.421875" defaultRowHeight="12.75"/>
  <cols>
    <col min="1" max="1" width="20.8515625" style="0" bestFit="1" customWidth="1"/>
    <col min="2" max="2" width="11.7109375" style="0" bestFit="1" customWidth="1"/>
    <col min="4" max="4" width="12.421875" style="0" customWidth="1"/>
    <col min="5" max="5" width="15.57421875" style="0" customWidth="1"/>
    <col min="6" max="6" width="11.7109375" style="0" bestFit="1" customWidth="1"/>
    <col min="8" max="8" width="12.140625" style="0" customWidth="1"/>
    <col min="9" max="9" width="12.00390625" style="0" customWidth="1"/>
    <col min="10" max="10" width="15.57421875" style="0" customWidth="1"/>
    <col min="11" max="11" width="11.7109375" style="0" bestFit="1" customWidth="1"/>
  </cols>
  <sheetData>
    <row r="1" spans="8:10" ht="12.75">
      <c r="H1" s="68" t="s">
        <v>0</v>
      </c>
      <c r="I1" s="69"/>
      <c r="J1" s="1" t="s">
        <v>1</v>
      </c>
    </row>
    <row r="2" spans="1:10" ht="12.75">
      <c r="A2" s="2" t="s">
        <v>2</v>
      </c>
      <c r="B2" s="3">
        <v>54898.08</v>
      </c>
      <c r="D2" s="2"/>
      <c r="H2" s="4" t="s">
        <v>13</v>
      </c>
      <c r="I2" s="5"/>
      <c r="J2" s="6">
        <f>+'[1]Activos fijos'!$F$31-J3</f>
        <v>6290</v>
      </c>
    </row>
    <row r="3" spans="1:11" ht="12.75">
      <c r="A3" s="2" t="s">
        <v>3</v>
      </c>
      <c r="B3" s="48">
        <v>2</v>
      </c>
      <c r="C3" t="s">
        <v>4</v>
      </c>
      <c r="H3" s="8" t="s">
        <v>5</v>
      </c>
      <c r="I3" s="9"/>
      <c r="J3" s="10">
        <f>+B2</f>
        <v>54898.08</v>
      </c>
      <c r="K3">
        <f>+J3/2</f>
        <v>27449.04</v>
      </c>
    </row>
    <row r="4" spans="1:10" ht="12.75">
      <c r="A4" s="2" t="s">
        <v>3</v>
      </c>
      <c r="B4" s="7">
        <v>24</v>
      </c>
      <c r="C4" t="s">
        <v>32</v>
      </c>
      <c r="H4" s="13" t="s">
        <v>7</v>
      </c>
      <c r="I4" s="14"/>
      <c r="J4" s="15">
        <f>+J3+J2</f>
        <v>61188.08</v>
      </c>
    </row>
    <row r="5" spans="1:10" ht="12.75">
      <c r="A5" s="2" t="s">
        <v>6</v>
      </c>
      <c r="B5" s="11">
        <v>0.0734</v>
      </c>
      <c r="D5" s="12"/>
      <c r="H5" s="46"/>
      <c r="I5" s="47"/>
      <c r="J5" s="16">
        <f>J2+J3</f>
        <v>61188.08</v>
      </c>
    </row>
    <row r="6" spans="1:10" ht="12.75">
      <c r="A6" s="2" t="s">
        <v>31</v>
      </c>
      <c r="B6" s="12">
        <f>B5/12</f>
        <v>0.006116666666666667</v>
      </c>
      <c r="J6">
        <f>J2/J5</f>
        <v>0.10279779983290863</v>
      </c>
    </row>
    <row r="7" spans="1:10" ht="12.75">
      <c r="A7" s="2" t="s">
        <v>30</v>
      </c>
      <c r="B7" s="16">
        <f>PMT(B6,B4,B2)*(-1)</f>
        <v>2466.399108189352</v>
      </c>
      <c r="G7" s="2"/>
      <c r="H7" s="2"/>
      <c r="I7" s="17"/>
      <c r="J7">
        <f>J3/J5</f>
        <v>0.8972022001670914</v>
      </c>
    </row>
    <row r="8" spans="1:9" ht="12.75">
      <c r="A8" s="2" t="s">
        <v>33</v>
      </c>
      <c r="B8" s="16">
        <f>PMT(B5,B3,B2)*(-1)</f>
        <v>30506.84134459578</v>
      </c>
      <c r="D8" s="16"/>
      <c r="G8" s="2"/>
      <c r="H8" s="2"/>
      <c r="I8" s="17"/>
    </row>
    <row r="9" spans="1:9" ht="12.75">
      <c r="A9" s="2"/>
      <c r="B9" s="7"/>
      <c r="D9" s="16"/>
      <c r="G9" s="2"/>
      <c r="H9" s="2"/>
      <c r="I9" s="17"/>
    </row>
    <row r="10" spans="1:9" ht="12.75">
      <c r="A10" s="2"/>
      <c r="B10" s="7"/>
      <c r="D10" s="16"/>
      <c r="G10" s="2"/>
      <c r="H10" s="2"/>
      <c r="I10" s="17"/>
    </row>
    <row r="11" spans="1:5" ht="12.75">
      <c r="A11" s="2"/>
      <c r="B11" s="7"/>
      <c r="C11" s="19"/>
      <c r="D11" s="19"/>
      <c r="E11" s="19"/>
    </row>
    <row r="12" spans="1:5" ht="12.75">
      <c r="A12" s="18"/>
      <c r="B12" s="19"/>
      <c r="C12" s="19"/>
      <c r="D12" s="19"/>
      <c r="E12" s="19"/>
    </row>
    <row r="13" spans="1:5" ht="12.75">
      <c r="A13" s="18"/>
      <c r="B13" s="19"/>
      <c r="C13" s="19"/>
      <c r="D13" s="19"/>
      <c r="E13" s="19"/>
    </row>
    <row r="14" spans="1:6" ht="12.75">
      <c r="A14" s="18"/>
      <c r="B14" s="62" t="s">
        <v>32</v>
      </c>
      <c r="C14" s="64" t="s">
        <v>8</v>
      </c>
      <c r="D14" s="66" t="s">
        <v>9</v>
      </c>
      <c r="E14" s="64" t="s">
        <v>10</v>
      </c>
      <c r="F14" s="60" t="s">
        <v>11</v>
      </c>
    </row>
    <row r="15" spans="1:8" ht="12.75">
      <c r="A15" s="18"/>
      <c r="B15" s="63"/>
      <c r="C15" s="65"/>
      <c r="D15" s="67"/>
      <c r="E15" s="65"/>
      <c r="F15" s="61"/>
      <c r="G15" s="23"/>
      <c r="H15" s="23"/>
    </row>
    <row r="16" spans="1:8" ht="12.75">
      <c r="A16" s="18"/>
      <c r="B16" s="20">
        <v>0</v>
      </c>
      <c r="C16" s="21" t="s">
        <v>12</v>
      </c>
      <c r="D16" s="22" t="s">
        <v>12</v>
      </c>
      <c r="E16" s="21" t="s">
        <v>12</v>
      </c>
      <c r="F16" s="26">
        <f>B2</f>
        <v>54898.08</v>
      </c>
      <c r="G16" s="23"/>
      <c r="H16" s="23"/>
    </row>
    <row r="17" spans="1:8" ht="12.75">
      <c r="A17" s="18"/>
      <c r="B17" s="20">
        <v>1</v>
      </c>
      <c r="C17" s="24">
        <f aca="true" t="shared" si="0" ref="C17:C40">$B$7</f>
        <v>2466.399108189352</v>
      </c>
      <c r="D17" s="25">
        <f aca="true" t="shared" si="1" ref="D17:D40">F16*$B$6</f>
        <v>335.79325600000004</v>
      </c>
      <c r="E17" s="24">
        <f>C17-D17</f>
        <v>2130.605852189352</v>
      </c>
      <c r="F17" s="26">
        <f>F16-E17</f>
        <v>52767.47414781065</v>
      </c>
      <c r="G17" s="23"/>
      <c r="H17" s="23"/>
    </row>
    <row r="18" spans="1:8" ht="12.75">
      <c r="A18" s="18"/>
      <c r="B18" s="20">
        <v>2</v>
      </c>
      <c r="C18" s="24">
        <f t="shared" si="0"/>
        <v>2466.399108189352</v>
      </c>
      <c r="D18" s="25">
        <f t="shared" si="1"/>
        <v>322.7610502041085</v>
      </c>
      <c r="E18" s="24">
        <f>C18-D18</f>
        <v>2143.6380579852434</v>
      </c>
      <c r="F18" s="26">
        <f>F17-E18</f>
        <v>50623.83608982541</v>
      </c>
      <c r="G18" s="23"/>
      <c r="H18" s="23"/>
    </row>
    <row r="19" spans="1:8" ht="12.75">
      <c r="A19" s="18"/>
      <c r="B19" s="20">
        <v>3</v>
      </c>
      <c r="C19" s="24">
        <f t="shared" si="0"/>
        <v>2466.399108189352</v>
      </c>
      <c r="D19" s="25">
        <f t="shared" si="1"/>
        <v>309.6491307494321</v>
      </c>
      <c r="E19" s="24">
        <f aca="true" t="shared" si="2" ref="E19:E40">C19-D19</f>
        <v>2156.74997743992</v>
      </c>
      <c r="F19" s="26">
        <f>F18-E19</f>
        <v>48467.08611238549</v>
      </c>
      <c r="G19" s="23"/>
      <c r="H19" s="23"/>
    </row>
    <row r="20" spans="1:8" ht="12.75">
      <c r="A20" s="18"/>
      <c r="B20" s="20">
        <v>4</v>
      </c>
      <c r="C20" s="24">
        <f t="shared" si="0"/>
        <v>2466.399108189352</v>
      </c>
      <c r="D20" s="25">
        <f t="shared" si="1"/>
        <v>296.45701005409126</v>
      </c>
      <c r="E20" s="24">
        <f t="shared" si="2"/>
        <v>2169.9420981352605</v>
      </c>
      <c r="F20" s="26">
        <f aca="true" t="shared" si="3" ref="F20:F40">F19-E20</f>
        <v>46297.14401425023</v>
      </c>
      <c r="G20" s="23"/>
      <c r="H20" s="23"/>
    </row>
    <row r="21" spans="1:8" ht="12.75">
      <c r="A21" s="18"/>
      <c r="B21" s="20">
        <v>5</v>
      </c>
      <c r="C21" s="24">
        <f t="shared" si="0"/>
        <v>2466.399108189352</v>
      </c>
      <c r="D21" s="25">
        <f t="shared" si="1"/>
        <v>283.1841975538306</v>
      </c>
      <c r="E21" s="24">
        <f t="shared" si="2"/>
        <v>2183.2149106355214</v>
      </c>
      <c r="F21" s="26">
        <f t="shared" si="3"/>
        <v>44113.92910361471</v>
      </c>
      <c r="G21" s="23"/>
      <c r="H21" s="23"/>
    </row>
    <row r="22" spans="1:8" ht="12.75">
      <c r="A22" s="18"/>
      <c r="B22" s="20">
        <v>6</v>
      </c>
      <c r="C22" s="24">
        <f t="shared" si="0"/>
        <v>2466.399108189352</v>
      </c>
      <c r="D22" s="25">
        <f t="shared" si="1"/>
        <v>269.83019968377664</v>
      </c>
      <c r="E22" s="24">
        <f t="shared" si="2"/>
        <v>2196.568908505575</v>
      </c>
      <c r="F22" s="26">
        <f t="shared" si="3"/>
        <v>41917.36019510913</v>
      </c>
      <c r="G22" s="23"/>
      <c r="H22" s="23"/>
    </row>
    <row r="23" spans="1:8" ht="12.75">
      <c r="A23" s="18"/>
      <c r="B23" s="20">
        <v>7</v>
      </c>
      <c r="C23" s="24">
        <f t="shared" si="0"/>
        <v>2466.399108189352</v>
      </c>
      <c r="D23" s="25">
        <f t="shared" si="1"/>
        <v>256.3945198600842</v>
      </c>
      <c r="E23" s="24">
        <f t="shared" si="2"/>
        <v>2210.004588329268</v>
      </c>
      <c r="F23" s="26">
        <f t="shared" si="3"/>
        <v>39707.35560677986</v>
      </c>
      <c r="G23" s="23"/>
      <c r="H23" s="23"/>
    </row>
    <row r="24" spans="1:8" ht="12.75">
      <c r="A24" s="18"/>
      <c r="B24" s="20">
        <v>8</v>
      </c>
      <c r="C24" s="24">
        <f t="shared" si="0"/>
        <v>2466.399108189352</v>
      </c>
      <c r="D24" s="25">
        <f t="shared" si="1"/>
        <v>242.87665846147019</v>
      </c>
      <c r="E24" s="24">
        <f t="shared" si="2"/>
        <v>2223.522449727882</v>
      </c>
      <c r="F24" s="26">
        <f t="shared" si="3"/>
        <v>37483.83315705198</v>
      </c>
      <c r="G24" s="23"/>
      <c r="H24" s="23"/>
    </row>
    <row r="25" spans="1:8" ht="12.75">
      <c r="A25" s="18"/>
      <c r="B25" s="20">
        <v>9</v>
      </c>
      <c r="C25" s="24">
        <f t="shared" si="0"/>
        <v>2466.399108189352</v>
      </c>
      <c r="D25" s="25">
        <f t="shared" si="1"/>
        <v>229.27611281063463</v>
      </c>
      <c r="E25" s="24">
        <f t="shared" si="2"/>
        <v>2237.1229953787174</v>
      </c>
      <c r="F25" s="26">
        <f t="shared" si="3"/>
        <v>35246.71016167326</v>
      </c>
      <c r="G25" s="23"/>
      <c r="H25" s="23"/>
    </row>
    <row r="26" spans="1:6" ht="12.75">
      <c r="A26" s="18"/>
      <c r="B26" s="20">
        <v>10</v>
      </c>
      <c r="C26" s="24">
        <f t="shared" si="0"/>
        <v>2466.399108189352</v>
      </c>
      <c r="D26" s="25">
        <f t="shared" si="1"/>
        <v>215.59237715556813</v>
      </c>
      <c r="E26" s="24">
        <f t="shared" si="2"/>
        <v>2250.8067310337838</v>
      </c>
      <c r="F26" s="26">
        <f t="shared" si="3"/>
        <v>32995.903430639475</v>
      </c>
    </row>
    <row r="27" spans="1:6" ht="12.75">
      <c r="A27" s="18"/>
      <c r="B27" s="20">
        <v>11</v>
      </c>
      <c r="C27" s="24">
        <f t="shared" si="0"/>
        <v>2466.399108189352</v>
      </c>
      <c r="D27" s="25">
        <f t="shared" si="1"/>
        <v>201.8249426507448</v>
      </c>
      <c r="E27" s="24">
        <f t="shared" si="2"/>
        <v>2264.5741655386073</v>
      </c>
      <c r="F27" s="26">
        <f t="shared" si="3"/>
        <v>30731.329265100867</v>
      </c>
    </row>
    <row r="28" spans="1:6" ht="12.75">
      <c r="A28" s="18"/>
      <c r="B28" s="20">
        <v>12</v>
      </c>
      <c r="C28" s="24">
        <f t="shared" si="0"/>
        <v>2466.399108189352</v>
      </c>
      <c r="D28" s="25">
        <f t="shared" si="1"/>
        <v>187.97329733820033</v>
      </c>
      <c r="E28" s="24">
        <f t="shared" si="2"/>
        <v>2278.4258108511517</v>
      </c>
      <c r="F28" s="26">
        <f t="shared" si="3"/>
        <v>28452.903454249714</v>
      </c>
    </row>
    <row r="29" spans="1:6" ht="12.75">
      <c r="A29" s="18"/>
      <c r="B29" s="20">
        <v>13</v>
      </c>
      <c r="C29" s="24">
        <f t="shared" si="0"/>
        <v>2466.399108189352</v>
      </c>
      <c r="D29" s="25">
        <f t="shared" si="1"/>
        <v>174.0369261284941</v>
      </c>
      <c r="E29" s="24">
        <f t="shared" si="2"/>
        <v>2292.362182060858</v>
      </c>
      <c r="F29" s="26">
        <f t="shared" si="3"/>
        <v>26160.541272188857</v>
      </c>
    </row>
    <row r="30" spans="1:6" ht="12.75">
      <c r="A30" s="18"/>
      <c r="B30" s="20">
        <v>14</v>
      </c>
      <c r="C30" s="24">
        <f t="shared" si="0"/>
        <v>2466.399108189352</v>
      </c>
      <c r="D30" s="25">
        <f t="shared" si="1"/>
        <v>160.01531078155517</v>
      </c>
      <c r="E30" s="24">
        <f t="shared" si="2"/>
        <v>2306.383797407797</v>
      </c>
      <c r="F30" s="26">
        <f t="shared" si="3"/>
        <v>23854.15747478106</v>
      </c>
    </row>
    <row r="31" spans="1:6" ht="12.75">
      <c r="A31" s="18"/>
      <c r="B31" s="20">
        <v>15</v>
      </c>
      <c r="C31" s="24">
        <f t="shared" si="0"/>
        <v>2466.399108189352</v>
      </c>
      <c r="D31" s="25">
        <f t="shared" si="1"/>
        <v>145.90792988741083</v>
      </c>
      <c r="E31" s="24">
        <f t="shared" si="2"/>
        <v>2320.491178301941</v>
      </c>
      <c r="F31" s="26">
        <f t="shared" si="3"/>
        <v>21533.666296479118</v>
      </c>
    </row>
    <row r="32" spans="1:6" ht="12.75">
      <c r="A32" s="18"/>
      <c r="B32" s="20">
        <v>16</v>
      </c>
      <c r="C32" s="24">
        <f t="shared" si="0"/>
        <v>2466.399108189352</v>
      </c>
      <c r="D32" s="25">
        <f t="shared" si="1"/>
        <v>131.71425884679726</v>
      </c>
      <c r="E32" s="24">
        <f t="shared" si="2"/>
        <v>2334.6848493425546</v>
      </c>
      <c r="F32" s="26">
        <f t="shared" si="3"/>
        <v>19198.981447136564</v>
      </c>
    </row>
    <row r="33" spans="1:6" ht="12.75">
      <c r="A33" s="18"/>
      <c r="B33" s="20">
        <v>17</v>
      </c>
      <c r="C33" s="24">
        <f t="shared" si="0"/>
        <v>2466.399108189352</v>
      </c>
      <c r="D33" s="25">
        <f t="shared" si="1"/>
        <v>117.43376985165199</v>
      </c>
      <c r="E33" s="24">
        <f t="shared" si="2"/>
        <v>2348.9653383377</v>
      </c>
      <c r="F33" s="26">
        <f t="shared" si="3"/>
        <v>16850.016108798864</v>
      </c>
    </row>
    <row r="34" spans="1:6" ht="12.75">
      <c r="A34" s="18"/>
      <c r="B34" s="20">
        <v>18</v>
      </c>
      <c r="C34" s="24">
        <f t="shared" si="0"/>
        <v>2466.399108189352</v>
      </c>
      <c r="D34" s="25">
        <f t="shared" si="1"/>
        <v>103.06593186548639</v>
      </c>
      <c r="E34" s="24">
        <f t="shared" si="2"/>
        <v>2363.3331763238657</v>
      </c>
      <c r="F34" s="26">
        <f t="shared" si="3"/>
        <v>14486.682932474998</v>
      </c>
    </row>
    <row r="35" spans="1:6" ht="12.75">
      <c r="A35" s="18"/>
      <c r="B35" s="20">
        <v>19</v>
      </c>
      <c r="C35" s="24">
        <f t="shared" si="0"/>
        <v>2466.399108189352</v>
      </c>
      <c r="D35" s="25">
        <f t="shared" si="1"/>
        <v>88.61021060363873</v>
      </c>
      <c r="E35" s="24">
        <f t="shared" si="2"/>
        <v>2377.788897585713</v>
      </c>
      <c r="F35" s="26">
        <f t="shared" si="3"/>
        <v>12108.894034889285</v>
      </c>
    </row>
    <row r="36" spans="1:6" ht="12.75">
      <c r="A36" s="18"/>
      <c r="B36" s="20">
        <v>20</v>
      </c>
      <c r="C36" s="24">
        <f t="shared" si="0"/>
        <v>2466.399108189352</v>
      </c>
      <c r="D36" s="25">
        <f t="shared" si="1"/>
        <v>74.06606851340612</v>
      </c>
      <c r="E36" s="24">
        <f t="shared" si="2"/>
        <v>2392.3330396759457</v>
      </c>
      <c r="F36" s="26">
        <f t="shared" si="3"/>
        <v>9716.560995213338</v>
      </c>
    </row>
    <row r="37" spans="1:6" ht="12.75">
      <c r="A37" s="18"/>
      <c r="B37" s="20">
        <v>21</v>
      </c>
      <c r="C37" s="24">
        <f t="shared" si="0"/>
        <v>2466.399108189352</v>
      </c>
      <c r="D37" s="25">
        <f t="shared" si="1"/>
        <v>59.43296475405492</v>
      </c>
      <c r="E37" s="24">
        <f t="shared" si="2"/>
        <v>2406.966143435297</v>
      </c>
      <c r="F37" s="26">
        <f t="shared" si="3"/>
        <v>7309.594851778042</v>
      </c>
    </row>
    <row r="38" spans="1:6" ht="12.75">
      <c r="A38" s="18"/>
      <c r="B38" s="20">
        <v>22</v>
      </c>
      <c r="C38" s="24">
        <f t="shared" si="0"/>
        <v>2466.399108189352</v>
      </c>
      <c r="D38" s="25">
        <f t="shared" si="1"/>
        <v>44.71035517670902</v>
      </c>
      <c r="E38" s="24">
        <f t="shared" si="2"/>
        <v>2421.688753012643</v>
      </c>
      <c r="F38" s="26">
        <f t="shared" si="3"/>
        <v>4887.906098765399</v>
      </c>
    </row>
    <row r="39" spans="1:6" ht="12.75">
      <c r="A39" s="18"/>
      <c r="B39" s="20">
        <v>23</v>
      </c>
      <c r="C39" s="24">
        <f t="shared" si="0"/>
        <v>2466.399108189352</v>
      </c>
      <c r="D39" s="25">
        <f t="shared" si="1"/>
        <v>29.897692304115026</v>
      </c>
      <c r="E39" s="24">
        <f t="shared" si="2"/>
        <v>2436.501415885237</v>
      </c>
      <c r="F39" s="26">
        <f t="shared" si="3"/>
        <v>2451.4046828801625</v>
      </c>
    </row>
    <row r="40" spans="1:6" ht="12.75">
      <c r="A40" s="18"/>
      <c r="B40" s="20">
        <v>24</v>
      </c>
      <c r="C40" s="24">
        <f t="shared" si="0"/>
        <v>2466.399108189352</v>
      </c>
      <c r="D40" s="25">
        <f t="shared" si="1"/>
        <v>14.994425310283662</v>
      </c>
      <c r="E40" s="24">
        <f t="shared" si="2"/>
        <v>2451.4046828790683</v>
      </c>
      <c r="F40" s="26">
        <f t="shared" si="3"/>
        <v>1.0941221262328327E-09</v>
      </c>
    </row>
    <row r="41" ht="12.75">
      <c r="B41" s="27"/>
    </row>
    <row r="42" ht="12.75">
      <c r="B42" s="28"/>
    </row>
    <row r="43" spans="2:6" ht="12.75">
      <c r="B43" s="62" t="s">
        <v>4</v>
      </c>
      <c r="C43" s="64" t="s">
        <v>8</v>
      </c>
      <c r="D43" s="66" t="s">
        <v>9</v>
      </c>
      <c r="E43" s="64" t="s">
        <v>10</v>
      </c>
      <c r="F43" s="60" t="s">
        <v>11</v>
      </c>
    </row>
    <row r="44" spans="2:6" ht="12.75">
      <c r="B44" s="63"/>
      <c r="C44" s="65"/>
      <c r="D44" s="67"/>
      <c r="E44" s="65"/>
      <c r="F44" s="61"/>
    </row>
    <row r="45" spans="2:6" ht="12.75">
      <c r="B45" s="52">
        <v>0</v>
      </c>
      <c r="C45" s="53" t="s">
        <v>12</v>
      </c>
      <c r="D45" s="54" t="s">
        <v>12</v>
      </c>
      <c r="E45" s="53" t="s">
        <v>12</v>
      </c>
      <c r="F45" s="55">
        <f>+$B$2</f>
        <v>54898.08</v>
      </c>
    </row>
    <row r="46" spans="2:6" ht="12.75">
      <c r="B46" s="20">
        <v>1</v>
      </c>
      <c r="C46" s="24">
        <f>+$B$8</f>
        <v>30506.84134459578</v>
      </c>
      <c r="D46" s="25">
        <f>F45*$B$5</f>
        <v>4029.5190720000005</v>
      </c>
      <c r="E46" s="24">
        <f>C46-D46</f>
        <v>26477.322272595782</v>
      </c>
      <c r="F46" s="26">
        <f>F45-E46</f>
        <v>28420.75772740422</v>
      </c>
    </row>
    <row r="47" spans="2:6" ht="12.75">
      <c r="B47" s="56">
        <v>2</v>
      </c>
      <c r="C47" s="57">
        <f>+$B$8</f>
        <v>30506.84134459578</v>
      </c>
      <c r="D47" s="58">
        <f>F46*$B$5</f>
        <v>2086.08361719147</v>
      </c>
      <c r="E47" s="57">
        <f>C47-D47</f>
        <v>28420.75772740431</v>
      </c>
      <c r="F47" s="59">
        <f>F46-E47</f>
        <v>-9.094947017729282E-11</v>
      </c>
    </row>
    <row r="48" spans="2:7" ht="12.75">
      <c r="B48" s="49"/>
      <c r="C48" s="19"/>
      <c r="D48" s="19"/>
      <c r="E48" s="19"/>
      <c r="F48" s="19"/>
      <c r="G48" s="35"/>
    </row>
    <row r="49" spans="2:7" ht="12.75">
      <c r="B49" s="49"/>
      <c r="C49" s="19"/>
      <c r="D49" s="19"/>
      <c r="E49" s="19"/>
      <c r="F49" s="19"/>
      <c r="G49" s="35"/>
    </row>
    <row r="50" spans="2:7" ht="12.75">
      <c r="B50" s="49"/>
      <c r="C50" s="19"/>
      <c r="D50" s="19"/>
      <c r="E50" s="19"/>
      <c r="F50" s="19"/>
      <c r="G50" s="35"/>
    </row>
    <row r="51" spans="2:7" ht="12.75">
      <c r="B51" s="50"/>
      <c r="C51" s="19"/>
      <c r="D51" s="51"/>
      <c r="E51" s="51"/>
      <c r="F51" s="51"/>
      <c r="G51" s="35"/>
    </row>
    <row r="52" ht="12.75">
      <c r="B52" s="27"/>
    </row>
    <row r="53" ht="12.75">
      <c r="B53" s="27"/>
    </row>
    <row r="54" ht="12.75">
      <c r="B54" s="28"/>
    </row>
    <row r="55" ht="12.75">
      <c r="B55" s="28"/>
    </row>
    <row r="56" ht="12.75">
      <c r="B56" s="28"/>
    </row>
    <row r="57" ht="12.75">
      <c r="B57" s="27"/>
    </row>
    <row r="58" ht="12.75">
      <c r="B58" s="27"/>
    </row>
    <row r="59" ht="12.75">
      <c r="B59" s="27"/>
    </row>
    <row r="60" ht="12.75">
      <c r="B60" s="28"/>
    </row>
    <row r="61" ht="12.75">
      <c r="B61" s="28"/>
    </row>
    <row r="62" ht="12.75">
      <c r="B62" s="28"/>
    </row>
    <row r="63" ht="12.75">
      <c r="B63" s="27"/>
    </row>
    <row r="64" ht="12.75">
      <c r="B64" s="27"/>
    </row>
    <row r="65" ht="12.75">
      <c r="B65" s="27"/>
    </row>
    <row r="66" ht="12.75">
      <c r="B66" s="28"/>
    </row>
    <row r="67" ht="12.75">
      <c r="B67" s="28"/>
    </row>
    <row r="68" ht="12.75">
      <c r="B68" s="28"/>
    </row>
    <row r="69" ht="12.75">
      <c r="B69" s="27"/>
    </row>
    <row r="70" ht="12.75">
      <c r="B70" s="27"/>
    </row>
    <row r="71" ht="12.75">
      <c r="B71" s="27"/>
    </row>
    <row r="72" ht="12.75">
      <c r="B72" s="28"/>
    </row>
    <row r="73" ht="12.75">
      <c r="B73" s="28"/>
    </row>
    <row r="74" ht="12.75">
      <c r="B74" s="28"/>
    </row>
    <row r="75" ht="12.75">
      <c r="B75" s="27"/>
    </row>
    <row r="76" ht="12.75">
      <c r="B76" s="27"/>
    </row>
    <row r="77" ht="12.75">
      <c r="B77" s="27"/>
    </row>
    <row r="78" ht="12.75">
      <c r="B78" s="28"/>
    </row>
    <row r="79" ht="12.75">
      <c r="B79" s="28"/>
    </row>
    <row r="80" ht="12.75">
      <c r="B80" s="28"/>
    </row>
    <row r="81" ht="12.75">
      <c r="B81" s="27"/>
    </row>
    <row r="82" ht="12.75">
      <c r="B82" s="27"/>
    </row>
    <row r="83" ht="12.75">
      <c r="B83" s="27"/>
    </row>
    <row r="84" ht="12.75">
      <c r="B84" s="28"/>
    </row>
    <row r="85" ht="12.75">
      <c r="B85" s="28"/>
    </row>
    <row r="86" ht="12.75">
      <c r="B86" s="28"/>
    </row>
    <row r="87" ht="12.75">
      <c r="B87" s="27"/>
    </row>
    <row r="88" ht="12.75">
      <c r="B88" s="27"/>
    </row>
    <row r="89" ht="12.75">
      <c r="B89" s="27"/>
    </row>
    <row r="90" ht="12.75">
      <c r="B90" s="28"/>
    </row>
    <row r="91" ht="12.75">
      <c r="B91" s="28"/>
    </row>
    <row r="92" ht="12.75">
      <c r="B92" s="28"/>
    </row>
    <row r="93" ht="12.75">
      <c r="B93" s="27"/>
    </row>
    <row r="94" ht="12.75">
      <c r="B94" s="27"/>
    </row>
    <row r="95" ht="12.75">
      <c r="B95" s="27"/>
    </row>
    <row r="96" ht="12.75">
      <c r="B96" s="28"/>
    </row>
    <row r="97" ht="12.75">
      <c r="B97" s="28"/>
    </row>
    <row r="98" ht="12.75">
      <c r="B98" s="28"/>
    </row>
    <row r="99" ht="12.75">
      <c r="B99" s="27"/>
    </row>
    <row r="100" ht="12.75">
      <c r="B100" s="27"/>
    </row>
    <row r="101" ht="12.75">
      <c r="B101" s="27"/>
    </row>
    <row r="102" ht="12.75">
      <c r="B102" s="28"/>
    </row>
    <row r="103" ht="12.75">
      <c r="B103" s="28"/>
    </row>
    <row r="104" ht="12.75">
      <c r="B104" s="28"/>
    </row>
    <row r="105" ht="12.75">
      <c r="B105" s="27"/>
    </row>
    <row r="106" ht="12.75">
      <c r="B106" s="27"/>
    </row>
    <row r="107" ht="12.75">
      <c r="B107" s="27"/>
    </row>
    <row r="108" ht="12.75">
      <c r="B108" s="28"/>
    </row>
    <row r="109" ht="12.75">
      <c r="B109" s="28"/>
    </row>
    <row r="110" ht="12.75">
      <c r="B110" s="28"/>
    </row>
    <row r="111" ht="12.75">
      <c r="B111" s="27"/>
    </row>
    <row r="112" ht="12.75">
      <c r="B112" s="27"/>
    </row>
    <row r="113" ht="12.75">
      <c r="B113" s="27"/>
    </row>
    <row r="114" ht="12.75">
      <c r="B114" s="28"/>
    </row>
    <row r="115" ht="12.75">
      <c r="B115" s="28"/>
    </row>
    <row r="116" ht="12.75">
      <c r="B116" s="28"/>
    </row>
    <row r="117" ht="12.75">
      <c r="B117" s="27"/>
    </row>
    <row r="118" ht="12.75">
      <c r="B118" s="27"/>
    </row>
    <row r="119" ht="12.75">
      <c r="B119" s="27"/>
    </row>
    <row r="120" ht="12.75">
      <c r="B120" s="28"/>
    </row>
    <row r="121" ht="12.75">
      <c r="B121" s="28"/>
    </row>
    <row r="122" ht="12.75">
      <c r="B122" s="28"/>
    </row>
    <row r="123" ht="12.75">
      <c r="B123" s="27"/>
    </row>
    <row r="124" ht="12.75">
      <c r="B124" s="27"/>
    </row>
    <row r="125" ht="12.75">
      <c r="B125" s="27"/>
    </row>
    <row r="126" ht="12.75">
      <c r="B126" s="28"/>
    </row>
    <row r="127" ht="12.75">
      <c r="B127" s="28"/>
    </row>
    <row r="128" ht="12.75">
      <c r="B128" s="28"/>
    </row>
    <row r="129" ht="12.75">
      <c r="B129" s="27"/>
    </row>
    <row r="130" ht="12.75">
      <c r="B130" s="27"/>
    </row>
    <row r="131" ht="12.75">
      <c r="B131" s="27"/>
    </row>
    <row r="132" ht="12.75">
      <c r="B132" s="28"/>
    </row>
    <row r="133" ht="12.75">
      <c r="B133" s="28"/>
    </row>
    <row r="134" ht="12.75">
      <c r="B134" s="28"/>
    </row>
    <row r="135" ht="12.75">
      <c r="B135" s="27"/>
    </row>
    <row r="136" ht="12.75">
      <c r="B136" s="27"/>
    </row>
    <row r="137" ht="12.75">
      <c r="B137" s="27"/>
    </row>
    <row r="138" ht="12.75">
      <c r="B138" s="28"/>
    </row>
    <row r="139" ht="12.75">
      <c r="B139" s="28"/>
    </row>
    <row r="140" ht="12.75">
      <c r="B140" s="28"/>
    </row>
    <row r="141" ht="12.75">
      <c r="B141" s="27"/>
    </row>
    <row r="142" ht="12.75">
      <c r="B142" s="27"/>
    </row>
    <row r="143" ht="12.75">
      <c r="B143" s="27"/>
    </row>
    <row r="144" ht="12.75">
      <c r="B144" s="28"/>
    </row>
    <row r="145" ht="12.75">
      <c r="B145" s="28"/>
    </row>
    <row r="146" ht="12.75">
      <c r="B146" s="28"/>
    </row>
    <row r="147" ht="12.75">
      <c r="B147" s="27"/>
    </row>
    <row r="148" ht="12.75">
      <c r="B148" s="27"/>
    </row>
    <row r="149" ht="12.75">
      <c r="B149" s="27"/>
    </row>
    <row r="150" ht="12.75">
      <c r="B150" s="28"/>
    </row>
    <row r="151" ht="12.75">
      <c r="B151" s="28"/>
    </row>
    <row r="152" ht="12.75">
      <c r="B152" s="28"/>
    </row>
    <row r="153" ht="12.75">
      <c r="B153" s="27"/>
    </row>
    <row r="154" ht="12.75">
      <c r="B154" s="27"/>
    </row>
    <row r="155" ht="12.75">
      <c r="B155" s="27"/>
    </row>
    <row r="156" ht="12.75">
      <c r="B156" s="28"/>
    </row>
    <row r="157" ht="12.75">
      <c r="B157" s="28"/>
    </row>
    <row r="158" ht="12.75">
      <c r="B158" s="28"/>
    </row>
    <row r="159" ht="12.75">
      <c r="B159" s="27"/>
    </row>
    <row r="160" ht="12.75">
      <c r="B160" s="27"/>
    </row>
    <row r="161" ht="12.75">
      <c r="B161" s="27"/>
    </row>
    <row r="162" ht="12.75">
      <c r="B162" s="28"/>
    </row>
    <row r="163" ht="12.75">
      <c r="B163" s="28"/>
    </row>
    <row r="164" ht="12.75">
      <c r="B164" s="28"/>
    </row>
    <row r="165" ht="12.75">
      <c r="B165" s="27"/>
    </row>
    <row r="166" ht="12.75">
      <c r="B166" s="27"/>
    </row>
    <row r="167" ht="12.75">
      <c r="B167" s="27"/>
    </row>
    <row r="168" ht="12.75">
      <c r="B168" s="28"/>
    </row>
    <row r="169" ht="12.75">
      <c r="B169" s="28"/>
    </row>
    <row r="170" ht="12.75">
      <c r="B170" s="28"/>
    </row>
    <row r="171" ht="12.75">
      <c r="B171" s="27"/>
    </row>
    <row r="172" ht="12.75">
      <c r="B172" s="27"/>
    </row>
    <row r="173" ht="12.75">
      <c r="B173" s="27"/>
    </row>
    <row r="174" ht="12.75">
      <c r="B174" s="28"/>
    </row>
    <row r="175" ht="12.75">
      <c r="B175" s="28"/>
    </row>
    <row r="176" ht="12.75">
      <c r="B176" s="28"/>
    </row>
    <row r="177" ht="12.75">
      <c r="B177" s="27"/>
    </row>
    <row r="178" ht="12.75">
      <c r="B178" s="27"/>
    </row>
    <row r="179" ht="12.75">
      <c r="B179" s="27"/>
    </row>
    <row r="180" ht="12.75">
      <c r="B180" s="28"/>
    </row>
    <row r="181" ht="12.75">
      <c r="B181" s="28"/>
    </row>
    <row r="182" ht="12.75">
      <c r="B182" s="28"/>
    </row>
    <row r="183" ht="12.75">
      <c r="B183" s="27"/>
    </row>
    <row r="184" ht="12.75">
      <c r="B184" s="27"/>
    </row>
  </sheetData>
  <mergeCells count="11">
    <mergeCell ref="H1:I1"/>
    <mergeCell ref="F14:F15"/>
    <mergeCell ref="B14:B15"/>
    <mergeCell ref="C14:C15"/>
    <mergeCell ref="D14:D15"/>
    <mergeCell ref="E14:E15"/>
    <mergeCell ref="F43:F44"/>
    <mergeCell ref="B43:B44"/>
    <mergeCell ref="C43:C44"/>
    <mergeCell ref="D43:D44"/>
    <mergeCell ref="E43:E4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8" sqref="A8"/>
    </sheetView>
  </sheetViews>
  <sheetFormatPr defaultColWidth="11.421875" defaultRowHeight="12.75"/>
  <cols>
    <col min="1" max="1" width="24.7109375" style="34" customWidth="1"/>
  </cols>
  <sheetData>
    <row r="1" ht="13.5" customHeight="1"/>
    <row r="2" ht="13.5" customHeight="1">
      <c r="A2" s="31" t="s">
        <v>14</v>
      </c>
    </row>
    <row r="3" ht="13.5" customHeight="1" thickBot="1">
      <c r="A3" s="32" t="s">
        <v>15</v>
      </c>
    </row>
    <row r="4" spans="1:3" ht="13.5" customHeight="1" thickBot="1">
      <c r="A4" s="37" t="s">
        <v>16</v>
      </c>
      <c r="B4" s="36"/>
      <c r="C4" s="40" t="s">
        <v>28</v>
      </c>
    </row>
    <row r="5" spans="1:3" ht="13.5" customHeight="1">
      <c r="A5" s="38" t="s">
        <v>17</v>
      </c>
      <c r="B5" s="35"/>
      <c r="C5" s="41"/>
    </row>
    <row r="6" spans="1:4" ht="13.5" customHeight="1">
      <c r="A6" s="39" t="s">
        <v>27</v>
      </c>
      <c r="B6" s="42">
        <f>+'[1]pres de gastos'!$B$41</f>
        <v>678.9717023923639</v>
      </c>
      <c r="C6" s="43">
        <f>+B6</f>
        <v>678.9717023923639</v>
      </c>
      <c r="D6" s="30"/>
    </row>
    <row r="7" spans="1:5" ht="13.5" customHeight="1">
      <c r="A7" s="38" t="s">
        <v>18</v>
      </c>
      <c r="B7" s="42"/>
      <c r="C7" s="43"/>
      <c r="E7" s="29"/>
    </row>
    <row r="8" spans="1:4" ht="13.5" customHeight="1">
      <c r="A8" s="39" t="s">
        <v>19</v>
      </c>
      <c r="B8" s="42">
        <v>3500</v>
      </c>
      <c r="C8" s="43"/>
      <c r="D8" s="30"/>
    </row>
    <row r="9" spans="1:3" ht="13.5" customHeight="1">
      <c r="A9" s="39" t="s">
        <v>20</v>
      </c>
      <c r="B9" s="42">
        <v>1200</v>
      </c>
      <c r="C9" s="43"/>
    </row>
    <row r="10" spans="1:4" ht="13.5" customHeight="1">
      <c r="A10" s="39" t="s">
        <v>21</v>
      </c>
      <c r="B10" s="42">
        <v>1600</v>
      </c>
      <c r="C10" s="43"/>
      <c r="D10" s="30"/>
    </row>
    <row r="11" spans="1:3" ht="13.5" customHeight="1">
      <c r="A11" s="39" t="s">
        <v>22</v>
      </c>
      <c r="B11" s="42">
        <v>400</v>
      </c>
      <c r="C11" s="43">
        <f>SUM(B8:B11)</f>
        <v>6700</v>
      </c>
    </row>
    <row r="12" spans="1:4" ht="13.5" customHeight="1">
      <c r="A12" s="38" t="s">
        <v>23</v>
      </c>
      <c r="B12" s="42"/>
      <c r="C12" s="43"/>
      <c r="D12" s="29"/>
    </row>
    <row r="13" spans="1:5" ht="13.5" customHeight="1">
      <c r="A13" s="39" t="s">
        <v>24</v>
      </c>
      <c r="B13" s="42">
        <v>1200</v>
      </c>
      <c r="C13" s="43">
        <f>+B13</f>
        <v>1200</v>
      </c>
      <c r="E13" s="30"/>
    </row>
    <row r="14" spans="1:3" ht="13.5" customHeight="1">
      <c r="A14" s="38" t="s">
        <v>25</v>
      </c>
      <c r="B14" s="42"/>
      <c r="C14" s="43"/>
    </row>
    <row r="15" spans="1:3" ht="13.5" customHeight="1" thickBot="1">
      <c r="A15" s="39" t="s">
        <v>26</v>
      </c>
      <c r="B15" s="42">
        <v>535</v>
      </c>
      <c r="C15" s="43">
        <f>+B15</f>
        <v>535</v>
      </c>
    </row>
    <row r="16" spans="1:3" ht="13.5" customHeight="1" thickBot="1">
      <c r="A16" s="33" t="s">
        <v>29</v>
      </c>
      <c r="B16" s="44"/>
      <c r="C16" s="45">
        <f>SUM(C6:C15)</f>
        <v>9113.971702392364</v>
      </c>
    </row>
    <row r="17" ht="13.5" customHeight="1"/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Dr. Jorge Aguilar</cp:lastModifiedBy>
  <dcterms:created xsi:type="dcterms:W3CDTF">2006-08-29T21:47:36Z</dcterms:created>
  <dcterms:modified xsi:type="dcterms:W3CDTF">2006-10-07T22:09:46Z</dcterms:modified>
  <cp:category/>
  <cp:version/>
  <cp:contentType/>
  <cp:contentStatus/>
</cp:coreProperties>
</file>