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95" windowWidth="11580" windowHeight="6540" firstSheet="3" activeTab="4"/>
  </bookViews>
  <sheets>
    <sheet name="PMontalvanCOS15AZ001Abri119" sheetId="1" r:id="rId1"/>
    <sheet name="LAZACOS14VE0011999ABR27" sheetId="2" r:id="rId2"/>
    <sheet name="COROCOS14RO0011999ABR26" sheetId="3" r:id="rId3"/>
    <sheet name="CastSEM14BL01_1999Abr04" sheetId="4" r:id="rId4"/>
    <sheet name="CastCOS14BL01_1999Abr04" sheetId="5" r:id="rId5"/>
  </sheets>
  <definedNames/>
  <calcPr fullCalcOnLoad="1"/>
</workbook>
</file>

<file path=xl/sharedStrings.xml><?xml version="1.0" encoding="utf-8"?>
<sst xmlns="http://schemas.openxmlformats.org/spreadsheetml/2006/main" count="167" uniqueCount="41">
  <si>
    <t>Atarrayador :</t>
  </si>
  <si>
    <t>Codigo Atarraya:</t>
  </si>
  <si>
    <t>(COS/SEM-lbs-color-numeroconsecutivo)</t>
  </si>
  <si>
    <t>Fecha:</t>
  </si>
  <si>
    <t>D1</t>
  </si>
  <si>
    <t>D2</t>
  </si>
  <si>
    <t>radio</t>
  </si>
  <si>
    <t>a</t>
  </si>
  <si>
    <t>b</t>
  </si>
  <si>
    <t>r^2</t>
  </si>
  <si>
    <t>Sumxy</t>
  </si>
  <si>
    <t>sumx</t>
  </si>
  <si>
    <t>sumy</t>
  </si>
  <si>
    <t>Profundidad (x)</t>
  </si>
  <si>
    <t>Area(y)</t>
  </si>
  <si>
    <t>sumx2</t>
  </si>
  <si>
    <t>sumy2</t>
  </si>
  <si>
    <t>N</t>
  </si>
  <si>
    <t>Pendiente</t>
  </si>
  <si>
    <t>Interseccion</t>
  </si>
  <si>
    <t>n</t>
  </si>
  <si>
    <t>t</t>
  </si>
  <si>
    <t>tSe</t>
  </si>
  <si>
    <t>Sxx</t>
  </si>
  <si>
    <t>Se2</t>
  </si>
  <si>
    <t>Syy</t>
  </si>
  <si>
    <t>Sxy</t>
  </si>
  <si>
    <t>Factor Error1</t>
  </si>
  <si>
    <t>Factor Error2</t>
  </si>
  <si>
    <t>xprom</t>
  </si>
  <si>
    <t>COS14BLAN001</t>
  </si>
  <si>
    <t>SEM14BLAN001</t>
  </si>
  <si>
    <t>WilfridoCorozo001</t>
  </si>
  <si>
    <t>Castillo Mauricio001</t>
  </si>
  <si>
    <t>COS14ROJAOO1</t>
  </si>
  <si>
    <t>C</t>
  </si>
  <si>
    <t>Jorge Lazaro001</t>
  </si>
  <si>
    <t>COS14VERDE001</t>
  </si>
  <si>
    <t>PabloMontalvan</t>
  </si>
  <si>
    <t>COS15AZ001</t>
  </si>
  <si>
    <t>x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</si>
</sst>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 &quot;#,##0;&quot; &quot;\-#,##0"/>
    <numFmt numFmtId="173" formatCode="&quot; &quot;#,##0;[Red]&quot; &quot;\-#,##0"/>
    <numFmt numFmtId="174" formatCode="&quot; &quot;#,##0.00;&quot; &quot;\-#,##0.00"/>
    <numFmt numFmtId="175" formatCode="&quot; &quot;#,##0.00;[Red]&quot; &quot;\-#,##0.00"/>
    <numFmt numFmtId="176" formatCode="_ &quot; &quot;* #,##0_ ;_ &quot; &quot;* \-#,##0_ ;_ &quot; &quot;* &quot;-&quot;_ ;_ @_ "/>
    <numFmt numFmtId="177" formatCode="_ * #,##0_ ;_ * \-#,##0_ ;_ * &quot;-&quot;_ ;_ @_ "/>
    <numFmt numFmtId="178" formatCode="_ &quot; &quot;* #,##0.00_ ;_ &quot; &quot;* \-#,##0.00_ ;_ &quot; &quot;* &quot;-&quot;??_ ;_ @_ "/>
    <numFmt numFmtId="179" formatCode="_ * #,##0.00_ ;_ * \-#,##0.00_ ;_ * &quot;-&quot;??_ ;_ @_ "/>
    <numFmt numFmtId="180" formatCode="dd\-mmm\-yyyy"/>
    <numFmt numFmtId="181" formatCode="_ * #,##0.0_ ;_ * \-#,##0.0_ ;_ * &quot;-&quot;??_ ;_ @_ "/>
    <numFmt numFmtId="182" formatCode="_ * #,##0_ ;_ * \-#,##0_ ;_ * &quot;-&quot;??_ ;_ @_ 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E+00;\ĝ"/>
    <numFmt numFmtId="190" formatCode="0.000E+00;\ဴ"/>
    <numFmt numFmtId="191" formatCode="0.00E+00;\ဴ"/>
    <numFmt numFmtId="192" formatCode="0.0E+00;\ဴ"/>
    <numFmt numFmtId="193" formatCode="0E+00;\ဴ"/>
    <numFmt numFmtId="194" formatCode="_ * #,##0.0_ ;_ * \-#,##0.0_ ;_ * &quot;-&quot;?_ ;_ @_ "/>
    <numFmt numFmtId="195" formatCode="0.0%"/>
  </numFmts>
  <fonts count="42">
    <font>
      <sz val="10"/>
      <name val="Arial"/>
      <family val="0"/>
    </font>
    <font>
      <sz val="10"/>
      <color indexed="12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vertAlign val="superscript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79" fontId="1" fillId="0" borderId="0" xfId="46" applyFont="1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Alignment="1">
      <alignment/>
    </xf>
    <xf numFmtId="187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2" fillId="0" borderId="0" xfId="0" applyFont="1" applyAlignment="1">
      <alignment/>
    </xf>
    <xf numFmtId="9" fontId="1" fillId="0" borderId="0" xfId="54" applyFont="1" applyAlignment="1">
      <alignment/>
    </xf>
    <xf numFmtId="0" fontId="3" fillId="0" borderId="0" xfId="0" applyFont="1" applyAlignment="1" quotePrefix="1">
      <alignment horizontal="left"/>
    </xf>
    <xf numFmtId="179" fontId="0" fillId="0" borderId="0" xfId="46" applyAlignment="1">
      <alignment/>
    </xf>
    <xf numFmtId="9" fontId="0" fillId="0" borderId="0" xfId="54" applyAlignment="1">
      <alignment/>
    </xf>
    <xf numFmtId="182" fontId="0" fillId="0" borderId="0" xfId="46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180" fontId="0" fillId="0" borderId="0" xfId="0" applyNumberFormat="1" applyAlignment="1">
      <alignment/>
    </xf>
    <xf numFmtId="0" fontId="0" fillId="0" borderId="0" xfId="52">
      <alignment/>
      <protection/>
    </xf>
    <xf numFmtId="0" fontId="1" fillId="0" borderId="0" xfId="52" applyFont="1" applyAlignment="1">
      <alignment horizontal="left"/>
      <protection/>
    </xf>
    <xf numFmtId="0" fontId="0" fillId="0" borderId="0" xfId="52" applyAlignment="1" quotePrefix="1">
      <alignment horizontal="left"/>
      <protection/>
    </xf>
    <xf numFmtId="0" fontId="1" fillId="0" borderId="0" xfId="52" applyFont="1" applyAlignment="1" quotePrefix="1">
      <alignment horizontal="left"/>
      <protection/>
    </xf>
    <xf numFmtId="180" fontId="1" fillId="0" borderId="0" xfId="52" applyNumberFormat="1" applyFont="1">
      <alignment/>
      <protection/>
    </xf>
    <xf numFmtId="179" fontId="0" fillId="0" borderId="0" xfId="52" applyNumberFormat="1">
      <alignment/>
      <protection/>
    </xf>
    <xf numFmtId="0" fontId="3" fillId="0" borderId="0" xfId="52" applyFont="1" applyAlignment="1" quotePrefix="1">
      <alignment horizontal="left"/>
      <protection/>
    </xf>
    <xf numFmtId="188" fontId="0" fillId="0" borderId="0" xfId="52" applyNumberFormat="1">
      <alignment/>
      <protection/>
    </xf>
    <xf numFmtId="179" fontId="0" fillId="0" borderId="0" xfId="48" applyAlignment="1">
      <alignment/>
    </xf>
    <xf numFmtId="187" fontId="0" fillId="0" borderId="0" xfId="52" applyNumberFormat="1">
      <alignment/>
      <protection/>
    </xf>
    <xf numFmtId="9" fontId="0" fillId="0" borderId="0" xfId="55" applyAlignment="1">
      <alignment/>
    </xf>
    <xf numFmtId="0" fontId="2" fillId="0" borderId="0" xfId="52" applyFont="1">
      <alignment/>
      <protection/>
    </xf>
    <xf numFmtId="9" fontId="1" fillId="0" borderId="0" xfId="55" applyFont="1" applyAlignment="1">
      <alignment/>
    </xf>
    <xf numFmtId="182" fontId="0" fillId="0" borderId="0" xfId="48" applyNumberFormat="1" applyAlignment="1">
      <alignment/>
    </xf>
    <xf numFmtId="182" fontId="0" fillId="0" borderId="0" xfId="52" applyNumberFormat="1">
      <alignment/>
      <protection/>
    </xf>
    <xf numFmtId="0" fontId="1" fillId="0" borderId="0" xfId="52" applyFont="1">
      <alignment/>
      <protection/>
    </xf>
    <xf numFmtId="179" fontId="1" fillId="0" borderId="0" xfId="48" applyFont="1" applyAlignment="1">
      <alignment/>
    </xf>
    <xf numFmtId="2" fontId="0" fillId="0" borderId="0" xfId="52" applyNumberFormat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5">
    <dxf>
      <font>
        <b/>
        <i val="0"/>
        <u val="single"/>
        <strike val="0"/>
        <color indexed="10"/>
      </font>
      <fill>
        <patternFill patternType="none">
          <bgColor indexed="65"/>
        </patternFill>
      </fill>
    </dxf>
    <dxf>
      <font>
        <b/>
        <i val="0"/>
        <u val="single"/>
        <strike val="0"/>
        <color indexed="10"/>
      </font>
      <fill>
        <patternFill patternType="none">
          <bgColor indexed="65"/>
        </patternFill>
      </fill>
    </dxf>
    <dxf>
      <font>
        <b/>
        <i val="0"/>
        <u val="single"/>
        <strike val="0"/>
        <color indexed="10"/>
      </font>
      <fill>
        <patternFill patternType="none">
          <bgColor indexed="65"/>
        </patternFill>
      </fill>
    </dxf>
    <dxf>
      <font>
        <b/>
        <i val="0"/>
        <u val="single"/>
        <strike val="0"/>
        <color indexed="10"/>
      </font>
      <fill>
        <patternFill patternType="none">
          <bgColor indexed="65"/>
        </patternFill>
      </fill>
    </dxf>
    <dxf>
      <font>
        <b/>
        <i val="0"/>
        <u val="single"/>
        <strike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875"/>
          <c:w val="0.96275"/>
          <c:h val="0.85375"/>
        </c:manualLayout>
      </c:layout>
      <c:scatterChart>
        <c:scatterStyle val="lineMarker"/>
        <c:varyColors val="0"/>
        <c:ser>
          <c:idx val="2"/>
          <c:order val="0"/>
          <c:tx>
            <c:strRef>
              <c:f>PMontalvanCOS15AZ001Abri119!$D$14</c:f>
              <c:strCache>
                <c:ptCount val="1"/>
                <c:pt idx="0">
                  <c:v>radio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PMontalvanCOS15AZ001Abri119!$A$15:$A$44</c:f>
              <c:numCache/>
            </c:numRef>
          </c:xVal>
          <c:yVal>
            <c:numRef>
              <c:f>PMontalvanCOS15AZ001Abri119!$D$15:$D$44</c:f>
              <c:numCache/>
            </c:numRef>
          </c:yVal>
          <c:smooth val="0"/>
        </c:ser>
        <c:ser>
          <c:idx val="3"/>
          <c:order val="1"/>
          <c:tx>
            <c:strRef>
              <c:f>PMontalvanCOS15AZ001Abri119!$E$14</c:f>
              <c:strCache>
                <c:ptCount val="1"/>
                <c:pt idx="0">
                  <c:v>Area(y)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PMontalvanCOS15AZ001Abri119!$A$15:$A$44</c:f>
              <c:numCache/>
            </c:numRef>
          </c:xVal>
          <c:yVal>
            <c:numRef>
              <c:f>PMontalvanCOS15AZ001Abri119!$E$15:$E$44</c:f>
              <c:numCache/>
            </c:numRef>
          </c:yVal>
          <c:smooth val="0"/>
        </c:ser>
        <c:axId val="31243058"/>
        <c:axId val="12752067"/>
      </c:scatterChart>
      <c:valAx>
        <c:axId val="31243058"/>
        <c:scaling>
          <c:orientation val="minMax"/>
          <c:max val="1.7"/>
          <c:min val="0.700000000000000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52067"/>
        <c:crosses val="autoZero"/>
        <c:crossBetween val="midCat"/>
        <c:dispUnits/>
        <c:majorUnit val="0.2"/>
        <c:minorUnit val="0.05"/>
      </c:valAx>
      <c:valAx>
        <c:axId val="127520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430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75"/>
          <c:y val="0.913"/>
          <c:w val="0.267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9"/>
          <c:w val="0.96075"/>
          <c:h val="0.8525"/>
        </c:manualLayout>
      </c:layout>
      <c:scatterChart>
        <c:scatterStyle val="lineMarker"/>
        <c:varyColors val="0"/>
        <c:ser>
          <c:idx val="2"/>
          <c:order val="0"/>
          <c:tx>
            <c:strRef>
              <c:f>LAZACOS14VE0011999ABR27!$D$14</c:f>
              <c:strCache>
                <c:ptCount val="1"/>
                <c:pt idx="0">
                  <c:v>radio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/>
            </c:trendlineLbl>
          </c:trendline>
          <c:xVal>
            <c:numRef>
              <c:f>LAZACOS14VE0011999ABR27!$A$15:$A$54</c:f>
              <c:numCache/>
            </c:numRef>
          </c:xVal>
          <c:yVal>
            <c:numRef>
              <c:f>LAZACOS14VE0011999ABR27!$D$15:$D$54</c:f>
              <c:numCache/>
            </c:numRef>
          </c:yVal>
          <c:smooth val="0"/>
        </c:ser>
        <c:ser>
          <c:idx val="3"/>
          <c:order val="1"/>
          <c:tx>
            <c:strRef>
              <c:f>LAZACOS14VE0011999ABR27!$E$14</c:f>
              <c:strCache>
                <c:ptCount val="1"/>
                <c:pt idx="0">
                  <c:v>Area(y)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/>
            </c:trendlineLbl>
          </c:trendline>
          <c:xVal>
            <c:numRef>
              <c:f>LAZACOS14VE0011999ABR27!$A$15:$A$54</c:f>
              <c:numCache/>
            </c:numRef>
          </c:xVal>
          <c:yVal>
            <c:numRef>
              <c:f>LAZACOS14VE0011999ABR27!$E$15:$E$54</c:f>
              <c:numCache/>
            </c:numRef>
          </c:yVal>
          <c:smooth val="0"/>
        </c:ser>
        <c:axId val="47659740"/>
        <c:axId val="26284477"/>
      </c:scatterChart>
      <c:valAx>
        <c:axId val="47659740"/>
        <c:scaling>
          <c:orientation val="minMax"/>
          <c:max val="1.7"/>
          <c:min val="0.7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84477"/>
        <c:crosses val="autoZero"/>
        <c:crossBetween val="midCat"/>
        <c:dispUnits/>
        <c:majorUnit val="0.2"/>
        <c:minorUnit val="0.05"/>
      </c:valAx>
      <c:valAx>
        <c:axId val="262844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597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7325"/>
          <c:y val="0.913"/>
          <c:w val="0.273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57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75"/>
          <c:y val="0.145"/>
          <c:w val="0.96075"/>
          <c:h val="0.736"/>
        </c:manualLayout>
      </c:layout>
      <c:scatterChart>
        <c:scatterStyle val="lineMarker"/>
        <c:varyColors val="0"/>
        <c:ser>
          <c:idx val="3"/>
          <c:order val="0"/>
          <c:tx>
            <c:strRef>
              <c:f>COROCOS14RO0011999ABR26!$E$14</c:f>
              <c:strCache>
                <c:ptCount val="1"/>
                <c:pt idx="0">
                  <c:v>Area(y)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/>
            </c:trendlineLbl>
          </c:trendline>
          <c:xVal>
            <c:numRef>
              <c:f>COROCOS14RO0011999ABR26!$A$15:$A$54</c:f>
              <c:numCache/>
            </c:numRef>
          </c:xVal>
          <c:yVal>
            <c:numRef>
              <c:f>COROCOS14RO0011999ABR26!$E$15:$E$54</c:f>
              <c:numCache/>
            </c:numRef>
          </c:yVal>
          <c:smooth val="0"/>
        </c:ser>
        <c:axId val="35233702"/>
        <c:axId val="48667863"/>
      </c:scatterChart>
      <c:valAx>
        <c:axId val="352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67863"/>
        <c:crosses val="autoZero"/>
        <c:crossBetween val="midCat"/>
        <c:dispUnits/>
        <c:majorUnit val="0.2"/>
        <c:minorUnit val="0.05"/>
      </c:valAx>
      <c:valAx>
        <c:axId val="48667863"/>
        <c:scaling>
          <c:orientation val="minMax"/>
          <c:min val="4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337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44"/>
          <c:y val="0.913"/>
          <c:w val="0.155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9"/>
          <c:w val="0.96075"/>
          <c:h val="0.8525"/>
        </c:manualLayout>
      </c:layout>
      <c:scatterChart>
        <c:scatterStyle val="lineMarker"/>
        <c:varyColors val="0"/>
        <c:ser>
          <c:idx val="2"/>
          <c:order val="0"/>
          <c:tx>
            <c:strRef>
              <c:f>CastSEM14BL01_1999Abr04!$D$14</c:f>
              <c:strCache>
                <c:ptCount val="1"/>
                <c:pt idx="0">
                  <c:v>radio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/>
            </c:trendlineLbl>
          </c:trendline>
          <c:xVal>
            <c:numRef>
              <c:f>CastSEM14BL01_1999Abr04!$A$15:$A$54</c:f>
              <c:numCache/>
            </c:numRef>
          </c:xVal>
          <c:yVal>
            <c:numRef>
              <c:f>CastSEM14BL01_1999Abr04!$D$15:$D$54</c:f>
              <c:numCache/>
            </c:numRef>
          </c:yVal>
          <c:smooth val="0"/>
        </c:ser>
        <c:ser>
          <c:idx val="3"/>
          <c:order val="1"/>
          <c:tx>
            <c:strRef>
              <c:f>CastSEM14BL01_1999Abr04!$E$14</c:f>
              <c:strCache>
                <c:ptCount val="1"/>
                <c:pt idx="0">
                  <c:v>Area(y)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/>
            </c:trendlineLbl>
          </c:trendline>
          <c:xVal>
            <c:numRef>
              <c:f>CastSEM14BL01_1999Abr04!$A$15:$A$54</c:f>
              <c:numCache/>
            </c:numRef>
          </c:xVal>
          <c:yVal>
            <c:numRef>
              <c:f>CastSEM14BL01_1999Abr04!$E$15:$E$54</c:f>
              <c:numCache/>
            </c:numRef>
          </c:yVal>
          <c:smooth val="0"/>
        </c:ser>
        <c:axId val="35357584"/>
        <c:axId val="49782801"/>
      </c:scatterChart>
      <c:valAx>
        <c:axId val="35357584"/>
        <c:scaling>
          <c:orientation val="minMax"/>
          <c:max val="1.7"/>
          <c:min val="0.7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82801"/>
        <c:crosses val="autoZero"/>
        <c:crossBetween val="midCat"/>
        <c:dispUnits/>
        <c:majorUnit val="0.2"/>
        <c:minorUnit val="0.05"/>
      </c:valAx>
      <c:valAx>
        <c:axId val="49782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575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7325"/>
          <c:y val="0.913"/>
          <c:w val="0.273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9"/>
          <c:w val="0.96075"/>
          <c:h val="0.8525"/>
        </c:manualLayout>
      </c:layout>
      <c:scatterChart>
        <c:scatterStyle val="lineMarker"/>
        <c:varyColors val="0"/>
        <c:ser>
          <c:idx val="2"/>
          <c:order val="0"/>
          <c:tx>
            <c:strRef>
              <c:f>CastCOS14BL01_1999Abr04!$D$14</c:f>
              <c:strCache>
                <c:ptCount val="1"/>
                <c:pt idx="0">
                  <c:v>radio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/>
            </c:trendlineLbl>
          </c:trendline>
          <c:xVal>
            <c:numRef>
              <c:f>CastCOS14BL01_1999Abr04!$A$15:$A$54</c:f>
              <c:numCache/>
            </c:numRef>
          </c:xVal>
          <c:yVal>
            <c:numRef>
              <c:f>CastCOS14BL01_1999Abr04!$D$15:$D$54</c:f>
              <c:numCache/>
            </c:numRef>
          </c:yVal>
          <c:smooth val="0"/>
        </c:ser>
        <c:ser>
          <c:idx val="3"/>
          <c:order val="1"/>
          <c:tx>
            <c:strRef>
              <c:f>CastCOS14BL01_1999Abr04!$E$14</c:f>
              <c:strCache>
                <c:ptCount val="1"/>
                <c:pt idx="0">
                  <c:v>Area(y)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/>
            </c:trendlineLbl>
          </c:trendline>
          <c:xVal>
            <c:numRef>
              <c:f>CastCOS14BL01_1999Abr04!$A$15:$A$54</c:f>
              <c:numCache/>
            </c:numRef>
          </c:xVal>
          <c:yVal>
            <c:numRef>
              <c:f>CastCOS14BL01_1999Abr04!$E$15:$E$54</c:f>
              <c:numCache/>
            </c:numRef>
          </c:yVal>
          <c:smooth val="0"/>
        </c:ser>
        <c:axId val="45392026"/>
        <c:axId val="5875051"/>
      </c:scatterChart>
      <c:valAx>
        <c:axId val="45392026"/>
        <c:scaling>
          <c:orientation val="minMax"/>
          <c:max val="1.7"/>
          <c:min val="0.7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5051"/>
        <c:crosses val="autoZero"/>
        <c:crossBetween val="midCat"/>
        <c:dispUnits/>
        <c:majorUnit val="0.2"/>
        <c:minorUnit val="0.05"/>
      </c:valAx>
      <c:valAx>
        <c:axId val="5875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20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7325"/>
          <c:y val="0.913"/>
          <c:w val="0.273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14</xdr:row>
      <xdr:rowOff>133350</xdr:rowOff>
    </xdr:from>
    <xdr:to>
      <xdr:col>12</xdr:col>
      <xdr:colOff>219075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4619625" y="2400300"/>
        <a:ext cx="50387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14</xdr:row>
      <xdr:rowOff>133350</xdr:rowOff>
    </xdr:from>
    <xdr:to>
      <xdr:col>12</xdr:col>
      <xdr:colOff>219075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4914900" y="2400300"/>
        <a:ext cx="49339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14</xdr:row>
      <xdr:rowOff>133350</xdr:rowOff>
    </xdr:from>
    <xdr:to>
      <xdr:col>12</xdr:col>
      <xdr:colOff>219075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4914900" y="2400300"/>
        <a:ext cx="49339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14</xdr:row>
      <xdr:rowOff>133350</xdr:rowOff>
    </xdr:from>
    <xdr:to>
      <xdr:col>12</xdr:col>
      <xdr:colOff>219075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4848225" y="2400300"/>
        <a:ext cx="49339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14</xdr:row>
      <xdr:rowOff>133350</xdr:rowOff>
    </xdr:from>
    <xdr:to>
      <xdr:col>12</xdr:col>
      <xdr:colOff>219075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4848225" y="2400300"/>
        <a:ext cx="49339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1" width="14.8515625" style="19" bestFit="1" customWidth="1"/>
    <col min="2" max="2" width="13.8515625" style="19" bestFit="1" customWidth="1"/>
    <col min="3" max="3" width="13.8515625" style="19" customWidth="1"/>
    <col min="4" max="4" width="6.28125" style="19" bestFit="1" customWidth="1"/>
    <col min="5" max="5" width="12.7109375" style="19" bestFit="1" customWidth="1"/>
    <col min="6" max="16384" width="11.421875" style="19" customWidth="1"/>
  </cols>
  <sheetData>
    <row r="1" spans="1:2" ht="12.75">
      <c r="A1" s="19" t="s">
        <v>0</v>
      </c>
      <c r="B1" s="20" t="s">
        <v>38</v>
      </c>
    </row>
    <row r="2" spans="1:3" ht="12.75">
      <c r="A2" s="21" t="s">
        <v>1</v>
      </c>
      <c r="B2" s="22" t="s">
        <v>39</v>
      </c>
      <c r="C2" s="19" t="s">
        <v>2</v>
      </c>
    </row>
    <row r="3" spans="1:8" ht="12.75">
      <c r="A3" s="21" t="s">
        <v>3</v>
      </c>
      <c r="B3" s="23">
        <v>36269</v>
      </c>
      <c r="G3" s="19" t="s">
        <v>26</v>
      </c>
      <c r="H3" s="24">
        <f>B8*H13-H9*H10</f>
        <v>-195.57934014042712</v>
      </c>
    </row>
    <row r="4" spans="2:8" ht="12.75">
      <c r="B4" s="25" t="str">
        <f>CONCATENATE("y = ",TEXT(B5,"0.000")," ",TEXT(B6,"0.0000")," x")</f>
        <v>y = 8.533 -1.8627 x</v>
      </c>
      <c r="G4" s="19" t="s">
        <v>25</v>
      </c>
      <c r="H4" s="24">
        <f>B8*H12-H10^2</f>
        <v>662.4366810324573</v>
      </c>
    </row>
    <row r="5" spans="1:8" ht="12.75">
      <c r="A5" s="19" t="s">
        <v>7</v>
      </c>
      <c r="B5" s="26">
        <f>INTERCEPT(E15:E44,A15:A44)</f>
        <v>8.53313932440837</v>
      </c>
      <c r="C5" s="19" t="s">
        <v>19</v>
      </c>
      <c r="G5" s="21" t="s">
        <v>24</v>
      </c>
      <c r="H5" s="27">
        <f>(B11*H4-H3^2)/(B8*H8*B11)</f>
        <v>0.3549271339982205</v>
      </c>
    </row>
    <row r="6" spans="1:8" ht="12.75">
      <c r="A6" s="19" t="s">
        <v>8</v>
      </c>
      <c r="B6" s="28">
        <f>SLOPE(E15:E44,A15:A44)</f>
        <v>-1.8626603822897736</v>
      </c>
      <c r="C6" s="19" t="s">
        <v>18</v>
      </c>
      <c r="G6" s="19" t="s">
        <v>21</v>
      </c>
      <c r="H6" s="27">
        <f>TINV(H7,H8)</f>
        <v>2.0484071146628864</v>
      </c>
    </row>
    <row r="7" spans="1:8" ht="12.75">
      <c r="A7" s="21" t="s">
        <v>9</v>
      </c>
      <c r="B7" s="29">
        <f>RSQ(E15:E44,A15:A44)</f>
        <v>0.5499361658327114</v>
      </c>
      <c r="C7" s="19" t="str">
        <f>IF(B7&lt;0.9,"No Vale,Usar Otro","Si Vale,Usar este")</f>
        <v>No Vale,Usar Otro</v>
      </c>
      <c r="G7" s="30" t="s">
        <v>7</v>
      </c>
      <c r="H7" s="31">
        <v>0.05</v>
      </c>
    </row>
    <row r="8" spans="1:8" ht="12.75">
      <c r="A8" s="19" t="s">
        <v>17</v>
      </c>
      <c r="B8" s="19">
        <f>COUNT(A15:A44)</f>
        <v>30</v>
      </c>
      <c r="D8" s="24"/>
      <c r="G8" s="30" t="s">
        <v>20</v>
      </c>
      <c r="H8" s="19">
        <f>B8-2</f>
        <v>28</v>
      </c>
    </row>
    <row r="9" spans="1:9" ht="12.75">
      <c r="A9" s="19" t="s">
        <v>40</v>
      </c>
      <c r="B9" s="19">
        <f>AVERAGE(A15:A44)</f>
        <v>1.2000000000000002</v>
      </c>
      <c r="C9" s="19" t="s">
        <v>29</v>
      </c>
      <c r="D9" s="24"/>
      <c r="G9" s="19" t="s">
        <v>11</v>
      </c>
      <c r="H9" s="32">
        <f>SUM(A15:A44)</f>
        <v>36.00000000000001</v>
      </c>
      <c r="I9" s="27"/>
    </row>
    <row r="10" spans="1:8" ht="12.75">
      <c r="A10" s="19" t="s">
        <v>22</v>
      </c>
      <c r="B10" s="26">
        <f>SQRT(H5)*H6</f>
        <v>1.2203541340306288</v>
      </c>
      <c r="C10" s="19" t="s">
        <v>27</v>
      </c>
      <c r="D10" s="29"/>
      <c r="E10" s="24"/>
      <c r="G10" s="19" t="s">
        <v>12</v>
      </c>
      <c r="H10" s="32">
        <f>SUM(E15:E44)</f>
        <v>188.93840596981926</v>
      </c>
    </row>
    <row r="11" spans="1:8" ht="12.75">
      <c r="A11" s="19" t="s">
        <v>23</v>
      </c>
      <c r="B11" s="33">
        <f>B8*H11-H9^2</f>
        <v>104.99999999999977</v>
      </c>
      <c r="C11" s="19" t="s">
        <v>28</v>
      </c>
      <c r="D11" s="29"/>
      <c r="G11" s="21" t="s">
        <v>15</v>
      </c>
      <c r="H11" s="32">
        <f>SUMSQ(A15:A54)</f>
        <v>46.70000000000001</v>
      </c>
    </row>
    <row r="12" spans="4:8" ht="12.75">
      <c r="D12" s="29"/>
      <c r="G12" s="21" t="s">
        <v>16</v>
      </c>
      <c r="H12" s="32">
        <f>SUMSQ(E15:E44)</f>
        <v>1212.005264381623</v>
      </c>
    </row>
    <row r="13" spans="7:9" ht="12.75">
      <c r="G13" s="19" t="s">
        <v>10</v>
      </c>
      <c r="H13" s="32">
        <f>SUMPRODUCT(A15:A44,E15:E44)</f>
        <v>220.20677582576891</v>
      </c>
      <c r="I13" s="24"/>
    </row>
    <row r="14" spans="1:5" ht="12.75">
      <c r="A14" s="21" t="s">
        <v>13</v>
      </c>
      <c r="B14" s="19" t="s">
        <v>4</v>
      </c>
      <c r="C14" s="19" t="s">
        <v>5</v>
      </c>
      <c r="D14" s="19" t="s">
        <v>6</v>
      </c>
      <c r="E14" s="21" t="s">
        <v>14</v>
      </c>
    </row>
    <row r="15" spans="1:5" ht="12.75">
      <c r="A15" s="34">
        <v>0.7</v>
      </c>
      <c r="B15" s="35">
        <v>3.7</v>
      </c>
      <c r="C15" s="35">
        <v>2.75</v>
      </c>
      <c r="D15" s="36">
        <f aca="true" t="shared" si="0" ref="D15:D44">(B15+C15)/4</f>
        <v>1.6125</v>
      </c>
      <c r="E15" s="27">
        <f aca="true" t="shared" si="1" ref="E15:E44">PI()*D15^2</f>
        <v>8.168631773185586</v>
      </c>
    </row>
    <row r="16" spans="1:5" ht="12.75">
      <c r="A16" s="34">
        <v>0.7</v>
      </c>
      <c r="B16" s="35">
        <v>3.2</v>
      </c>
      <c r="C16" s="35">
        <v>2.65</v>
      </c>
      <c r="D16" s="36">
        <f t="shared" si="0"/>
        <v>1.4625</v>
      </c>
      <c r="E16" s="27">
        <f t="shared" si="1"/>
        <v>6.719572161717292</v>
      </c>
    </row>
    <row r="17" spans="1:5" ht="12.75">
      <c r="A17" s="34">
        <v>0.7</v>
      </c>
      <c r="B17" s="35">
        <v>3.45</v>
      </c>
      <c r="C17" s="35">
        <v>2.65</v>
      </c>
      <c r="D17" s="36">
        <f t="shared" si="0"/>
        <v>1.525</v>
      </c>
      <c r="E17" s="27">
        <f t="shared" si="1"/>
        <v>7.306166415004761</v>
      </c>
    </row>
    <row r="18" spans="1:5" ht="12.75">
      <c r="A18" s="34">
        <v>0.7</v>
      </c>
      <c r="B18" s="35">
        <v>3.55</v>
      </c>
      <c r="C18" s="35">
        <v>2.75</v>
      </c>
      <c r="D18" s="36">
        <f t="shared" si="0"/>
        <v>1.575</v>
      </c>
      <c r="E18" s="27">
        <f t="shared" si="1"/>
        <v>7.79311327631118</v>
      </c>
    </row>
    <row r="19" spans="1:5" ht="12.75">
      <c r="A19" s="34">
        <v>0.7</v>
      </c>
      <c r="B19" s="35">
        <v>3.45</v>
      </c>
      <c r="C19" s="35">
        <v>2.65</v>
      </c>
      <c r="D19" s="36">
        <f t="shared" si="0"/>
        <v>1.525</v>
      </c>
      <c r="E19" s="27">
        <f t="shared" si="1"/>
        <v>7.306166415004761</v>
      </c>
    </row>
    <row r="20" spans="1:5" ht="12.75">
      <c r="A20" s="34">
        <v>0.9</v>
      </c>
      <c r="B20" s="35">
        <v>3.1</v>
      </c>
      <c r="C20" s="35">
        <v>2.75</v>
      </c>
      <c r="D20" s="36">
        <f t="shared" si="0"/>
        <v>1.4625</v>
      </c>
      <c r="E20" s="27">
        <f t="shared" si="1"/>
        <v>6.719572161717292</v>
      </c>
    </row>
    <row r="21" spans="1:5" ht="12.75">
      <c r="A21" s="34">
        <v>0.9</v>
      </c>
      <c r="B21" s="35">
        <v>3.15</v>
      </c>
      <c r="C21" s="35">
        <v>2.75</v>
      </c>
      <c r="D21" s="36">
        <f t="shared" si="0"/>
        <v>1.475</v>
      </c>
      <c r="E21" s="27">
        <f t="shared" si="1"/>
        <v>6.834927516966294</v>
      </c>
    </row>
    <row r="22" spans="1:5" ht="12.75">
      <c r="A22" s="34">
        <v>0.9</v>
      </c>
      <c r="B22" s="35">
        <v>3.08</v>
      </c>
      <c r="C22" s="35">
        <v>2.97</v>
      </c>
      <c r="D22" s="36">
        <f t="shared" si="0"/>
        <v>1.5125000000000002</v>
      </c>
      <c r="E22" s="27">
        <f t="shared" si="1"/>
        <v>7.1868840689387765</v>
      </c>
    </row>
    <row r="23" spans="1:5" ht="12.75">
      <c r="A23" s="34">
        <v>0.9</v>
      </c>
      <c r="B23" s="35">
        <v>3.07</v>
      </c>
      <c r="C23" s="35">
        <v>2.85</v>
      </c>
      <c r="D23" s="36">
        <f t="shared" si="0"/>
        <v>1.48</v>
      </c>
      <c r="E23" s="27">
        <f t="shared" si="1"/>
        <v>6.881344548423082</v>
      </c>
    </row>
    <row r="24" spans="1:5" ht="12.75">
      <c r="A24" s="34">
        <v>0.9</v>
      </c>
      <c r="B24" s="35">
        <v>2.95</v>
      </c>
      <c r="C24" s="35">
        <v>2.65</v>
      </c>
      <c r="D24" s="36">
        <f t="shared" si="0"/>
        <v>1.4</v>
      </c>
      <c r="E24" s="27">
        <f t="shared" si="1"/>
        <v>6.157521601035993</v>
      </c>
    </row>
    <row r="25" spans="1:5" ht="12.75">
      <c r="A25" s="34">
        <v>1.1</v>
      </c>
      <c r="B25" s="35">
        <v>2.78</v>
      </c>
      <c r="C25" s="35">
        <v>2.75</v>
      </c>
      <c r="D25" s="36">
        <f t="shared" si="0"/>
        <v>1.3824999999999998</v>
      </c>
      <c r="E25" s="27">
        <f t="shared" si="1"/>
        <v>6.004545673760255</v>
      </c>
    </row>
    <row r="26" spans="1:5" ht="12.75">
      <c r="A26" s="34">
        <v>1.1</v>
      </c>
      <c r="B26" s="35">
        <v>3.08</v>
      </c>
      <c r="C26" s="35">
        <v>2.7</v>
      </c>
      <c r="D26" s="36">
        <f t="shared" si="0"/>
        <v>1.445</v>
      </c>
      <c r="E26" s="27">
        <f t="shared" si="1"/>
        <v>6.559724000511828</v>
      </c>
    </row>
    <row r="27" spans="1:5" ht="12.75">
      <c r="A27" s="34">
        <v>1.1</v>
      </c>
      <c r="B27" s="35">
        <v>3.25</v>
      </c>
      <c r="C27" s="35">
        <v>2.45</v>
      </c>
      <c r="D27" s="36">
        <f t="shared" si="0"/>
        <v>1.425</v>
      </c>
      <c r="E27" s="27">
        <f t="shared" si="1"/>
        <v>6.379396582195774</v>
      </c>
    </row>
    <row r="28" spans="1:5" ht="12.75">
      <c r="A28" s="34">
        <v>1.1</v>
      </c>
      <c r="B28" s="35">
        <v>3.08</v>
      </c>
      <c r="C28" s="35">
        <v>2.85</v>
      </c>
      <c r="D28" s="36">
        <f t="shared" si="0"/>
        <v>1.4825</v>
      </c>
      <c r="E28" s="27">
        <f t="shared" si="1"/>
        <v>6.9046119690137315</v>
      </c>
    </row>
    <row r="29" spans="1:5" ht="12.75">
      <c r="A29" s="34">
        <v>1.1</v>
      </c>
      <c r="B29" s="35">
        <v>3.1</v>
      </c>
      <c r="C29" s="35">
        <v>2.7</v>
      </c>
      <c r="D29" s="36">
        <f t="shared" si="0"/>
        <v>1.4500000000000002</v>
      </c>
      <c r="E29" s="27">
        <f t="shared" si="1"/>
        <v>6.605198554172541</v>
      </c>
    </row>
    <row r="30" spans="1:5" ht="12.75">
      <c r="A30" s="34">
        <v>1.3</v>
      </c>
      <c r="B30" s="35">
        <v>2.98</v>
      </c>
      <c r="C30" s="35">
        <v>2.7</v>
      </c>
      <c r="D30" s="36">
        <f t="shared" si="0"/>
        <v>1.42</v>
      </c>
      <c r="E30" s="27">
        <f t="shared" si="1"/>
        <v>6.334707426698459</v>
      </c>
    </row>
    <row r="31" spans="1:5" ht="12.75">
      <c r="A31" s="34">
        <v>1.3</v>
      </c>
      <c r="B31" s="35">
        <v>2.87</v>
      </c>
      <c r="C31" s="35">
        <v>2.7</v>
      </c>
      <c r="D31" s="36">
        <f t="shared" si="0"/>
        <v>1.3925</v>
      </c>
      <c r="E31" s="27">
        <f t="shared" si="1"/>
        <v>6.091724869897374</v>
      </c>
    </row>
    <row r="32" spans="1:5" ht="12.75">
      <c r="A32" s="34">
        <v>1.3</v>
      </c>
      <c r="B32" s="35">
        <v>2.55</v>
      </c>
      <c r="C32" s="35">
        <v>2.55</v>
      </c>
      <c r="D32" s="36">
        <f t="shared" si="0"/>
        <v>1.275</v>
      </c>
      <c r="E32" s="27">
        <f t="shared" si="1"/>
        <v>5.107051557491907</v>
      </c>
    </row>
    <row r="33" spans="1:5" ht="12.75">
      <c r="A33" s="34">
        <v>1.3</v>
      </c>
      <c r="B33" s="35">
        <v>2.77</v>
      </c>
      <c r="C33" s="35">
        <v>2.54</v>
      </c>
      <c r="D33" s="36">
        <f t="shared" si="0"/>
        <v>1.3275000000000001</v>
      </c>
      <c r="E33" s="27">
        <f t="shared" si="1"/>
        <v>5.5362912887426985</v>
      </c>
    </row>
    <row r="34" spans="1:5" ht="12.75">
      <c r="A34" s="34">
        <v>1.3</v>
      </c>
      <c r="B34" s="35">
        <v>3</v>
      </c>
      <c r="C34" s="35">
        <v>2.5</v>
      </c>
      <c r="D34" s="36">
        <f t="shared" si="0"/>
        <v>1.375</v>
      </c>
      <c r="E34" s="27">
        <f t="shared" si="1"/>
        <v>5.939573610693203</v>
      </c>
    </row>
    <row r="35" spans="1:5" ht="12.75">
      <c r="A35" s="34">
        <v>1.5</v>
      </c>
      <c r="B35" s="35">
        <v>2.85</v>
      </c>
      <c r="C35" s="35">
        <v>2.65</v>
      </c>
      <c r="D35" s="36">
        <f t="shared" si="0"/>
        <v>1.375</v>
      </c>
      <c r="E35" s="27">
        <f t="shared" si="1"/>
        <v>5.939573610693203</v>
      </c>
    </row>
    <row r="36" spans="1:5" ht="12.75">
      <c r="A36" s="34">
        <v>1.5</v>
      </c>
      <c r="B36" s="35">
        <v>2.75</v>
      </c>
      <c r="C36" s="35">
        <v>2.75</v>
      </c>
      <c r="D36" s="36">
        <f t="shared" si="0"/>
        <v>1.375</v>
      </c>
      <c r="E36" s="27">
        <f t="shared" si="1"/>
        <v>5.939573610693203</v>
      </c>
    </row>
    <row r="37" spans="1:5" ht="12.75">
      <c r="A37" s="34">
        <v>1.5</v>
      </c>
      <c r="B37" s="35">
        <v>2.6</v>
      </c>
      <c r="C37" s="35">
        <v>2.6</v>
      </c>
      <c r="D37" s="36">
        <f t="shared" si="0"/>
        <v>1.3</v>
      </c>
      <c r="E37" s="27">
        <f t="shared" si="1"/>
        <v>5.3092915845667505</v>
      </c>
    </row>
    <row r="38" spans="1:5" ht="12.75">
      <c r="A38" s="34">
        <v>1.5</v>
      </c>
      <c r="B38" s="35">
        <v>2.73</v>
      </c>
      <c r="C38" s="35">
        <v>2.6</v>
      </c>
      <c r="D38" s="36">
        <f t="shared" si="0"/>
        <v>1.3325</v>
      </c>
      <c r="E38" s="27">
        <f t="shared" si="1"/>
        <v>5.578074471035442</v>
      </c>
    </row>
    <row r="39" spans="1:5" ht="12.75">
      <c r="A39" s="34">
        <v>1.5</v>
      </c>
      <c r="B39" s="35">
        <v>2.85</v>
      </c>
      <c r="C39" s="35">
        <v>2.3</v>
      </c>
      <c r="D39" s="36">
        <f t="shared" si="0"/>
        <v>1.2875</v>
      </c>
      <c r="E39" s="27">
        <f t="shared" si="1"/>
        <v>5.2076806971772065</v>
      </c>
    </row>
    <row r="40" spans="1:5" ht="12.75">
      <c r="A40" s="34">
        <v>1.7</v>
      </c>
      <c r="B40" s="35">
        <v>2.85</v>
      </c>
      <c r="C40" s="35">
        <v>2.85</v>
      </c>
      <c r="D40" s="36">
        <f t="shared" si="0"/>
        <v>1.425</v>
      </c>
      <c r="E40" s="27">
        <f t="shared" si="1"/>
        <v>6.379396582195774</v>
      </c>
    </row>
    <row r="41" spans="1:5" ht="12.75">
      <c r="A41" s="34">
        <v>1.7</v>
      </c>
      <c r="B41" s="35">
        <v>3.1</v>
      </c>
      <c r="C41" s="35">
        <v>2.9</v>
      </c>
      <c r="D41" s="36">
        <f t="shared" si="0"/>
        <v>1.5</v>
      </c>
      <c r="E41" s="27">
        <f t="shared" si="1"/>
        <v>7.0685834705770345</v>
      </c>
    </row>
    <row r="42" spans="1:5" ht="12.75">
      <c r="A42" s="34">
        <v>1.7</v>
      </c>
      <c r="B42" s="35">
        <v>2.75</v>
      </c>
      <c r="C42" s="35">
        <v>2.55</v>
      </c>
      <c r="D42" s="36">
        <f t="shared" si="0"/>
        <v>1.325</v>
      </c>
      <c r="E42" s="27">
        <f t="shared" si="1"/>
        <v>5.5154586024585806</v>
      </c>
    </row>
    <row r="43" spans="1:5" ht="12.75">
      <c r="A43" s="34">
        <v>1.7</v>
      </c>
      <c r="B43" s="35">
        <v>2.4</v>
      </c>
      <c r="C43" s="35">
        <v>2.2</v>
      </c>
      <c r="D43" s="36">
        <f t="shared" si="0"/>
        <v>1.15</v>
      </c>
      <c r="E43" s="27">
        <f t="shared" si="1"/>
        <v>4.1547562843725006</v>
      </c>
    </row>
    <row r="44" spans="1:5" ht="12.75">
      <c r="A44" s="34">
        <v>1.7</v>
      </c>
      <c r="B44" s="35">
        <v>2.9</v>
      </c>
      <c r="C44" s="35">
        <v>2.3</v>
      </c>
      <c r="D44" s="36">
        <f t="shared" si="0"/>
        <v>1.2999999999999998</v>
      </c>
      <c r="E44" s="27">
        <f t="shared" si="1"/>
        <v>5.309291584566749</v>
      </c>
    </row>
    <row r="45" spans="2:5" ht="12.75">
      <c r="B45" s="35"/>
      <c r="C45" s="35"/>
      <c r="D45" s="36"/>
      <c r="E45" s="27"/>
    </row>
    <row r="46" spans="2:5" ht="12.75">
      <c r="B46" s="35"/>
      <c r="C46" s="35"/>
      <c r="D46" s="36"/>
      <c r="E46" s="27"/>
    </row>
    <row r="47" spans="2:5" ht="12.75">
      <c r="B47" s="35"/>
      <c r="C47" s="35"/>
      <c r="D47" s="36"/>
      <c r="E47" s="27"/>
    </row>
    <row r="48" spans="2:5" ht="12.75">
      <c r="B48" s="35"/>
      <c r="C48" s="35"/>
      <c r="D48" s="36"/>
      <c r="E48" s="27"/>
    </row>
    <row r="49" spans="2:5" ht="12.75">
      <c r="B49" s="35"/>
      <c r="C49" s="35"/>
      <c r="D49" s="36"/>
      <c r="E49" s="27"/>
    </row>
    <row r="50" spans="2:5" ht="12.75">
      <c r="B50" s="35"/>
      <c r="C50" s="35"/>
      <c r="D50" s="36"/>
      <c r="E50" s="27"/>
    </row>
    <row r="51" spans="2:5" ht="12.75">
      <c r="B51" s="35"/>
      <c r="C51" s="35"/>
      <c r="D51" s="36"/>
      <c r="E51" s="27"/>
    </row>
    <row r="52" spans="2:5" ht="12.75">
      <c r="B52" s="35"/>
      <c r="C52" s="35"/>
      <c r="D52" s="36"/>
      <c r="E52" s="27"/>
    </row>
    <row r="53" spans="2:5" ht="12.75">
      <c r="B53" s="35"/>
      <c r="C53" s="35"/>
      <c r="D53" s="36"/>
      <c r="E53" s="27"/>
    </row>
    <row r="54" spans="2:5" ht="12.75">
      <c r="B54" s="35"/>
      <c r="C54" s="35"/>
      <c r="D54" s="36"/>
      <c r="E54" s="27"/>
    </row>
  </sheetData>
  <sheetProtection/>
  <conditionalFormatting sqref="C7">
    <cfRule type="cellIs" priority="1" dxfId="0" operator="equal" stopIfTrue="1">
      <formula>"No Vale,Usar Otro"</formula>
    </cfRule>
  </conditionalFormatting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14.8515625" style="0" bestFit="1" customWidth="1"/>
    <col min="2" max="2" width="18.28125" style="0" bestFit="1" customWidth="1"/>
    <col min="3" max="3" width="13.8515625" style="0" customWidth="1"/>
    <col min="4" max="4" width="6.28125" style="0" bestFit="1" customWidth="1"/>
    <col min="5" max="5" width="12.7109375" style="0" bestFit="1" customWidth="1"/>
    <col min="6" max="8" width="11.421875" style="0" customWidth="1"/>
    <col min="9" max="9" width="9.8515625" style="0" customWidth="1"/>
  </cols>
  <sheetData>
    <row r="1" spans="1:2" ht="12.75">
      <c r="A1" t="s">
        <v>0</v>
      </c>
      <c r="B1" s="16" t="s">
        <v>36</v>
      </c>
    </row>
    <row r="2" spans="1:3" ht="12.75">
      <c r="A2" s="1" t="s">
        <v>1</v>
      </c>
      <c r="B2" s="16" t="s">
        <v>37</v>
      </c>
      <c r="C2" t="s">
        <v>2</v>
      </c>
    </row>
    <row r="3" spans="1:8" ht="12.75">
      <c r="A3" s="1" t="s">
        <v>3</v>
      </c>
      <c r="B3" s="3">
        <v>36277</v>
      </c>
      <c r="C3" s="18"/>
      <c r="G3" t="s">
        <v>26</v>
      </c>
      <c r="H3" s="6">
        <f>B8*H13-H9*H10</f>
        <v>-227.29915686069762</v>
      </c>
    </row>
    <row r="4" spans="2:8" ht="12.75">
      <c r="B4" s="12" t="str">
        <f>CONCATENATE("y = ",TEXT(B5,"0.000")," ",TEXT(B6,"0.0000")," x")</f>
        <v>y = 8.271 -2.0026 x</v>
      </c>
      <c r="G4" t="s">
        <v>25</v>
      </c>
      <c r="H4" s="6">
        <f>B8*H12-H10^2</f>
        <v>491.523392309733</v>
      </c>
    </row>
    <row r="5" spans="1:8" ht="12.75">
      <c r="A5" t="s">
        <v>7</v>
      </c>
      <c r="B5" s="8">
        <f>INTERCEPT(E15:E54,A15:A54)</f>
        <v>8.271122047025349</v>
      </c>
      <c r="C5" t="s">
        <v>19</v>
      </c>
      <c r="G5" s="1" t="s">
        <v>24</v>
      </c>
      <c r="H5" s="13">
        <f>(B11*H4-H3^2)/(B8*H8*B11)</f>
        <v>0.031451061788971765</v>
      </c>
    </row>
    <row r="6" spans="1:8" ht="12.75">
      <c r="A6" t="s">
        <v>8</v>
      </c>
      <c r="B6" s="7">
        <f>SLOPE(E15:E54,A15:A54)</f>
        <v>-2.00263574326605</v>
      </c>
      <c r="C6" t="s">
        <v>18</v>
      </c>
      <c r="G6" t="s">
        <v>21</v>
      </c>
      <c r="H6" s="13">
        <f>TINV(H7,H8)</f>
        <v>2.034515287221409</v>
      </c>
    </row>
    <row r="7" spans="1:8" ht="12.75">
      <c r="A7" s="1" t="s">
        <v>9</v>
      </c>
      <c r="B7" s="14">
        <f>RSQ(E15:E54,A15:A54)</f>
        <v>0.9260951219522644</v>
      </c>
      <c r="C7" t="str">
        <f>IF(B7&lt;0.9,"No Vale,Usar Otro","Si Vale,Usar este")</f>
        <v>Si Vale,Usar este</v>
      </c>
      <c r="G7" s="10" t="s">
        <v>7</v>
      </c>
      <c r="H7" s="11">
        <v>0.05</v>
      </c>
    </row>
    <row r="8" spans="1:8" ht="12.75">
      <c r="A8" t="s">
        <v>17</v>
      </c>
      <c r="B8">
        <f>COUNT(A15:A54)</f>
        <v>35</v>
      </c>
      <c r="D8" s="6"/>
      <c r="G8" s="10" t="s">
        <v>20</v>
      </c>
      <c r="H8">
        <f>B8-2</f>
        <v>33</v>
      </c>
    </row>
    <row r="9" spans="1:9" ht="12.75">
      <c r="A9" s="1" t="s">
        <v>29</v>
      </c>
      <c r="B9">
        <f>AVERAGE(A15:A54)</f>
        <v>1.2142857142857144</v>
      </c>
      <c r="D9" s="6"/>
      <c r="G9" t="s">
        <v>11</v>
      </c>
      <c r="H9" s="15">
        <f>SUM(A15:A54)</f>
        <v>42.50000000000001</v>
      </c>
      <c r="I9" s="13"/>
    </row>
    <row r="10" spans="1:8" ht="12.75">
      <c r="A10" t="s">
        <v>22</v>
      </c>
      <c r="B10" s="8">
        <f>SQRT(H5)*H6</f>
        <v>0.3608100396177258</v>
      </c>
      <c r="C10" t="s">
        <v>27</v>
      </c>
      <c r="D10" s="14"/>
      <c r="E10" s="6"/>
      <c r="G10" t="s">
        <v>12</v>
      </c>
      <c r="H10" s="15">
        <f>SUM(E15:E54)</f>
        <v>204.37725255708006</v>
      </c>
    </row>
    <row r="11" spans="1:8" ht="12.75">
      <c r="A11" t="s">
        <v>23</v>
      </c>
      <c r="B11" s="9">
        <f>B8*H11-H9^2</f>
        <v>113.50000000000023</v>
      </c>
      <c r="C11" t="s">
        <v>28</v>
      </c>
      <c r="D11" s="14"/>
      <c r="G11" s="1" t="s">
        <v>15</v>
      </c>
      <c r="H11" s="15">
        <f>SUMSQ(A15:A54)</f>
        <v>54.85000000000002</v>
      </c>
    </row>
    <row r="12" spans="4:8" ht="12.75">
      <c r="D12" s="14"/>
      <c r="G12" s="1" t="s">
        <v>16</v>
      </c>
      <c r="H12" s="15">
        <f>SUMSQ(E15:E54)</f>
        <v>1207.4738501454349</v>
      </c>
    </row>
    <row r="13" spans="7:9" ht="12.75">
      <c r="G13" t="s">
        <v>10</v>
      </c>
      <c r="H13" s="15">
        <f>SUMPRODUCT(A15:A54,E15:E54)</f>
        <v>241.67811648043448</v>
      </c>
      <c r="I13" s="6"/>
    </row>
    <row r="14" spans="1:5" ht="12.75">
      <c r="A14" s="1" t="s">
        <v>13</v>
      </c>
      <c r="B14" t="s">
        <v>4</v>
      </c>
      <c r="C14" t="s">
        <v>5</v>
      </c>
      <c r="D14" t="s">
        <v>6</v>
      </c>
      <c r="E14" s="1" t="s">
        <v>14</v>
      </c>
    </row>
    <row r="15" spans="1:5" ht="12.75">
      <c r="A15" s="2">
        <v>0.7</v>
      </c>
      <c r="B15" s="4">
        <v>2.93</v>
      </c>
      <c r="C15" s="4">
        <v>2.95</v>
      </c>
      <c r="D15" s="5">
        <f aca="true" t="shared" si="0" ref="D15:D54">(B15+C15)/4</f>
        <v>1.4700000000000002</v>
      </c>
      <c r="E15" s="13">
        <f aca="true" t="shared" si="1" ref="E15:E54">PI()*D15^2</f>
        <v>6.788667565142187</v>
      </c>
    </row>
    <row r="16" spans="1:5" ht="12.75">
      <c r="A16" s="2">
        <v>0.7</v>
      </c>
      <c r="B16" s="4">
        <v>3.1</v>
      </c>
      <c r="C16" s="4">
        <v>3.07</v>
      </c>
      <c r="D16" s="5">
        <f t="shared" si="0"/>
        <v>1.5425</v>
      </c>
      <c r="E16" s="13">
        <f t="shared" si="1"/>
        <v>7.47481103564028</v>
      </c>
    </row>
    <row r="17" spans="1:5" ht="12.75">
      <c r="A17" s="2">
        <v>0.7</v>
      </c>
      <c r="B17" s="4">
        <v>2.95</v>
      </c>
      <c r="C17" s="4">
        <v>2.97</v>
      </c>
      <c r="D17" s="5">
        <f t="shared" si="0"/>
        <v>1.48</v>
      </c>
      <c r="E17" s="13">
        <f t="shared" si="1"/>
        <v>6.881344548423082</v>
      </c>
    </row>
    <row r="18" spans="1:5" ht="12.75">
      <c r="A18" s="2">
        <v>0.7</v>
      </c>
      <c r="B18" s="4">
        <v>2.95</v>
      </c>
      <c r="C18" s="4">
        <v>2.98</v>
      </c>
      <c r="D18" s="5">
        <f t="shared" si="0"/>
        <v>1.4825</v>
      </c>
      <c r="E18" s="13">
        <f t="shared" si="1"/>
        <v>6.9046119690137315</v>
      </c>
    </row>
    <row r="19" spans="1:5" ht="12.75">
      <c r="A19" s="2">
        <v>0.7</v>
      </c>
      <c r="B19" s="4">
        <v>2.98</v>
      </c>
      <c r="C19" s="4">
        <v>2.99</v>
      </c>
      <c r="D19" s="5">
        <f t="shared" si="0"/>
        <v>1.4925000000000002</v>
      </c>
      <c r="E19" s="13">
        <f t="shared" si="1"/>
        <v>6.9980743504580305</v>
      </c>
    </row>
    <row r="20" spans="1:5" ht="12.75">
      <c r="A20" s="2">
        <v>0.9</v>
      </c>
      <c r="B20" s="4">
        <v>2.8</v>
      </c>
      <c r="C20" s="4">
        <v>2.83</v>
      </c>
      <c r="D20" s="5">
        <f t="shared" si="0"/>
        <v>1.4075</v>
      </c>
      <c r="E20" s="13">
        <f t="shared" si="1"/>
        <v>6.223671761348144</v>
      </c>
    </row>
    <row r="21" spans="1:5" ht="12.75">
      <c r="A21" s="2">
        <v>0.9</v>
      </c>
      <c r="B21" s="4">
        <v>2.9</v>
      </c>
      <c r="C21" s="4">
        <v>2.93</v>
      </c>
      <c r="D21" s="5">
        <f t="shared" si="0"/>
        <v>1.4575</v>
      </c>
      <c r="E21" s="13">
        <f t="shared" si="1"/>
        <v>6.673704908974883</v>
      </c>
    </row>
    <row r="22" spans="1:5" ht="12.75">
      <c r="A22" s="2">
        <v>0.9</v>
      </c>
      <c r="B22" s="4">
        <v>2.89</v>
      </c>
      <c r="C22" s="4">
        <v>2.89</v>
      </c>
      <c r="D22" s="5">
        <f t="shared" si="0"/>
        <v>1.445</v>
      </c>
      <c r="E22" s="13">
        <f t="shared" si="1"/>
        <v>6.559724000511828</v>
      </c>
    </row>
    <row r="23" spans="1:5" ht="12.75">
      <c r="A23" s="2">
        <v>0.9</v>
      </c>
      <c r="B23" s="4">
        <v>2.9</v>
      </c>
      <c r="C23" s="4">
        <v>2.87</v>
      </c>
      <c r="D23" s="5">
        <f t="shared" si="0"/>
        <v>1.4425</v>
      </c>
      <c r="E23" s="13">
        <f t="shared" si="1"/>
        <v>6.5370456285437255</v>
      </c>
    </row>
    <row r="24" spans="1:5" ht="12.75">
      <c r="A24" s="2">
        <v>0.9</v>
      </c>
      <c r="B24" s="4">
        <v>2.88</v>
      </c>
      <c r="C24" s="4">
        <v>2.87</v>
      </c>
      <c r="D24" s="5">
        <f t="shared" si="0"/>
        <v>1.4375</v>
      </c>
      <c r="E24" s="13">
        <f t="shared" si="1"/>
        <v>6.491806694332033</v>
      </c>
    </row>
    <row r="25" spans="1:5" ht="12.75">
      <c r="A25" s="2">
        <v>1.1</v>
      </c>
      <c r="B25" s="4">
        <v>2.75</v>
      </c>
      <c r="C25" s="4">
        <v>2.74</v>
      </c>
      <c r="D25" s="5">
        <f t="shared" si="0"/>
        <v>1.3725</v>
      </c>
      <c r="E25" s="13">
        <f t="shared" si="1"/>
        <v>5.917994796153859</v>
      </c>
    </row>
    <row r="26" spans="1:5" ht="12.75">
      <c r="A26" s="2">
        <v>1.1</v>
      </c>
      <c r="B26" s="4">
        <v>2.74</v>
      </c>
      <c r="C26" s="4">
        <v>2.73</v>
      </c>
      <c r="D26" s="5">
        <f t="shared" si="0"/>
        <v>1.3675000000000002</v>
      </c>
      <c r="E26" s="13">
        <f t="shared" si="1"/>
        <v>5.874954976799679</v>
      </c>
    </row>
    <row r="27" spans="1:5" ht="12.75">
      <c r="A27" s="2">
        <v>1.1</v>
      </c>
      <c r="B27" s="4">
        <v>2.75</v>
      </c>
      <c r="C27" s="4">
        <v>2.73</v>
      </c>
      <c r="D27" s="5">
        <f t="shared" si="0"/>
        <v>1.37</v>
      </c>
      <c r="E27" s="13">
        <f t="shared" si="1"/>
        <v>5.896455251522683</v>
      </c>
    </row>
    <row r="28" spans="1:5" ht="12.75">
      <c r="A28" s="2">
        <v>1.1</v>
      </c>
      <c r="B28" s="4">
        <v>2.73</v>
      </c>
      <c r="C28" s="4">
        <v>2.71</v>
      </c>
      <c r="D28" s="5">
        <f t="shared" si="0"/>
        <v>1.3599999999999999</v>
      </c>
      <c r="E28" s="13">
        <f t="shared" si="1"/>
        <v>5.81068977207968</v>
      </c>
    </row>
    <row r="29" spans="1:5" ht="12.75">
      <c r="A29" s="2">
        <v>1.1</v>
      </c>
      <c r="B29" s="4">
        <v>2.72</v>
      </c>
      <c r="C29" s="4">
        <v>2.7</v>
      </c>
      <c r="D29" s="5">
        <f t="shared" si="0"/>
        <v>1.355</v>
      </c>
      <c r="E29" s="13">
        <f t="shared" si="1"/>
        <v>5.7680426518072</v>
      </c>
    </row>
    <row r="30" spans="1:5" ht="12.75">
      <c r="A30" s="2">
        <v>1.3</v>
      </c>
      <c r="B30" s="4">
        <v>2.66</v>
      </c>
      <c r="C30" s="4">
        <v>2.67</v>
      </c>
      <c r="D30" s="5">
        <f t="shared" si="0"/>
        <v>1.3325</v>
      </c>
      <c r="E30" s="13">
        <f t="shared" si="1"/>
        <v>5.578074471035442</v>
      </c>
    </row>
    <row r="31" spans="1:5" ht="12.75">
      <c r="A31" s="2">
        <v>1.3</v>
      </c>
      <c r="B31" s="4">
        <v>2.65</v>
      </c>
      <c r="C31" s="4">
        <v>2.66</v>
      </c>
      <c r="D31" s="5">
        <f t="shared" si="0"/>
        <v>1.3275000000000001</v>
      </c>
      <c r="E31" s="13">
        <f t="shared" si="1"/>
        <v>5.5362912887426985</v>
      </c>
    </row>
    <row r="32" spans="1:5" ht="12.75">
      <c r="A32" s="2">
        <v>1.3</v>
      </c>
      <c r="B32" s="4">
        <v>2.68</v>
      </c>
      <c r="C32" s="4">
        <v>2.66</v>
      </c>
      <c r="D32" s="5">
        <f t="shared" si="0"/>
        <v>1.335</v>
      </c>
      <c r="E32" s="13">
        <f t="shared" si="1"/>
        <v>5.599024967044069</v>
      </c>
    </row>
    <row r="33" spans="1:5" ht="12.75">
      <c r="A33" s="2">
        <v>1.3</v>
      </c>
      <c r="B33" s="4">
        <v>2.63</v>
      </c>
      <c r="C33" s="4">
        <v>2.62</v>
      </c>
      <c r="D33" s="5">
        <f t="shared" si="0"/>
        <v>1.3125</v>
      </c>
      <c r="E33" s="13">
        <f t="shared" si="1"/>
        <v>5.411884219660542</v>
      </c>
    </row>
    <row r="34" spans="1:5" ht="12.75">
      <c r="A34" s="2">
        <v>1.3</v>
      </c>
      <c r="B34" s="4">
        <v>2.67</v>
      </c>
      <c r="C34" s="4">
        <v>2.65</v>
      </c>
      <c r="D34" s="5">
        <f t="shared" si="0"/>
        <v>1.33</v>
      </c>
      <c r="E34" s="13">
        <f t="shared" si="1"/>
        <v>5.557163244934985</v>
      </c>
    </row>
    <row r="35" spans="1:5" ht="12.75">
      <c r="A35" s="2">
        <v>1.4</v>
      </c>
      <c r="B35" s="4">
        <v>2.65</v>
      </c>
      <c r="C35" s="4">
        <v>2.66</v>
      </c>
      <c r="D35" s="5">
        <f t="shared" si="0"/>
        <v>1.3275000000000001</v>
      </c>
      <c r="E35" s="13">
        <f t="shared" si="1"/>
        <v>5.5362912887426985</v>
      </c>
    </row>
    <row r="36" spans="1:5" ht="12.75">
      <c r="A36" s="2">
        <v>1.4</v>
      </c>
      <c r="B36" s="4">
        <v>2.63</v>
      </c>
      <c r="C36" s="4">
        <v>2.62</v>
      </c>
      <c r="D36" s="5">
        <f t="shared" si="0"/>
        <v>1.3125</v>
      </c>
      <c r="E36" s="13">
        <f t="shared" si="1"/>
        <v>5.411884219660542</v>
      </c>
    </row>
    <row r="37" spans="1:5" ht="12.75">
      <c r="A37" s="2">
        <v>1.4</v>
      </c>
      <c r="B37" s="4">
        <v>2.65</v>
      </c>
      <c r="C37" s="4">
        <v>2.63</v>
      </c>
      <c r="D37" s="5">
        <f t="shared" si="0"/>
        <v>1.3199999999999998</v>
      </c>
      <c r="E37" s="13">
        <f t="shared" si="1"/>
        <v>5.473911039614854</v>
      </c>
    </row>
    <row r="38" spans="1:5" ht="12.75">
      <c r="A38" s="2">
        <v>1.4</v>
      </c>
      <c r="B38" s="4">
        <v>2.62</v>
      </c>
      <c r="C38" s="4">
        <v>2.61</v>
      </c>
      <c r="D38" s="5">
        <f t="shared" si="0"/>
        <v>1.3075</v>
      </c>
      <c r="E38" s="13">
        <f t="shared" si="1"/>
        <v>5.370729355898517</v>
      </c>
    </row>
    <row r="39" spans="1:5" ht="12.75">
      <c r="A39" s="2">
        <v>1.4</v>
      </c>
      <c r="B39" s="4">
        <v>2.63</v>
      </c>
      <c r="C39" s="4">
        <v>2.61</v>
      </c>
      <c r="D39" s="5">
        <f t="shared" si="0"/>
        <v>1.31</v>
      </c>
      <c r="E39" s="13">
        <f t="shared" si="1"/>
        <v>5.391287152825445</v>
      </c>
    </row>
    <row r="40" spans="1:5" ht="12.75">
      <c r="A40" s="2">
        <v>1.5</v>
      </c>
      <c r="B40" s="4">
        <v>2.6</v>
      </c>
      <c r="C40" s="4">
        <v>2.62</v>
      </c>
      <c r="D40" s="5">
        <f t="shared" si="0"/>
        <v>1.3050000000000002</v>
      </c>
      <c r="E40" s="13">
        <f t="shared" si="1"/>
        <v>5.350210828879759</v>
      </c>
    </row>
    <row r="41" spans="1:5" ht="12.75">
      <c r="A41" s="2">
        <v>1.5</v>
      </c>
      <c r="B41" s="4">
        <v>2.62</v>
      </c>
      <c r="C41" s="4">
        <v>2.6</v>
      </c>
      <c r="D41" s="5">
        <f t="shared" si="0"/>
        <v>1.3050000000000002</v>
      </c>
      <c r="E41" s="13">
        <f t="shared" si="1"/>
        <v>5.350210828879759</v>
      </c>
    </row>
    <row r="42" spans="1:5" ht="12.75">
      <c r="A42" s="2">
        <v>1.5</v>
      </c>
      <c r="B42" s="4">
        <v>2.6</v>
      </c>
      <c r="C42" s="4">
        <v>2.58</v>
      </c>
      <c r="D42" s="5">
        <f t="shared" si="0"/>
        <v>1.295</v>
      </c>
      <c r="E42" s="13">
        <f t="shared" si="1"/>
        <v>5.268529419886422</v>
      </c>
    </row>
    <row r="43" spans="1:5" ht="12.75">
      <c r="A43" s="2">
        <v>1.5</v>
      </c>
      <c r="B43" s="4">
        <v>2.6</v>
      </c>
      <c r="C43" s="4">
        <v>2.61</v>
      </c>
      <c r="D43" s="5">
        <f t="shared" si="0"/>
        <v>1.3025</v>
      </c>
      <c r="E43" s="13">
        <f t="shared" si="1"/>
        <v>5.329731571769169</v>
      </c>
    </row>
    <row r="44" spans="1:5" ht="12.75">
      <c r="A44" s="2">
        <v>1.5</v>
      </c>
      <c r="B44" s="4">
        <v>2.62</v>
      </c>
      <c r="C44" s="4">
        <v>2.61</v>
      </c>
      <c r="D44" s="5">
        <f t="shared" si="0"/>
        <v>1.3075</v>
      </c>
      <c r="E44" s="13">
        <f t="shared" si="1"/>
        <v>5.370729355898517</v>
      </c>
    </row>
    <row r="45" spans="1:5" ht="12.75">
      <c r="A45" s="2">
        <v>1.6</v>
      </c>
      <c r="B45" s="4">
        <v>2.6</v>
      </c>
      <c r="C45" s="4">
        <v>2.58</v>
      </c>
      <c r="D45" s="5">
        <f t="shared" si="0"/>
        <v>1.295</v>
      </c>
      <c r="E45" s="13">
        <f t="shared" si="1"/>
        <v>5.268529419886422</v>
      </c>
    </row>
    <row r="46" spans="1:5" ht="12.75">
      <c r="A46" s="2">
        <v>1.6</v>
      </c>
      <c r="B46" s="4">
        <v>2.58</v>
      </c>
      <c r="C46" s="4">
        <v>2.57</v>
      </c>
      <c r="D46" s="5">
        <f t="shared" si="0"/>
        <v>1.2875</v>
      </c>
      <c r="E46" s="13">
        <f t="shared" si="1"/>
        <v>5.2076806971772065</v>
      </c>
    </row>
    <row r="47" spans="1:5" ht="12.75">
      <c r="A47" s="2">
        <v>1.6</v>
      </c>
      <c r="B47" s="4">
        <v>2.54</v>
      </c>
      <c r="C47" s="4">
        <v>2.54</v>
      </c>
      <c r="D47" s="5">
        <f t="shared" si="0"/>
        <v>1.27</v>
      </c>
      <c r="E47" s="13">
        <f t="shared" si="1"/>
        <v>5.067074790974977</v>
      </c>
    </row>
    <row r="48" spans="1:5" ht="12.75">
      <c r="A48" s="2">
        <v>1.6</v>
      </c>
      <c r="B48" s="4">
        <v>2.6</v>
      </c>
      <c r="C48" s="4">
        <v>2.57</v>
      </c>
      <c r="D48" s="5">
        <f t="shared" si="0"/>
        <v>1.2925</v>
      </c>
      <c r="E48" s="13">
        <f t="shared" si="1"/>
        <v>5.2482072424085136</v>
      </c>
    </row>
    <row r="49" spans="1:5" ht="12.75">
      <c r="A49" s="2">
        <v>1.6</v>
      </c>
      <c r="B49" s="4">
        <v>2.6</v>
      </c>
      <c r="C49" s="4">
        <v>2.57</v>
      </c>
      <c r="D49" s="5">
        <f t="shared" si="0"/>
        <v>1.2925</v>
      </c>
      <c r="E49" s="13">
        <f t="shared" si="1"/>
        <v>5.2482072424085136</v>
      </c>
    </row>
    <row r="50" spans="1:5" ht="12.75">
      <c r="A50" s="2"/>
      <c r="B50" s="4"/>
      <c r="C50" s="4"/>
      <c r="D50" s="5">
        <f t="shared" si="0"/>
        <v>0</v>
      </c>
      <c r="E50" s="13">
        <f t="shared" si="1"/>
        <v>0</v>
      </c>
    </row>
    <row r="51" spans="1:5" ht="12.75">
      <c r="A51" s="2"/>
      <c r="B51" s="4"/>
      <c r="C51" s="4"/>
      <c r="D51" s="5">
        <f t="shared" si="0"/>
        <v>0</v>
      </c>
      <c r="E51" s="13">
        <f t="shared" si="1"/>
        <v>0</v>
      </c>
    </row>
    <row r="52" spans="1:5" ht="12.75">
      <c r="A52" s="2"/>
      <c r="B52" s="4"/>
      <c r="C52" s="4"/>
      <c r="D52" s="5">
        <f t="shared" si="0"/>
        <v>0</v>
      </c>
      <c r="E52" s="13">
        <f t="shared" si="1"/>
        <v>0</v>
      </c>
    </row>
    <row r="53" spans="1:5" ht="12.75">
      <c r="A53" s="2"/>
      <c r="B53" s="4"/>
      <c r="C53" s="4"/>
      <c r="D53" s="5">
        <f t="shared" si="0"/>
        <v>0</v>
      </c>
      <c r="E53" s="13">
        <f t="shared" si="1"/>
        <v>0</v>
      </c>
    </row>
    <row r="54" spans="1:5" ht="12.75">
      <c r="A54" s="2"/>
      <c r="B54" s="4"/>
      <c r="C54" s="4"/>
      <c r="D54" s="5">
        <f t="shared" si="0"/>
        <v>0</v>
      </c>
      <c r="E54" s="13">
        <f t="shared" si="1"/>
        <v>0</v>
      </c>
    </row>
  </sheetData>
  <sheetProtection/>
  <conditionalFormatting sqref="C7">
    <cfRule type="cellIs" priority="1" dxfId="0" operator="equal" stopIfTrue="1">
      <formula>"No Vale,Usar Otro"</formula>
    </cfRule>
  </conditionalFormatting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bestFit="1" customWidth="1"/>
    <col min="2" max="2" width="18.28125" style="0" bestFit="1" customWidth="1"/>
    <col min="3" max="3" width="13.8515625" style="0" customWidth="1"/>
    <col min="4" max="4" width="6.28125" style="0" bestFit="1" customWidth="1"/>
    <col min="5" max="5" width="12.7109375" style="0" bestFit="1" customWidth="1"/>
    <col min="6" max="8" width="11.421875" style="0" customWidth="1"/>
    <col min="9" max="9" width="9.8515625" style="0" customWidth="1"/>
  </cols>
  <sheetData>
    <row r="1" spans="1:2" ht="12.75">
      <c r="A1" t="s">
        <v>0</v>
      </c>
      <c r="B1" s="17" t="s">
        <v>32</v>
      </c>
    </row>
    <row r="2" spans="1:3" ht="12.75">
      <c r="A2" s="1" t="s">
        <v>1</v>
      </c>
      <c r="B2" s="16" t="s">
        <v>34</v>
      </c>
      <c r="C2" t="s">
        <v>2</v>
      </c>
    </row>
    <row r="3" spans="1:8" ht="12.75">
      <c r="A3" s="1" t="s">
        <v>3</v>
      </c>
      <c r="B3" s="3">
        <v>36276</v>
      </c>
      <c r="G3" t="s">
        <v>26</v>
      </c>
      <c r="H3" s="6">
        <f>B8*H13-H9*H10</f>
        <v>-13.935790852058517</v>
      </c>
    </row>
    <row r="4" spans="2:8" ht="12.75">
      <c r="B4" s="12" t="str">
        <f>CONCATENATE("y = ",TEXT(B5,"0.000")," ",TEXT(B6,"0.0000")," x")</f>
        <v>y = 5.954 -0.4355 x</v>
      </c>
      <c r="G4" t="s">
        <v>25</v>
      </c>
      <c r="H4" s="6">
        <f>B8*H12-H10^2</f>
        <v>6.685094321110228</v>
      </c>
    </row>
    <row r="5" spans="1:8" ht="12.75">
      <c r="A5" t="s">
        <v>7</v>
      </c>
      <c r="B5" s="8">
        <f>INTERCEPT(E15:E54,A15:A54)</f>
        <v>5.954456905889583</v>
      </c>
      <c r="C5" t="s">
        <v>19</v>
      </c>
      <c r="G5" s="1" t="s">
        <v>24</v>
      </c>
      <c r="H5" s="13">
        <f>(B11*H4-H3^2)/(B8*H8*B11)</f>
        <v>0.0017115235766675472</v>
      </c>
    </row>
    <row r="6" spans="1:8" ht="12.75">
      <c r="A6" t="s">
        <v>8</v>
      </c>
      <c r="B6" s="7">
        <f>SLOPE(E15:E54,A15:A54)</f>
        <v>-0.43549346412684314</v>
      </c>
      <c r="C6" t="s">
        <v>18</v>
      </c>
      <c r="G6" t="s">
        <v>21</v>
      </c>
      <c r="H6" s="13">
        <f>TINV(H7,H8)</f>
        <v>2.1009220368611805</v>
      </c>
    </row>
    <row r="7" spans="1:8" ht="12.75">
      <c r="A7" s="1" t="s">
        <v>9</v>
      </c>
      <c r="B7" s="14">
        <f>RSQ(E15:E54,A15:A54)</f>
        <v>0.9078324915103712</v>
      </c>
      <c r="C7" t="str">
        <f>IF(B7&lt;0.9,"No Vale,Usar Otro","Si Vale,Usar este")</f>
        <v>Si Vale,Usar este</v>
      </c>
      <c r="G7" s="10" t="s">
        <v>7</v>
      </c>
      <c r="H7" s="11">
        <v>0.05</v>
      </c>
    </row>
    <row r="8" spans="1:8" ht="12.75">
      <c r="A8" t="s">
        <v>17</v>
      </c>
      <c r="B8">
        <f>COUNT(A15:A54)</f>
        <v>20</v>
      </c>
      <c r="D8" s="6"/>
      <c r="G8" s="10" t="s">
        <v>20</v>
      </c>
      <c r="H8">
        <f>B8-2</f>
        <v>18</v>
      </c>
    </row>
    <row r="9" spans="1:9" ht="12.75">
      <c r="A9" s="1" t="s">
        <v>29</v>
      </c>
      <c r="B9">
        <f>AVERAGE(A15:A54)</f>
        <v>0.7999999999999998</v>
      </c>
      <c r="D9" s="6"/>
      <c r="G9" t="s">
        <v>11</v>
      </c>
      <c r="H9" s="15">
        <f>SUM(A15:A54)</f>
        <v>15.999999999999996</v>
      </c>
      <c r="I9" s="13"/>
    </row>
    <row r="10" spans="1:8" ht="12.75">
      <c r="A10" t="s">
        <v>22</v>
      </c>
      <c r="B10" s="8">
        <f>SQRT(H5)*H6</f>
        <v>0.08691632986401457</v>
      </c>
      <c r="C10" t="s">
        <v>27</v>
      </c>
      <c r="D10" s="14"/>
      <c r="E10" s="6"/>
      <c r="G10" t="s">
        <v>12</v>
      </c>
      <c r="H10" s="15">
        <f>SUM(E15:E54)</f>
        <v>112.12124269176219</v>
      </c>
    </row>
    <row r="11" spans="1:8" ht="12.75">
      <c r="A11" t="s">
        <v>23</v>
      </c>
      <c r="B11" s="9">
        <f>B8*H11-H9^2</f>
        <v>32.000000000000114</v>
      </c>
      <c r="C11" t="s">
        <v>28</v>
      </c>
      <c r="D11" s="14"/>
      <c r="G11" s="1" t="s">
        <v>15</v>
      </c>
      <c r="H11" s="15">
        <f>SUMSQ(A15:A54)</f>
        <v>14.399999999999999</v>
      </c>
    </row>
    <row r="12" spans="4:8" ht="12.75">
      <c r="D12" s="14"/>
      <c r="G12" s="1" t="s">
        <v>16</v>
      </c>
      <c r="H12" s="15">
        <f>SUMSQ(E15:E54)</f>
        <v>628.8929078533073</v>
      </c>
    </row>
    <row r="13" spans="7:9" ht="12.75">
      <c r="G13" t="s">
        <v>10</v>
      </c>
      <c r="H13" s="15">
        <f>SUMPRODUCT(A15:A54,E15:E54)</f>
        <v>89.0002046108068</v>
      </c>
      <c r="I13" s="6"/>
    </row>
    <row r="14" spans="1:5" ht="12.75">
      <c r="A14" s="1" t="s">
        <v>13</v>
      </c>
      <c r="B14" t="s">
        <v>4</v>
      </c>
      <c r="C14" t="s">
        <v>5</v>
      </c>
      <c r="D14" t="s">
        <v>6</v>
      </c>
      <c r="E14" s="1" t="s">
        <v>14</v>
      </c>
    </row>
    <row r="15" spans="1:5" ht="12.75">
      <c r="A15">
        <v>0.4</v>
      </c>
      <c r="B15" s="4">
        <v>2.75</v>
      </c>
      <c r="C15" s="4">
        <v>2.7</v>
      </c>
      <c r="D15" s="5">
        <f aca="true" t="shared" si="0" ref="D15:D54">(B15+C15)/4</f>
        <v>1.3625</v>
      </c>
      <c r="E15" s="13">
        <f aca="true" t="shared" si="1" ref="E15:E54">PI()*D15^2</f>
        <v>5.832072237078177</v>
      </c>
    </row>
    <row r="16" spans="1:5" ht="12.75">
      <c r="A16">
        <v>0.4</v>
      </c>
      <c r="B16" s="4">
        <v>2.73</v>
      </c>
      <c r="C16" s="4">
        <v>2.7</v>
      </c>
      <c r="D16" s="5">
        <f t="shared" si="0"/>
        <v>1.3575</v>
      </c>
      <c r="E16" s="13">
        <f t="shared" si="1"/>
        <v>5.789346576989355</v>
      </c>
    </row>
    <row r="17" spans="1:5" ht="12.75">
      <c r="A17">
        <v>0.4</v>
      </c>
      <c r="B17" s="4">
        <v>2.71</v>
      </c>
      <c r="C17" s="4">
        <v>2.69</v>
      </c>
      <c r="D17" s="5">
        <f t="shared" si="0"/>
        <v>1.35</v>
      </c>
      <c r="E17" s="13">
        <f t="shared" si="1"/>
        <v>5.725552611167399</v>
      </c>
    </row>
    <row r="18" spans="1:5" ht="12.75">
      <c r="A18">
        <v>0.4</v>
      </c>
      <c r="B18" s="4">
        <v>2.7</v>
      </c>
      <c r="C18" s="4">
        <v>2.71</v>
      </c>
      <c r="D18" s="5">
        <f t="shared" si="0"/>
        <v>1.3525</v>
      </c>
      <c r="E18" s="13">
        <f t="shared" si="1"/>
        <v>5.746777996533214</v>
      </c>
    </row>
    <row r="19" spans="1:5" ht="12.75">
      <c r="A19">
        <v>0.6</v>
      </c>
      <c r="B19" s="4">
        <v>2.75</v>
      </c>
      <c r="C19" s="4">
        <v>2.65</v>
      </c>
      <c r="D19" s="5">
        <f t="shared" si="0"/>
        <v>1.35</v>
      </c>
      <c r="E19" s="13">
        <f t="shared" si="1"/>
        <v>5.725552611167399</v>
      </c>
    </row>
    <row r="20" spans="1:5" ht="12.75">
      <c r="A20">
        <v>0.6</v>
      </c>
      <c r="B20" s="4">
        <v>2.7</v>
      </c>
      <c r="C20" s="4">
        <v>2.73</v>
      </c>
      <c r="D20" s="5">
        <f t="shared" si="0"/>
        <v>1.3575</v>
      </c>
      <c r="E20" s="13">
        <f t="shared" si="1"/>
        <v>5.789346576989355</v>
      </c>
    </row>
    <row r="21" spans="1:5" ht="12.75">
      <c r="A21">
        <v>0.6</v>
      </c>
      <c r="B21" s="4">
        <v>2.69</v>
      </c>
      <c r="C21" s="4">
        <v>2.68</v>
      </c>
      <c r="D21" s="5">
        <f t="shared" si="0"/>
        <v>1.3425</v>
      </c>
      <c r="E21" s="13">
        <f t="shared" si="1"/>
        <v>5.662112074518969</v>
      </c>
    </row>
    <row r="22" spans="1:5" ht="12.75">
      <c r="A22">
        <v>0.6</v>
      </c>
      <c r="B22" s="4">
        <v>2.7</v>
      </c>
      <c r="C22" s="4">
        <v>2.68</v>
      </c>
      <c r="D22" s="5">
        <f t="shared" si="0"/>
        <v>1.3450000000000002</v>
      </c>
      <c r="E22" s="13">
        <f t="shared" si="1"/>
        <v>5.683219650160277</v>
      </c>
    </row>
    <row r="23" spans="1:5" ht="12.75">
      <c r="A23">
        <v>0.8</v>
      </c>
      <c r="B23" s="4">
        <v>2.71</v>
      </c>
      <c r="C23" s="4">
        <v>2.6</v>
      </c>
      <c r="D23" s="5">
        <f t="shared" si="0"/>
        <v>1.3275000000000001</v>
      </c>
      <c r="E23" s="13">
        <f t="shared" si="1"/>
        <v>5.5362912887426985</v>
      </c>
    </row>
    <row r="24" spans="1:5" ht="12.75">
      <c r="A24">
        <v>0.8</v>
      </c>
      <c r="B24" s="4">
        <v>2.69</v>
      </c>
      <c r="C24" s="4">
        <v>2.65</v>
      </c>
      <c r="D24" s="5">
        <f t="shared" si="0"/>
        <v>1.335</v>
      </c>
      <c r="E24" s="13">
        <f t="shared" si="1"/>
        <v>5.599024967044069</v>
      </c>
    </row>
    <row r="25" spans="1:5" ht="12.75">
      <c r="A25">
        <v>0.8</v>
      </c>
      <c r="B25" s="4">
        <v>2.68</v>
      </c>
      <c r="C25" s="4">
        <v>2.66</v>
      </c>
      <c r="D25" s="5">
        <f t="shared" si="0"/>
        <v>1.335</v>
      </c>
      <c r="E25" s="13">
        <f t="shared" si="1"/>
        <v>5.599024967044069</v>
      </c>
    </row>
    <row r="26" spans="1:5" ht="12.75">
      <c r="A26">
        <v>0.8</v>
      </c>
      <c r="B26" s="4">
        <v>2.65</v>
      </c>
      <c r="C26" s="4">
        <v>2.7</v>
      </c>
      <c r="D26" s="5">
        <f t="shared" si="0"/>
        <v>1.3375</v>
      </c>
      <c r="E26" s="13">
        <f t="shared" si="1"/>
        <v>5.620014732960865</v>
      </c>
    </row>
    <row r="27" spans="1:5" ht="12.75">
      <c r="A27">
        <v>1</v>
      </c>
      <c r="B27" s="4">
        <v>2.67</v>
      </c>
      <c r="C27" s="4">
        <v>2.62</v>
      </c>
      <c r="D27" s="5">
        <f t="shared" si="0"/>
        <v>1.3225</v>
      </c>
      <c r="E27" s="13">
        <f t="shared" si="1"/>
        <v>5.494665186082633</v>
      </c>
    </row>
    <row r="28" spans="1:5" ht="12.75">
      <c r="A28">
        <v>1</v>
      </c>
      <c r="B28" s="4">
        <v>2.68</v>
      </c>
      <c r="C28" s="4">
        <v>2.64</v>
      </c>
      <c r="D28" s="5">
        <f t="shared" si="0"/>
        <v>1.33</v>
      </c>
      <c r="E28" s="13">
        <f t="shared" si="1"/>
        <v>5.557163244934985</v>
      </c>
    </row>
    <row r="29" spans="1:5" ht="12.75">
      <c r="A29">
        <v>1</v>
      </c>
      <c r="B29" s="4">
        <v>2.66</v>
      </c>
      <c r="C29" s="4">
        <v>2.65</v>
      </c>
      <c r="D29" s="5">
        <f t="shared" si="0"/>
        <v>1.3275000000000001</v>
      </c>
      <c r="E29" s="13">
        <f t="shared" si="1"/>
        <v>5.5362912887426985</v>
      </c>
    </row>
    <row r="30" spans="1:6" ht="12.75">
      <c r="A30">
        <v>1</v>
      </c>
      <c r="B30" s="4">
        <v>2.63</v>
      </c>
      <c r="C30" s="4">
        <v>2.65</v>
      </c>
      <c r="D30" s="5">
        <f t="shared" si="0"/>
        <v>1.3199999999999998</v>
      </c>
      <c r="E30" s="13">
        <f t="shared" si="1"/>
        <v>5.473911039614854</v>
      </c>
      <c r="F30" t="s">
        <v>35</v>
      </c>
    </row>
    <row r="31" spans="1:5" ht="12.75">
      <c r="A31">
        <v>1.2</v>
      </c>
      <c r="B31" s="4">
        <v>2.58</v>
      </c>
      <c r="C31" s="4">
        <v>2.7</v>
      </c>
      <c r="D31" s="5">
        <f t="shared" si="0"/>
        <v>1.32</v>
      </c>
      <c r="E31" s="13">
        <f t="shared" si="1"/>
        <v>5.4739110396148565</v>
      </c>
    </row>
    <row r="32" spans="1:5" ht="12.75">
      <c r="A32">
        <v>1.2</v>
      </c>
      <c r="B32" s="4">
        <v>2.57</v>
      </c>
      <c r="C32" s="4">
        <v>2.7</v>
      </c>
      <c r="D32" s="5">
        <f t="shared" si="0"/>
        <v>1.3175</v>
      </c>
      <c r="E32" s="13">
        <f t="shared" si="1"/>
        <v>5.453196163055247</v>
      </c>
    </row>
    <row r="33" spans="1:5" ht="12.75">
      <c r="A33">
        <v>1.2</v>
      </c>
      <c r="B33" s="4">
        <v>2.64</v>
      </c>
      <c r="C33" s="4">
        <v>2.61</v>
      </c>
      <c r="D33" s="5">
        <f t="shared" si="0"/>
        <v>1.3125</v>
      </c>
      <c r="E33" s="13">
        <f t="shared" si="1"/>
        <v>5.411884219660542</v>
      </c>
    </row>
    <row r="34" spans="1:5" ht="12.75">
      <c r="A34">
        <v>1.2</v>
      </c>
      <c r="B34" s="4">
        <v>2.64</v>
      </c>
      <c r="C34" s="4">
        <v>2.61</v>
      </c>
      <c r="D34" s="5">
        <f t="shared" si="0"/>
        <v>1.3125</v>
      </c>
      <c r="E34" s="13">
        <f t="shared" si="1"/>
        <v>5.411884219660542</v>
      </c>
    </row>
    <row r="35" spans="1:5" ht="12.75">
      <c r="A35" s="2"/>
      <c r="B35" s="4"/>
      <c r="C35" s="4"/>
      <c r="D35" s="5">
        <f t="shared" si="0"/>
        <v>0</v>
      </c>
      <c r="E35" s="13">
        <f t="shared" si="1"/>
        <v>0</v>
      </c>
    </row>
    <row r="36" spans="1:5" ht="12.75">
      <c r="A36" s="2"/>
      <c r="B36" s="4"/>
      <c r="C36" s="4"/>
      <c r="D36" s="5">
        <f t="shared" si="0"/>
        <v>0</v>
      </c>
      <c r="E36" s="13">
        <f t="shared" si="1"/>
        <v>0</v>
      </c>
    </row>
    <row r="37" spans="1:5" ht="12.75">
      <c r="A37" s="2"/>
      <c r="B37" s="4"/>
      <c r="C37" s="4"/>
      <c r="D37" s="5">
        <f t="shared" si="0"/>
        <v>0</v>
      </c>
      <c r="E37" s="13">
        <f t="shared" si="1"/>
        <v>0</v>
      </c>
    </row>
    <row r="38" spans="1:5" ht="12.75">
      <c r="A38" s="2"/>
      <c r="B38" s="4"/>
      <c r="C38" s="4"/>
      <c r="D38" s="5">
        <f t="shared" si="0"/>
        <v>0</v>
      </c>
      <c r="E38" s="13">
        <f t="shared" si="1"/>
        <v>0</v>
      </c>
    </row>
    <row r="39" spans="1:5" ht="12.75">
      <c r="A39" s="2"/>
      <c r="B39" s="4"/>
      <c r="C39" s="4"/>
      <c r="D39" s="5">
        <f t="shared" si="0"/>
        <v>0</v>
      </c>
      <c r="E39" s="13">
        <f t="shared" si="1"/>
        <v>0</v>
      </c>
    </row>
    <row r="40" spans="1:5" ht="12.75">
      <c r="A40" s="2"/>
      <c r="B40" s="4"/>
      <c r="C40" s="4"/>
      <c r="D40" s="5">
        <f t="shared" si="0"/>
        <v>0</v>
      </c>
      <c r="E40" s="13">
        <f t="shared" si="1"/>
        <v>0</v>
      </c>
    </row>
    <row r="41" spans="1:5" ht="12.75">
      <c r="A41" s="2"/>
      <c r="B41" s="4"/>
      <c r="C41" s="4"/>
      <c r="D41" s="5">
        <f t="shared" si="0"/>
        <v>0</v>
      </c>
      <c r="E41" s="13">
        <f t="shared" si="1"/>
        <v>0</v>
      </c>
    </row>
    <row r="42" spans="1:5" ht="12.75">
      <c r="A42" s="2"/>
      <c r="B42" s="4"/>
      <c r="C42" s="4"/>
      <c r="D42" s="5">
        <f t="shared" si="0"/>
        <v>0</v>
      </c>
      <c r="E42" s="13">
        <f t="shared" si="1"/>
        <v>0</v>
      </c>
    </row>
    <row r="43" spans="1:5" ht="12.75">
      <c r="A43" s="2"/>
      <c r="B43" s="4"/>
      <c r="C43" s="4"/>
      <c r="D43" s="5">
        <f t="shared" si="0"/>
        <v>0</v>
      </c>
      <c r="E43" s="13">
        <f t="shared" si="1"/>
        <v>0</v>
      </c>
    </row>
    <row r="44" spans="1:5" ht="12.75">
      <c r="A44" s="2"/>
      <c r="B44" s="4"/>
      <c r="C44" s="4"/>
      <c r="D44" s="5">
        <f t="shared" si="0"/>
        <v>0</v>
      </c>
      <c r="E44" s="13">
        <f t="shared" si="1"/>
        <v>0</v>
      </c>
    </row>
    <row r="45" spans="1:5" ht="12.75">
      <c r="A45" s="2"/>
      <c r="B45" s="4"/>
      <c r="C45" s="4"/>
      <c r="D45" s="5">
        <f t="shared" si="0"/>
        <v>0</v>
      </c>
      <c r="E45" s="13">
        <f t="shared" si="1"/>
        <v>0</v>
      </c>
    </row>
    <row r="46" spans="1:5" ht="12.75">
      <c r="A46" s="2"/>
      <c r="B46" s="4"/>
      <c r="C46" s="4"/>
      <c r="D46" s="5">
        <f t="shared" si="0"/>
        <v>0</v>
      </c>
      <c r="E46" s="13">
        <f t="shared" si="1"/>
        <v>0</v>
      </c>
    </row>
    <row r="47" spans="1:5" ht="12.75">
      <c r="A47" s="2"/>
      <c r="B47" s="4"/>
      <c r="C47" s="4"/>
      <c r="D47" s="5">
        <f t="shared" si="0"/>
        <v>0</v>
      </c>
      <c r="E47" s="13">
        <f t="shared" si="1"/>
        <v>0</v>
      </c>
    </row>
    <row r="48" spans="1:5" ht="12.75">
      <c r="A48" s="2"/>
      <c r="B48" s="4"/>
      <c r="C48" s="4"/>
      <c r="D48" s="5">
        <f t="shared" si="0"/>
        <v>0</v>
      </c>
      <c r="E48" s="13">
        <f t="shared" si="1"/>
        <v>0</v>
      </c>
    </row>
    <row r="49" spans="1:5" ht="12.75">
      <c r="A49" s="2"/>
      <c r="B49" s="4"/>
      <c r="C49" s="4"/>
      <c r="D49" s="5">
        <f t="shared" si="0"/>
        <v>0</v>
      </c>
      <c r="E49" s="13">
        <f t="shared" si="1"/>
        <v>0</v>
      </c>
    </row>
    <row r="50" spans="1:5" ht="12.75">
      <c r="A50" s="2"/>
      <c r="B50" s="4"/>
      <c r="C50" s="4"/>
      <c r="D50" s="5">
        <f t="shared" si="0"/>
        <v>0</v>
      </c>
      <c r="E50" s="13">
        <f t="shared" si="1"/>
        <v>0</v>
      </c>
    </row>
    <row r="51" spans="1:5" ht="12.75">
      <c r="A51" s="2"/>
      <c r="B51" s="4"/>
      <c r="C51" s="4"/>
      <c r="D51" s="5">
        <f t="shared" si="0"/>
        <v>0</v>
      </c>
      <c r="E51" s="13">
        <f t="shared" si="1"/>
        <v>0</v>
      </c>
    </row>
    <row r="52" spans="1:5" ht="12.75">
      <c r="A52" s="2"/>
      <c r="B52" s="4"/>
      <c r="C52" s="4"/>
      <c r="D52" s="5">
        <f t="shared" si="0"/>
        <v>0</v>
      </c>
      <c r="E52" s="13">
        <f t="shared" si="1"/>
        <v>0</v>
      </c>
    </row>
    <row r="53" spans="1:5" ht="12.75">
      <c r="A53" s="2"/>
      <c r="B53" s="4"/>
      <c r="C53" s="4"/>
      <c r="D53" s="5">
        <f t="shared" si="0"/>
        <v>0</v>
      </c>
      <c r="E53" s="13">
        <f t="shared" si="1"/>
        <v>0</v>
      </c>
    </row>
    <row r="54" spans="1:5" ht="12.75">
      <c r="A54" s="2"/>
      <c r="B54" s="4"/>
      <c r="C54" s="4"/>
      <c r="D54" s="5">
        <f t="shared" si="0"/>
        <v>0</v>
      </c>
      <c r="E54" s="13">
        <f t="shared" si="1"/>
        <v>0</v>
      </c>
    </row>
  </sheetData>
  <sheetProtection/>
  <conditionalFormatting sqref="C7">
    <cfRule type="cellIs" priority="1" dxfId="0" operator="equal" stopIfTrue="1">
      <formula>"No Vale,Usar Otro"</formula>
    </cfRule>
  </conditionalFormatting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14.8515625" style="0" bestFit="1" customWidth="1"/>
    <col min="2" max="2" width="17.28125" style="0" bestFit="1" customWidth="1"/>
    <col min="3" max="3" width="13.8515625" style="0" customWidth="1"/>
    <col min="4" max="4" width="6.28125" style="0" bestFit="1" customWidth="1"/>
    <col min="5" max="5" width="12.7109375" style="0" bestFit="1" customWidth="1"/>
    <col min="6" max="8" width="11.421875" style="0" customWidth="1"/>
    <col min="9" max="9" width="9.8515625" style="0" customWidth="1"/>
  </cols>
  <sheetData>
    <row r="1" spans="1:2" ht="12.75">
      <c r="A1" t="s">
        <v>0</v>
      </c>
      <c r="B1" s="17" t="s">
        <v>33</v>
      </c>
    </row>
    <row r="2" spans="1:3" ht="12.75">
      <c r="A2" s="1" t="s">
        <v>1</v>
      </c>
      <c r="B2" s="16" t="s">
        <v>31</v>
      </c>
      <c r="C2" t="s">
        <v>2</v>
      </c>
    </row>
    <row r="3" spans="1:8" ht="12.75">
      <c r="A3" s="1" t="s">
        <v>3</v>
      </c>
      <c r="B3" s="3">
        <v>36254</v>
      </c>
      <c r="G3" t="s">
        <v>26</v>
      </c>
      <c r="H3" s="6">
        <f>B8*H13-H9*H10</f>
        <v>-501.5340221252918</v>
      </c>
    </row>
    <row r="4" spans="2:8" ht="12.75">
      <c r="B4" s="12" t="str">
        <f>CONCATENATE("y = ",TEXT(B5,"0.000")," ",TEXT(B6,"0.0000")," x")</f>
        <v>y = 8.548 -2.9329 x</v>
      </c>
      <c r="G4" t="s">
        <v>25</v>
      </c>
      <c r="H4" s="6">
        <f>B8*H12-H10^2</f>
        <v>1602.5937000490012</v>
      </c>
    </row>
    <row r="5" spans="1:8" ht="12.75">
      <c r="A5" t="s">
        <v>7</v>
      </c>
      <c r="B5" s="8">
        <f>INTERCEPT(E15:E54,A15:A54)</f>
        <v>8.54822121609298</v>
      </c>
      <c r="C5" t="s">
        <v>19</v>
      </c>
      <c r="G5" s="1" t="s">
        <v>24</v>
      </c>
      <c r="H5" s="13">
        <f>(B11*H4-H3^2)/(B8*H8*B11)</f>
        <v>0.08659259525701951</v>
      </c>
    </row>
    <row r="6" spans="1:8" ht="12.75">
      <c r="A6" t="s">
        <v>8</v>
      </c>
      <c r="B6" s="7">
        <f>SLOPE(E15:E54,A15:A54)</f>
        <v>-2.9329474978087164</v>
      </c>
      <c r="C6" t="s">
        <v>18</v>
      </c>
      <c r="G6" t="s">
        <v>21</v>
      </c>
      <c r="H6" s="13">
        <f>TINV(H7,H8)</f>
        <v>2.0243941467155704</v>
      </c>
    </row>
    <row r="7" spans="1:8" ht="12.75">
      <c r="A7" s="1" t="s">
        <v>9</v>
      </c>
      <c r="B7" s="14">
        <f>RSQ(E15:E54,A15:A54)</f>
        <v>0.9178701720924851</v>
      </c>
      <c r="C7" t="str">
        <f>IF(B7&lt;0.9,"No Vale,Usar Otro","Si Vale,Usar este")</f>
        <v>Si Vale,Usar este</v>
      </c>
      <c r="G7" s="10" t="s">
        <v>7</v>
      </c>
      <c r="H7" s="11">
        <v>0.05</v>
      </c>
    </row>
    <row r="8" spans="1:8" ht="12.75">
      <c r="A8" t="s">
        <v>17</v>
      </c>
      <c r="B8">
        <f>COUNT(A15:A54)</f>
        <v>40</v>
      </c>
      <c r="D8" s="6"/>
      <c r="G8" s="10" t="s">
        <v>20</v>
      </c>
      <c r="H8">
        <f>B8-2</f>
        <v>38</v>
      </c>
    </row>
    <row r="9" spans="1:9" ht="12.75">
      <c r="A9" s="1" t="s">
        <v>29</v>
      </c>
      <c r="B9">
        <f>AVERAGE(A15:A54)</f>
        <v>1.2750000000000006</v>
      </c>
      <c r="D9" s="6"/>
      <c r="G9" t="s">
        <v>11</v>
      </c>
      <c r="H9" s="15">
        <f>SUM(A15:A54)</f>
        <v>51.00000000000002</v>
      </c>
      <c r="I9" s="13"/>
    </row>
    <row r="10" spans="1:8" ht="12.75">
      <c r="A10" t="s">
        <v>22</v>
      </c>
      <c r="B10" s="8">
        <f>SQRT(H5)*H6</f>
        <v>0.595710768709909</v>
      </c>
      <c r="C10" t="s">
        <v>27</v>
      </c>
      <c r="D10" s="14"/>
      <c r="E10" s="6"/>
      <c r="G10" t="s">
        <v>12</v>
      </c>
      <c r="H10" s="15">
        <f>SUM(E15:E54)</f>
        <v>192.3485262554746</v>
      </c>
    </row>
    <row r="11" spans="1:8" ht="12.75">
      <c r="A11" t="s">
        <v>23</v>
      </c>
      <c r="B11" s="9">
        <f>B8*H11-H9^2</f>
        <v>170.99999999999864</v>
      </c>
      <c r="C11" t="s">
        <v>28</v>
      </c>
      <c r="D11" s="14"/>
      <c r="G11" s="1" t="s">
        <v>15</v>
      </c>
      <c r="H11" s="15">
        <f>SUMSQ(A15:A54)</f>
        <v>69.30000000000003</v>
      </c>
    </row>
    <row r="12" spans="4:8" ht="12.75">
      <c r="D12" s="14"/>
      <c r="G12" s="1" t="s">
        <v>16</v>
      </c>
      <c r="H12" s="15">
        <f>SUMSQ(E15:E54)</f>
        <v>965.0137313175501</v>
      </c>
    </row>
    <row r="13" spans="7:9" ht="12.75">
      <c r="G13" t="s">
        <v>10</v>
      </c>
      <c r="H13" s="15">
        <f>SUMPRODUCT(A15:A54,E15:E54)</f>
        <v>232.70602042259793</v>
      </c>
      <c r="I13" s="6"/>
    </row>
    <row r="14" spans="1:5" ht="12.75">
      <c r="A14" s="1" t="s">
        <v>13</v>
      </c>
      <c r="B14" t="s">
        <v>4</v>
      </c>
      <c r="C14" t="s">
        <v>5</v>
      </c>
      <c r="D14" t="s">
        <v>6</v>
      </c>
      <c r="E14" s="1" t="s">
        <v>14</v>
      </c>
    </row>
    <row r="15" spans="1:5" ht="12.75">
      <c r="A15" s="2">
        <v>0.7</v>
      </c>
      <c r="B15" s="4">
        <v>3.1</v>
      </c>
      <c r="C15" s="4">
        <v>2.9</v>
      </c>
      <c r="D15" s="5">
        <f aca="true" t="shared" si="0" ref="D15:D54">(B15+C15)/4</f>
        <v>1.5</v>
      </c>
      <c r="E15" s="13">
        <f aca="true" t="shared" si="1" ref="E15:E54">PI()*D15^2</f>
        <v>7.0685834705770345</v>
      </c>
    </row>
    <row r="16" spans="1:5" ht="12.75">
      <c r="A16" s="2">
        <v>0.7</v>
      </c>
      <c r="B16" s="4">
        <v>2.9</v>
      </c>
      <c r="C16" s="4">
        <v>2.68</v>
      </c>
      <c r="D16" s="5">
        <f t="shared" si="0"/>
        <v>1.395</v>
      </c>
      <c r="E16" s="13">
        <f t="shared" si="1"/>
        <v>6.113617843702078</v>
      </c>
    </row>
    <row r="17" spans="1:5" ht="12.75">
      <c r="A17" s="2">
        <v>0.7</v>
      </c>
      <c r="B17" s="4">
        <v>2.9</v>
      </c>
      <c r="C17" s="4">
        <v>2.7</v>
      </c>
      <c r="D17" s="5">
        <f t="shared" si="0"/>
        <v>1.4</v>
      </c>
      <c r="E17" s="13">
        <f t="shared" si="1"/>
        <v>6.157521601035993</v>
      </c>
    </row>
    <row r="18" spans="1:5" ht="12.75">
      <c r="A18" s="2">
        <v>0.7</v>
      </c>
      <c r="B18" s="4">
        <v>3</v>
      </c>
      <c r="C18" s="4">
        <v>2.81</v>
      </c>
      <c r="D18" s="5">
        <f t="shared" si="0"/>
        <v>1.4525000000000001</v>
      </c>
      <c r="E18" s="13">
        <f t="shared" si="1"/>
        <v>6.627994735865152</v>
      </c>
    </row>
    <row r="19" spans="1:5" ht="12.75">
      <c r="A19" s="2">
        <v>0.7</v>
      </c>
      <c r="B19" s="4">
        <v>2.96</v>
      </c>
      <c r="C19" s="4">
        <v>2.72</v>
      </c>
      <c r="D19" s="5">
        <f t="shared" si="0"/>
        <v>1.42</v>
      </c>
      <c r="E19" s="13">
        <f t="shared" si="1"/>
        <v>6.334707426698459</v>
      </c>
    </row>
    <row r="20" spans="1:5" ht="12.75">
      <c r="A20" s="2">
        <v>0.9</v>
      </c>
      <c r="B20" s="4">
        <v>2.8</v>
      </c>
      <c r="C20" s="4">
        <v>2.5</v>
      </c>
      <c r="D20" s="5">
        <f t="shared" si="0"/>
        <v>1.325</v>
      </c>
      <c r="E20" s="13">
        <f t="shared" si="1"/>
        <v>5.5154586024585806</v>
      </c>
    </row>
    <row r="21" spans="1:5" ht="12.75">
      <c r="A21" s="2">
        <v>0.9</v>
      </c>
      <c r="B21" s="4">
        <v>2.82</v>
      </c>
      <c r="C21" s="4">
        <v>2.77</v>
      </c>
      <c r="D21" s="5">
        <f t="shared" si="0"/>
        <v>1.3975</v>
      </c>
      <c r="E21" s="13">
        <f t="shared" si="1"/>
        <v>6.13555008741495</v>
      </c>
    </row>
    <row r="22" spans="1:5" ht="12.75">
      <c r="A22" s="2">
        <v>0.9</v>
      </c>
      <c r="B22" s="4">
        <v>2.8</v>
      </c>
      <c r="C22" s="4">
        <v>2.73</v>
      </c>
      <c r="D22" s="5">
        <f t="shared" si="0"/>
        <v>1.3824999999999998</v>
      </c>
      <c r="E22" s="13">
        <f t="shared" si="1"/>
        <v>6.004545673760255</v>
      </c>
    </row>
    <row r="23" spans="1:5" ht="12.75">
      <c r="A23" s="2">
        <v>0.9</v>
      </c>
      <c r="B23" s="4">
        <v>2.84</v>
      </c>
      <c r="C23" s="4">
        <v>2.65</v>
      </c>
      <c r="D23" s="5">
        <f t="shared" si="0"/>
        <v>1.3725</v>
      </c>
      <c r="E23" s="13">
        <f t="shared" si="1"/>
        <v>5.917994796153859</v>
      </c>
    </row>
    <row r="24" spans="1:5" ht="12.75">
      <c r="A24" s="2">
        <v>0.9</v>
      </c>
      <c r="B24" s="4">
        <v>2.85</v>
      </c>
      <c r="C24" s="4">
        <v>2.71</v>
      </c>
      <c r="D24" s="5">
        <f t="shared" si="0"/>
        <v>1.3900000000000001</v>
      </c>
      <c r="E24" s="13">
        <f t="shared" si="1"/>
        <v>6.069871166000841</v>
      </c>
    </row>
    <row r="25" spans="1:5" ht="12.75">
      <c r="A25" s="2">
        <v>1.1</v>
      </c>
      <c r="B25" s="4">
        <v>2.7</v>
      </c>
      <c r="C25" s="4">
        <v>2.55</v>
      </c>
      <c r="D25" s="5">
        <f t="shared" si="0"/>
        <v>1.3125</v>
      </c>
      <c r="E25" s="13">
        <f t="shared" si="1"/>
        <v>5.411884219660542</v>
      </c>
    </row>
    <row r="26" spans="1:5" ht="12.75">
      <c r="A26" s="2">
        <v>1.1</v>
      </c>
      <c r="B26" s="4">
        <v>2.7</v>
      </c>
      <c r="C26" s="4">
        <v>2.38</v>
      </c>
      <c r="D26" s="5">
        <f t="shared" si="0"/>
        <v>1.27</v>
      </c>
      <c r="E26" s="13">
        <f t="shared" si="1"/>
        <v>5.067074790974977</v>
      </c>
    </row>
    <row r="27" spans="1:5" ht="12.75">
      <c r="A27" s="2">
        <v>1.1</v>
      </c>
      <c r="B27" s="4">
        <v>2.71</v>
      </c>
      <c r="C27" s="4">
        <v>2.4</v>
      </c>
      <c r="D27" s="5">
        <f t="shared" si="0"/>
        <v>1.2774999999999999</v>
      </c>
      <c r="E27" s="13">
        <f t="shared" si="1"/>
        <v>5.127098845612626</v>
      </c>
    </row>
    <row r="28" spans="1:5" ht="12.75">
      <c r="A28" s="2">
        <v>1.1</v>
      </c>
      <c r="B28" s="4">
        <v>2.74</v>
      </c>
      <c r="C28" s="4">
        <v>2.45</v>
      </c>
      <c r="D28" s="5">
        <f t="shared" si="0"/>
        <v>1.2975</v>
      </c>
      <c r="E28" s="13">
        <f t="shared" si="1"/>
        <v>5.288890867272502</v>
      </c>
    </row>
    <row r="29" spans="1:5" ht="12.75">
      <c r="A29" s="2">
        <v>1.1</v>
      </c>
      <c r="B29" s="4">
        <v>2.72</v>
      </c>
      <c r="C29" s="4">
        <v>2.43</v>
      </c>
      <c r="D29" s="5">
        <f t="shared" si="0"/>
        <v>1.2875</v>
      </c>
      <c r="E29" s="13">
        <f t="shared" si="1"/>
        <v>5.2076806971772065</v>
      </c>
    </row>
    <row r="30" spans="1:5" ht="12.75">
      <c r="A30" s="2">
        <v>1.3</v>
      </c>
      <c r="B30" s="4">
        <v>2.45</v>
      </c>
      <c r="C30" s="4">
        <v>2.4</v>
      </c>
      <c r="D30" s="5">
        <f t="shared" si="0"/>
        <v>1.2125</v>
      </c>
      <c r="E30" s="13">
        <f t="shared" si="1"/>
        <v>4.618632074629119</v>
      </c>
    </row>
    <row r="31" spans="1:5" ht="12.75">
      <c r="A31" s="2">
        <v>1.3</v>
      </c>
      <c r="B31" s="4">
        <v>2.4</v>
      </c>
      <c r="C31" s="4">
        <v>2.34</v>
      </c>
      <c r="D31" s="5">
        <f t="shared" si="0"/>
        <v>1.185</v>
      </c>
      <c r="E31" s="13">
        <f t="shared" si="1"/>
        <v>4.411502943987127</v>
      </c>
    </row>
    <row r="32" spans="1:5" ht="12.75">
      <c r="A32" s="2">
        <v>1.3</v>
      </c>
      <c r="B32" s="4">
        <v>2.5</v>
      </c>
      <c r="C32" s="4">
        <v>2.38</v>
      </c>
      <c r="D32" s="5">
        <f t="shared" si="0"/>
        <v>1.22</v>
      </c>
      <c r="E32" s="13">
        <f t="shared" si="1"/>
        <v>4.675946505603048</v>
      </c>
    </row>
    <row r="33" spans="1:5" ht="12.75">
      <c r="A33" s="2">
        <v>1.3</v>
      </c>
      <c r="B33" s="4">
        <v>2.48</v>
      </c>
      <c r="C33" s="4">
        <v>2.4</v>
      </c>
      <c r="D33" s="5">
        <f t="shared" si="0"/>
        <v>1.22</v>
      </c>
      <c r="E33" s="13">
        <f t="shared" si="1"/>
        <v>4.675946505603048</v>
      </c>
    </row>
    <row r="34" spans="1:5" ht="12.75">
      <c r="A34" s="2">
        <v>1.3</v>
      </c>
      <c r="B34" s="4">
        <v>2.42</v>
      </c>
      <c r="C34" s="4">
        <v>2.3</v>
      </c>
      <c r="D34" s="5">
        <f t="shared" si="0"/>
        <v>1.18</v>
      </c>
      <c r="E34" s="13">
        <f t="shared" si="1"/>
        <v>4.374353610858427</v>
      </c>
    </row>
    <row r="35" spans="1:5" ht="12.75">
      <c r="A35" s="2">
        <v>1.4</v>
      </c>
      <c r="B35" s="4">
        <v>2.5</v>
      </c>
      <c r="C35" s="4">
        <v>2.35</v>
      </c>
      <c r="D35" s="5">
        <f t="shared" si="0"/>
        <v>1.2125</v>
      </c>
      <c r="E35" s="13">
        <f t="shared" si="1"/>
        <v>4.618632074629119</v>
      </c>
    </row>
    <row r="36" spans="1:5" ht="12.75">
      <c r="A36" s="2">
        <v>1.4</v>
      </c>
      <c r="B36" s="4">
        <v>2.55</v>
      </c>
      <c r="C36" s="4">
        <v>2.6</v>
      </c>
      <c r="D36" s="5">
        <f t="shared" si="0"/>
        <v>1.2875</v>
      </c>
      <c r="E36" s="13">
        <f t="shared" si="1"/>
        <v>5.2076806971772065</v>
      </c>
    </row>
    <row r="37" spans="1:5" ht="12.75">
      <c r="A37" s="2">
        <v>1.4</v>
      </c>
      <c r="B37" s="4">
        <v>2.53</v>
      </c>
      <c r="C37" s="4">
        <v>2.45</v>
      </c>
      <c r="D37" s="5">
        <f t="shared" si="0"/>
        <v>1.245</v>
      </c>
      <c r="E37" s="13">
        <f t="shared" si="1"/>
        <v>4.86954715288052</v>
      </c>
    </row>
    <row r="38" spans="1:5" ht="12.75">
      <c r="A38" s="2">
        <v>1.4</v>
      </c>
      <c r="B38" s="4">
        <v>2.51</v>
      </c>
      <c r="C38" s="4">
        <v>2.48</v>
      </c>
      <c r="D38" s="5">
        <f t="shared" si="0"/>
        <v>1.2475</v>
      </c>
      <c r="E38" s="13">
        <f t="shared" si="1"/>
        <v>4.8891232021032005</v>
      </c>
    </row>
    <row r="39" spans="1:5" ht="12.75">
      <c r="A39" s="2">
        <v>1.4</v>
      </c>
      <c r="B39" s="4">
        <v>2.48</v>
      </c>
      <c r="C39" s="4">
        <v>2.37</v>
      </c>
      <c r="D39" s="5">
        <f t="shared" si="0"/>
        <v>1.2125</v>
      </c>
      <c r="E39" s="13">
        <f t="shared" si="1"/>
        <v>4.618632074629119</v>
      </c>
    </row>
    <row r="40" spans="1:5" ht="12.75">
      <c r="A40" s="2">
        <v>1.5</v>
      </c>
      <c r="B40" s="4">
        <v>2.55</v>
      </c>
      <c r="C40" s="4">
        <v>2.35</v>
      </c>
      <c r="D40" s="5">
        <f t="shared" si="0"/>
        <v>1.225</v>
      </c>
      <c r="E40" s="13">
        <f t="shared" si="1"/>
        <v>4.714352475793184</v>
      </c>
    </row>
    <row r="41" spans="1:5" ht="12.75">
      <c r="A41" s="2">
        <v>1.5</v>
      </c>
      <c r="B41" s="4">
        <v>2.35</v>
      </c>
      <c r="C41" s="4">
        <v>2.25</v>
      </c>
      <c r="D41" s="5">
        <f t="shared" si="0"/>
        <v>1.15</v>
      </c>
      <c r="E41" s="13">
        <f t="shared" si="1"/>
        <v>4.1547562843725006</v>
      </c>
    </row>
    <row r="42" spans="1:5" ht="12.75">
      <c r="A42" s="2">
        <v>1.5</v>
      </c>
      <c r="B42" s="4">
        <v>2.4</v>
      </c>
      <c r="C42" s="4">
        <v>2.28</v>
      </c>
      <c r="D42" s="5">
        <f t="shared" si="0"/>
        <v>1.17</v>
      </c>
      <c r="E42" s="13">
        <f t="shared" si="1"/>
        <v>4.300526183499067</v>
      </c>
    </row>
    <row r="43" spans="1:5" ht="12.75">
      <c r="A43" s="2">
        <v>1.5</v>
      </c>
      <c r="B43" s="4">
        <v>2.43</v>
      </c>
      <c r="C43" s="4">
        <v>2.32</v>
      </c>
      <c r="D43" s="5">
        <f t="shared" si="0"/>
        <v>1.1875</v>
      </c>
      <c r="E43" s="13">
        <f t="shared" si="1"/>
        <v>4.430136515413731</v>
      </c>
    </row>
    <row r="44" spans="1:5" ht="12.75">
      <c r="A44" s="2">
        <v>1.5</v>
      </c>
      <c r="B44" s="4">
        <v>2.45</v>
      </c>
      <c r="C44" s="4">
        <v>2.31</v>
      </c>
      <c r="D44" s="5">
        <f t="shared" si="0"/>
        <v>1.19</v>
      </c>
      <c r="E44" s="13">
        <f t="shared" si="1"/>
        <v>4.448809356748506</v>
      </c>
    </row>
    <row r="45" spans="1:5" ht="12.75">
      <c r="A45" s="2">
        <v>1.6</v>
      </c>
      <c r="B45" s="4">
        <v>2.2</v>
      </c>
      <c r="C45" s="4">
        <v>2.25</v>
      </c>
      <c r="D45" s="5">
        <f t="shared" si="0"/>
        <v>1.1125</v>
      </c>
      <c r="E45" s="13">
        <f t="shared" si="1"/>
        <v>3.888211782669493</v>
      </c>
    </row>
    <row r="46" spans="1:5" ht="12.75">
      <c r="A46" s="2">
        <v>1.6</v>
      </c>
      <c r="B46" s="4">
        <v>2.15</v>
      </c>
      <c r="C46" s="4">
        <v>2.2</v>
      </c>
      <c r="D46" s="5">
        <f t="shared" si="0"/>
        <v>1.0875</v>
      </c>
      <c r="E46" s="13">
        <f t="shared" si="1"/>
        <v>3.715424186722053</v>
      </c>
    </row>
    <row r="47" spans="1:5" ht="12.75">
      <c r="A47" s="2">
        <v>1.6</v>
      </c>
      <c r="B47" s="4">
        <v>2.18</v>
      </c>
      <c r="C47" s="4">
        <v>2.1</v>
      </c>
      <c r="D47" s="5">
        <f t="shared" si="0"/>
        <v>1.07</v>
      </c>
      <c r="E47" s="13">
        <f t="shared" si="1"/>
        <v>3.596809429094954</v>
      </c>
    </row>
    <row r="48" spans="1:5" ht="12.75">
      <c r="A48" s="2">
        <v>1.6</v>
      </c>
      <c r="B48" s="4">
        <v>2.16</v>
      </c>
      <c r="C48" s="4">
        <v>2.12</v>
      </c>
      <c r="D48" s="5">
        <f t="shared" si="0"/>
        <v>1.07</v>
      </c>
      <c r="E48" s="13">
        <f t="shared" si="1"/>
        <v>3.596809429094954</v>
      </c>
    </row>
    <row r="49" spans="1:5" ht="12.75">
      <c r="A49" s="2">
        <v>1.6</v>
      </c>
      <c r="B49" s="4">
        <v>2.14</v>
      </c>
      <c r="C49" s="4">
        <v>2.11</v>
      </c>
      <c r="D49" s="5">
        <f t="shared" si="0"/>
        <v>1.0625</v>
      </c>
      <c r="E49" s="13">
        <f t="shared" si="1"/>
        <v>3.5465635815916023</v>
      </c>
    </row>
    <row r="50" spans="1:5" ht="12.75">
      <c r="A50" s="2">
        <v>1.7</v>
      </c>
      <c r="B50" s="4">
        <v>2.12</v>
      </c>
      <c r="C50" s="4">
        <v>2.1</v>
      </c>
      <c r="D50" s="5">
        <f t="shared" si="0"/>
        <v>1.0550000000000002</v>
      </c>
      <c r="E50" s="13">
        <f t="shared" si="1"/>
        <v>3.4966711632617806</v>
      </c>
    </row>
    <row r="51" spans="1:5" ht="12.75">
      <c r="A51" s="2">
        <v>1.7</v>
      </c>
      <c r="B51" s="4">
        <v>2.2</v>
      </c>
      <c r="C51" s="4">
        <v>2.08</v>
      </c>
      <c r="D51" s="5">
        <f t="shared" si="0"/>
        <v>1.07</v>
      </c>
      <c r="E51" s="13">
        <f t="shared" si="1"/>
        <v>3.596809429094954</v>
      </c>
    </row>
    <row r="52" spans="1:5" ht="12.75">
      <c r="A52" s="2">
        <v>1.7</v>
      </c>
      <c r="B52" s="4">
        <v>2.05</v>
      </c>
      <c r="C52" s="4">
        <v>2</v>
      </c>
      <c r="D52" s="5">
        <f t="shared" si="0"/>
        <v>1.0125</v>
      </c>
      <c r="E52" s="13">
        <f t="shared" si="1"/>
        <v>3.220623343781661</v>
      </c>
    </row>
    <row r="53" spans="1:5" ht="12.75">
      <c r="A53" s="2">
        <v>1.7</v>
      </c>
      <c r="B53" s="4">
        <v>2.08</v>
      </c>
      <c r="C53" s="4">
        <v>2.02</v>
      </c>
      <c r="D53" s="5">
        <f t="shared" si="0"/>
        <v>1.025</v>
      </c>
      <c r="E53" s="13">
        <f t="shared" si="1"/>
        <v>3.300635781677776</v>
      </c>
    </row>
    <row r="54" spans="1:5" ht="12.75">
      <c r="A54" s="2">
        <v>1.7</v>
      </c>
      <c r="B54" s="4">
        <v>2.07</v>
      </c>
      <c r="C54" s="4">
        <v>2.05</v>
      </c>
      <c r="D54" s="5">
        <f t="shared" si="0"/>
        <v>1.0299999999999998</v>
      </c>
      <c r="E54" s="13">
        <f t="shared" si="1"/>
        <v>3.33291564619341</v>
      </c>
    </row>
  </sheetData>
  <sheetProtection/>
  <conditionalFormatting sqref="C7">
    <cfRule type="cellIs" priority="1" dxfId="0" operator="equal" stopIfTrue="1">
      <formula>"No Vale,Usar Otro"</formula>
    </cfRule>
  </conditionalFormatting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14.8515625" style="0" bestFit="1" customWidth="1"/>
    <col min="2" max="2" width="17.28125" style="0" bestFit="1" customWidth="1"/>
    <col min="3" max="3" width="13.8515625" style="0" customWidth="1"/>
    <col min="4" max="4" width="6.28125" style="0" bestFit="1" customWidth="1"/>
    <col min="5" max="5" width="12.7109375" style="0" bestFit="1" customWidth="1"/>
    <col min="6" max="8" width="11.421875" style="0" customWidth="1"/>
    <col min="9" max="9" width="9.8515625" style="0" customWidth="1"/>
  </cols>
  <sheetData>
    <row r="1" spans="1:2" ht="12.75">
      <c r="A1" t="s">
        <v>0</v>
      </c>
      <c r="B1" s="17" t="s">
        <v>33</v>
      </c>
    </row>
    <row r="2" spans="1:3" ht="12.75">
      <c r="A2" s="1" t="s">
        <v>1</v>
      </c>
      <c r="B2" s="16" t="s">
        <v>30</v>
      </c>
      <c r="C2" t="s">
        <v>2</v>
      </c>
    </row>
    <row r="3" spans="1:8" ht="12.75">
      <c r="A3" s="1" t="s">
        <v>3</v>
      </c>
      <c r="B3" s="3">
        <v>36254</v>
      </c>
      <c r="G3" t="s">
        <v>26</v>
      </c>
      <c r="H3" s="6">
        <f>B8*H13-H9*H10</f>
        <v>-410.2895609157804</v>
      </c>
    </row>
    <row r="4" spans="2:8" ht="12.75">
      <c r="B4" s="12" t="str">
        <f>CONCATENATE("y = ",TEXT(B5,"0.000")," ",TEXT(B6,"0.0000")," x")</f>
        <v>y = 6.788 -2.3994 x</v>
      </c>
      <c r="G4" t="s">
        <v>25</v>
      </c>
      <c r="H4" s="6">
        <f>B8*H12-H10^2</f>
        <v>1065.5639262331424</v>
      </c>
    </row>
    <row r="5" spans="1:8" ht="12.75">
      <c r="A5" t="s">
        <v>7</v>
      </c>
      <c r="B5" s="8">
        <f>INTERCEPT(E15:E54,A15:A54)</f>
        <v>6.788406196345482</v>
      </c>
      <c r="C5" t="s">
        <v>19</v>
      </c>
      <c r="G5" s="1" t="s">
        <v>24</v>
      </c>
      <c r="H5" s="13">
        <f>(B11*H4-H3^2)/(B8*H8*B11)</f>
        <v>0.05337760691521299</v>
      </c>
    </row>
    <row r="6" spans="1:8" ht="12.75">
      <c r="A6" t="s">
        <v>8</v>
      </c>
      <c r="B6" s="7">
        <f>SLOPE(E15:E54,A15:A54)</f>
        <v>-2.399354157402232</v>
      </c>
      <c r="C6" t="s">
        <v>18</v>
      </c>
      <c r="G6" t="s">
        <v>21</v>
      </c>
      <c r="H6" s="13">
        <f>TINV(H7,H8)</f>
        <v>2.0243941467155704</v>
      </c>
    </row>
    <row r="7" spans="1:8" ht="12.75">
      <c r="A7" s="1" t="s">
        <v>9</v>
      </c>
      <c r="B7" s="14">
        <f>RSQ(E15:E54,A15:A54)</f>
        <v>0.9238581932874494</v>
      </c>
      <c r="C7" t="str">
        <f>IF(B7&lt;0.9,"No Vale,Usar Otro","Si Vale,Usar este")</f>
        <v>Si Vale,Usar este</v>
      </c>
      <c r="G7" s="10" t="s">
        <v>7</v>
      </c>
      <c r="H7" s="11">
        <v>0.05</v>
      </c>
    </row>
    <row r="8" spans="1:8" ht="12.75">
      <c r="A8" t="s">
        <v>17</v>
      </c>
      <c r="B8">
        <f>COUNT(A15:A54)</f>
        <v>40</v>
      </c>
      <c r="D8" s="6"/>
      <c r="G8" s="10" t="s">
        <v>20</v>
      </c>
      <c r="H8">
        <f>B8-2</f>
        <v>38</v>
      </c>
    </row>
    <row r="9" spans="1:9" ht="12.75">
      <c r="A9" s="1" t="s">
        <v>29</v>
      </c>
      <c r="B9">
        <f>AVERAGE(A15:A54)</f>
        <v>1.2750000000000006</v>
      </c>
      <c r="D9" s="6"/>
      <c r="G9" t="s">
        <v>11</v>
      </c>
      <c r="H9" s="15">
        <f>SUM(A15:A54)</f>
        <v>51.00000000000002</v>
      </c>
      <c r="I9" s="13"/>
    </row>
    <row r="10" spans="1:8" ht="12.75">
      <c r="A10" t="s">
        <v>22</v>
      </c>
      <c r="B10" s="8">
        <f>SQRT(H5)*H6</f>
        <v>0.46770781050309834</v>
      </c>
      <c r="C10" t="s">
        <v>27</v>
      </c>
      <c r="D10" s="14"/>
      <c r="E10" s="6"/>
      <c r="G10" t="s">
        <v>12</v>
      </c>
      <c r="H10" s="15">
        <f>SUM(E15:E54)</f>
        <v>149.16918582630538</v>
      </c>
    </row>
    <row r="11" spans="1:8" ht="12.75">
      <c r="A11" t="s">
        <v>23</v>
      </c>
      <c r="B11" s="9">
        <f>B8*H11-H9^2</f>
        <v>170.99999999999864</v>
      </c>
      <c r="C11" t="s">
        <v>28</v>
      </c>
      <c r="D11" s="14"/>
      <c r="G11" s="1" t="s">
        <v>15</v>
      </c>
      <c r="H11" s="15">
        <f>SUMSQ(A15:A54)</f>
        <v>69.30000000000003</v>
      </c>
    </row>
    <row r="12" spans="4:8" ht="12.75">
      <c r="D12" s="14"/>
      <c r="G12" s="1" t="s">
        <v>16</v>
      </c>
      <c r="H12" s="15">
        <f>SUMSQ(E15:E54)</f>
        <v>582.9252481578992</v>
      </c>
    </row>
    <row r="13" spans="7:9" ht="12.75">
      <c r="G13" t="s">
        <v>10</v>
      </c>
      <c r="H13" s="15">
        <f>SUMPRODUCT(A15:A54,E15:E54)</f>
        <v>179.93347290564492</v>
      </c>
      <c r="I13" s="6"/>
    </row>
    <row r="14" spans="1:5" ht="12.75">
      <c r="A14" s="1" t="s">
        <v>13</v>
      </c>
      <c r="B14" t="s">
        <v>4</v>
      </c>
      <c r="C14" t="s">
        <v>5</v>
      </c>
      <c r="D14" t="s">
        <v>6</v>
      </c>
      <c r="E14" s="1" t="s">
        <v>14</v>
      </c>
    </row>
    <row r="15" spans="1:5" ht="12.75">
      <c r="A15" s="2">
        <v>0.7</v>
      </c>
      <c r="B15" s="4">
        <v>2.83</v>
      </c>
      <c r="C15" s="4">
        <v>2.6</v>
      </c>
      <c r="D15" s="5">
        <f aca="true" t="shared" si="0" ref="D15:D54">(B15+C15)/4</f>
        <v>1.3575</v>
      </c>
      <c r="E15" s="13">
        <f aca="true" t="shared" si="1" ref="E15:E54">PI()*D15^2</f>
        <v>5.789346576989355</v>
      </c>
    </row>
    <row r="16" spans="1:5" ht="12.75">
      <c r="A16" s="2">
        <v>0.7</v>
      </c>
      <c r="B16" s="4">
        <v>2.68</v>
      </c>
      <c r="C16" s="4">
        <v>2.51</v>
      </c>
      <c r="D16" s="5">
        <f t="shared" si="0"/>
        <v>1.2974999999999999</v>
      </c>
      <c r="E16" s="13">
        <f t="shared" si="1"/>
        <v>5.288890867272501</v>
      </c>
    </row>
    <row r="17" spans="1:5" ht="12.75">
      <c r="A17" s="2">
        <v>0.7</v>
      </c>
      <c r="B17" s="4">
        <v>2.6</v>
      </c>
      <c r="C17" s="4">
        <v>2.52</v>
      </c>
      <c r="D17" s="5">
        <f t="shared" si="0"/>
        <v>1.28</v>
      </c>
      <c r="E17" s="13">
        <f t="shared" si="1"/>
        <v>5.147185403641517</v>
      </c>
    </row>
    <row r="18" spans="1:5" ht="12.75">
      <c r="A18" s="2">
        <v>0.7</v>
      </c>
      <c r="B18" s="4">
        <v>2.7</v>
      </c>
      <c r="C18" s="4">
        <v>2.55</v>
      </c>
      <c r="D18" s="5">
        <f t="shared" si="0"/>
        <v>1.3125</v>
      </c>
      <c r="E18" s="13">
        <f t="shared" si="1"/>
        <v>5.411884219660542</v>
      </c>
    </row>
    <row r="19" spans="1:5" ht="12.75">
      <c r="A19" s="2">
        <v>0.7</v>
      </c>
      <c r="B19" s="4">
        <v>2.67</v>
      </c>
      <c r="C19" s="4">
        <v>2.53</v>
      </c>
      <c r="D19" s="5">
        <f t="shared" si="0"/>
        <v>1.2999999999999998</v>
      </c>
      <c r="E19" s="13">
        <f t="shared" si="1"/>
        <v>5.309291584566749</v>
      </c>
    </row>
    <row r="20" spans="1:5" ht="12.75">
      <c r="A20" s="2">
        <v>0.9</v>
      </c>
      <c r="B20" s="4">
        <v>2.45</v>
      </c>
      <c r="C20" s="4">
        <v>2.225</v>
      </c>
      <c r="D20" s="5">
        <f t="shared" si="0"/>
        <v>1.1687500000000002</v>
      </c>
      <c r="E20" s="13">
        <f t="shared" si="1"/>
        <v>4.29134193372584</v>
      </c>
    </row>
    <row r="21" spans="1:5" ht="12.75">
      <c r="A21" s="2">
        <v>0.9</v>
      </c>
      <c r="B21" s="4">
        <v>2.5</v>
      </c>
      <c r="C21" s="4">
        <v>2.35</v>
      </c>
      <c r="D21" s="5">
        <f t="shared" si="0"/>
        <v>1.2125</v>
      </c>
      <c r="E21" s="13">
        <f t="shared" si="1"/>
        <v>4.618632074629119</v>
      </c>
    </row>
    <row r="22" spans="1:5" ht="12.75">
      <c r="A22" s="2">
        <v>0.9</v>
      </c>
      <c r="B22" s="4">
        <v>2.4</v>
      </c>
      <c r="C22" s="4">
        <v>2.33</v>
      </c>
      <c r="D22" s="5">
        <f t="shared" si="0"/>
        <v>1.1825</v>
      </c>
      <c r="E22" s="13">
        <f t="shared" si="1"/>
        <v>4.392908642468694</v>
      </c>
    </row>
    <row r="23" spans="1:5" ht="12.75">
      <c r="A23" s="2">
        <v>0.9</v>
      </c>
      <c r="B23" s="4">
        <v>2.47</v>
      </c>
      <c r="C23" s="4">
        <v>2.3</v>
      </c>
      <c r="D23" s="5">
        <f t="shared" si="0"/>
        <v>1.1925</v>
      </c>
      <c r="E23" s="13">
        <f t="shared" si="1"/>
        <v>4.46752146799145</v>
      </c>
    </row>
    <row r="24" spans="1:5" ht="12.75">
      <c r="A24" s="2">
        <v>0.9</v>
      </c>
      <c r="B24" s="4">
        <v>2.42</v>
      </c>
      <c r="C24" s="4">
        <v>2.31</v>
      </c>
      <c r="D24" s="5">
        <f t="shared" si="0"/>
        <v>1.1825</v>
      </c>
      <c r="E24" s="13">
        <f t="shared" si="1"/>
        <v>4.392908642468694</v>
      </c>
    </row>
    <row r="25" spans="1:5" ht="12.75">
      <c r="A25" s="2">
        <v>1.1</v>
      </c>
      <c r="B25" s="4">
        <v>2.23</v>
      </c>
      <c r="C25" s="4">
        <v>2.25</v>
      </c>
      <c r="D25" s="5">
        <f t="shared" si="0"/>
        <v>1.12</v>
      </c>
      <c r="E25" s="13">
        <f t="shared" si="1"/>
        <v>3.940813824663037</v>
      </c>
    </row>
    <row r="26" spans="1:5" ht="12.75">
      <c r="A26" s="2">
        <v>1.1</v>
      </c>
      <c r="B26" s="4">
        <v>2.3</v>
      </c>
      <c r="C26" s="4">
        <v>2.25</v>
      </c>
      <c r="D26" s="5">
        <f t="shared" si="0"/>
        <v>1.1375</v>
      </c>
      <c r="E26" s="13">
        <f t="shared" si="1"/>
        <v>4.064926369433918</v>
      </c>
    </row>
    <row r="27" spans="1:5" ht="12.75">
      <c r="A27" s="2">
        <v>1.1</v>
      </c>
      <c r="B27" s="4">
        <v>2.2</v>
      </c>
      <c r="C27" s="4">
        <v>2.15</v>
      </c>
      <c r="D27" s="5">
        <f t="shared" si="0"/>
        <v>1.0875</v>
      </c>
      <c r="E27" s="13">
        <f t="shared" si="1"/>
        <v>3.715424186722053</v>
      </c>
    </row>
    <row r="28" spans="1:5" ht="12.75">
      <c r="A28" s="2">
        <v>1.1</v>
      </c>
      <c r="B28" s="4">
        <v>2.25</v>
      </c>
      <c r="C28" s="4">
        <v>2.2</v>
      </c>
      <c r="D28" s="5">
        <f t="shared" si="0"/>
        <v>1.1125</v>
      </c>
      <c r="E28" s="13">
        <f t="shared" si="1"/>
        <v>3.888211782669493</v>
      </c>
    </row>
    <row r="29" spans="1:5" ht="12.75">
      <c r="A29" s="2">
        <v>1.1</v>
      </c>
      <c r="B29" s="4">
        <v>2.22</v>
      </c>
      <c r="C29" s="4">
        <v>2.19</v>
      </c>
      <c r="D29" s="5">
        <f t="shared" si="0"/>
        <v>1.1025</v>
      </c>
      <c r="E29" s="13">
        <f t="shared" si="1"/>
        <v>3.8186255053924785</v>
      </c>
    </row>
    <row r="30" spans="1:5" ht="12.75">
      <c r="A30" s="2">
        <v>1.3</v>
      </c>
      <c r="B30" s="4">
        <v>2.1</v>
      </c>
      <c r="C30" s="4">
        <v>2.15</v>
      </c>
      <c r="D30" s="5">
        <f t="shared" si="0"/>
        <v>1.0625</v>
      </c>
      <c r="E30" s="13">
        <f t="shared" si="1"/>
        <v>3.5465635815916023</v>
      </c>
    </row>
    <row r="31" spans="1:5" ht="12.75">
      <c r="A31" s="2">
        <v>1.3</v>
      </c>
      <c r="B31" s="4">
        <v>2.35</v>
      </c>
      <c r="C31" s="4">
        <v>2.2</v>
      </c>
      <c r="D31" s="5">
        <f t="shared" si="0"/>
        <v>1.1375000000000002</v>
      </c>
      <c r="E31" s="13">
        <f t="shared" si="1"/>
        <v>4.06492636943392</v>
      </c>
    </row>
    <row r="32" spans="1:5" ht="12.75">
      <c r="A32" s="2">
        <v>1.3</v>
      </c>
      <c r="B32" s="4">
        <v>2.15</v>
      </c>
      <c r="C32" s="4">
        <v>2.13</v>
      </c>
      <c r="D32" s="5">
        <f t="shared" si="0"/>
        <v>1.0699999999999998</v>
      </c>
      <c r="E32" s="13">
        <f t="shared" si="1"/>
        <v>3.596809429094953</v>
      </c>
    </row>
    <row r="33" spans="1:5" ht="12.75">
      <c r="A33" s="2">
        <v>1.3</v>
      </c>
      <c r="B33" s="4">
        <v>2.2</v>
      </c>
      <c r="C33" s="4">
        <v>2.18</v>
      </c>
      <c r="D33" s="5">
        <f t="shared" si="0"/>
        <v>1.0950000000000002</v>
      </c>
      <c r="E33" s="13">
        <f t="shared" si="1"/>
        <v>3.766848131470503</v>
      </c>
    </row>
    <row r="34" spans="1:5" ht="12.75">
      <c r="A34" s="2">
        <v>1.3</v>
      </c>
      <c r="B34" s="4">
        <v>2.17</v>
      </c>
      <c r="C34" s="4">
        <v>2.14</v>
      </c>
      <c r="D34" s="5">
        <f t="shared" si="0"/>
        <v>1.0775000000000001</v>
      </c>
      <c r="E34" s="13">
        <f t="shared" si="1"/>
        <v>3.6474087057718356</v>
      </c>
    </row>
    <row r="35" spans="1:5" ht="12.75">
      <c r="A35" s="2">
        <v>1.4</v>
      </c>
      <c r="B35" s="4">
        <v>2.1</v>
      </c>
      <c r="C35" s="4">
        <v>2.02</v>
      </c>
      <c r="D35" s="5">
        <f t="shared" si="0"/>
        <v>1.03</v>
      </c>
      <c r="E35" s="13">
        <f t="shared" si="1"/>
        <v>3.3329156461934115</v>
      </c>
    </row>
    <row r="36" spans="1:5" ht="12.75">
      <c r="A36" s="2">
        <v>1.4</v>
      </c>
      <c r="B36" s="4">
        <v>2.08</v>
      </c>
      <c r="C36" s="4">
        <v>2.1</v>
      </c>
      <c r="D36" s="5">
        <f t="shared" si="0"/>
        <v>1.045</v>
      </c>
      <c r="E36" s="13">
        <f t="shared" si="1"/>
        <v>3.4306977175363933</v>
      </c>
    </row>
    <row r="37" spans="1:5" ht="12.75">
      <c r="A37" s="2">
        <v>1.4</v>
      </c>
      <c r="B37" s="4">
        <v>2.11</v>
      </c>
      <c r="C37" s="4">
        <v>2.05</v>
      </c>
      <c r="D37" s="5">
        <f t="shared" si="0"/>
        <v>1.04</v>
      </c>
      <c r="E37" s="13">
        <f t="shared" si="1"/>
        <v>3.397946614122721</v>
      </c>
    </row>
    <row r="38" spans="1:5" ht="12.75">
      <c r="A38" s="2">
        <v>1.4</v>
      </c>
      <c r="B38" s="4">
        <v>2.1</v>
      </c>
      <c r="C38" s="4">
        <v>2.05</v>
      </c>
      <c r="D38" s="5">
        <f t="shared" si="0"/>
        <v>1.0375</v>
      </c>
      <c r="E38" s="13">
        <f t="shared" si="1"/>
        <v>3.381629967278139</v>
      </c>
    </row>
    <row r="39" spans="1:5" ht="12.75">
      <c r="A39" s="2">
        <v>1.4</v>
      </c>
      <c r="B39" s="4">
        <v>2.12</v>
      </c>
      <c r="C39" s="4">
        <v>2.03</v>
      </c>
      <c r="D39" s="5">
        <f t="shared" si="0"/>
        <v>1.0375</v>
      </c>
      <c r="E39" s="13">
        <f t="shared" si="1"/>
        <v>3.381629967278139</v>
      </c>
    </row>
    <row r="40" spans="1:5" ht="12.75">
      <c r="A40" s="2">
        <v>1.5</v>
      </c>
      <c r="B40" s="4">
        <v>2.2</v>
      </c>
      <c r="C40" s="4">
        <v>2.1</v>
      </c>
      <c r="D40" s="5">
        <f t="shared" si="0"/>
        <v>1.0750000000000002</v>
      </c>
      <c r="E40" s="13">
        <f t="shared" si="1"/>
        <v>3.6305030103047056</v>
      </c>
    </row>
    <row r="41" spans="1:5" ht="12.75">
      <c r="A41" s="2">
        <v>1.5</v>
      </c>
      <c r="B41" s="4">
        <v>2.15</v>
      </c>
      <c r="C41" s="4">
        <v>2.05</v>
      </c>
      <c r="D41" s="5">
        <f t="shared" si="0"/>
        <v>1.0499999999999998</v>
      </c>
      <c r="E41" s="13">
        <f t="shared" si="1"/>
        <v>3.4636059005827455</v>
      </c>
    </row>
    <row r="42" spans="1:5" ht="12.75">
      <c r="A42" s="2">
        <v>1.5</v>
      </c>
      <c r="B42" s="4">
        <v>2.1</v>
      </c>
      <c r="C42" s="4">
        <v>2.03</v>
      </c>
      <c r="D42" s="5">
        <f t="shared" si="0"/>
        <v>1.0325</v>
      </c>
      <c r="E42" s="13">
        <f t="shared" si="1"/>
        <v>3.3491144833134836</v>
      </c>
    </row>
    <row r="43" spans="1:5" ht="12.75">
      <c r="A43" s="2">
        <v>1.5</v>
      </c>
      <c r="B43" s="4">
        <v>2.05</v>
      </c>
      <c r="C43" s="4">
        <v>2.02</v>
      </c>
      <c r="D43" s="5">
        <f t="shared" si="0"/>
        <v>1.0175</v>
      </c>
      <c r="E43" s="13">
        <f t="shared" si="1"/>
        <v>3.252510509215598</v>
      </c>
    </row>
    <row r="44" spans="1:5" ht="12.75">
      <c r="A44" s="2">
        <v>1.5</v>
      </c>
      <c r="B44" s="4">
        <v>2.04</v>
      </c>
      <c r="C44" s="4">
        <v>2.01</v>
      </c>
      <c r="D44" s="5">
        <f t="shared" si="0"/>
        <v>1.0125</v>
      </c>
      <c r="E44" s="13">
        <f t="shared" si="1"/>
        <v>3.220623343781661</v>
      </c>
    </row>
    <row r="45" spans="1:5" ht="12.75">
      <c r="A45" s="2">
        <v>1.6</v>
      </c>
      <c r="B45" s="4">
        <v>1.95</v>
      </c>
      <c r="C45" s="4">
        <v>1.9</v>
      </c>
      <c r="D45" s="5">
        <f t="shared" si="0"/>
        <v>0.9624999999999999</v>
      </c>
      <c r="E45" s="13">
        <f t="shared" si="1"/>
        <v>2.910391069239669</v>
      </c>
    </row>
    <row r="46" spans="1:5" ht="12.75">
      <c r="A46" s="2">
        <v>1.6</v>
      </c>
      <c r="B46" s="4">
        <v>1.9</v>
      </c>
      <c r="C46" s="4">
        <v>1.85</v>
      </c>
      <c r="D46" s="5">
        <f t="shared" si="0"/>
        <v>0.9375</v>
      </c>
      <c r="E46" s="13">
        <f t="shared" si="1"/>
        <v>2.761165418194154</v>
      </c>
    </row>
    <row r="47" spans="1:5" ht="12.75">
      <c r="A47" s="2">
        <v>1.6</v>
      </c>
      <c r="B47" s="4">
        <v>2</v>
      </c>
      <c r="C47" s="4">
        <v>1.8</v>
      </c>
      <c r="D47" s="5">
        <f t="shared" si="0"/>
        <v>0.95</v>
      </c>
      <c r="E47" s="13">
        <f t="shared" si="1"/>
        <v>2.8352873698647882</v>
      </c>
    </row>
    <row r="48" spans="1:5" ht="12.75">
      <c r="A48" s="2">
        <v>1.6</v>
      </c>
      <c r="B48" s="4">
        <v>1.92</v>
      </c>
      <c r="C48" s="4">
        <v>1.82</v>
      </c>
      <c r="D48" s="5">
        <f t="shared" si="0"/>
        <v>0.935</v>
      </c>
      <c r="E48" s="13">
        <f t="shared" si="1"/>
        <v>2.7464588375845373</v>
      </c>
    </row>
    <row r="49" spans="1:5" ht="12.75">
      <c r="A49" s="2">
        <v>1.6</v>
      </c>
      <c r="B49" s="4">
        <v>1.94</v>
      </c>
      <c r="C49" s="4">
        <v>1.87</v>
      </c>
      <c r="D49" s="5">
        <f t="shared" si="0"/>
        <v>0.9525</v>
      </c>
      <c r="E49" s="13">
        <f t="shared" si="1"/>
        <v>2.8502295699234246</v>
      </c>
    </row>
    <row r="50" spans="1:5" ht="12.75">
      <c r="A50" s="2">
        <v>1.7</v>
      </c>
      <c r="B50" s="4">
        <v>2</v>
      </c>
      <c r="C50" s="4">
        <v>1.9</v>
      </c>
      <c r="D50" s="5">
        <f t="shared" si="0"/>
        <v>0.975</v>
      </c>
      <c r="E50" s="13">
        <f t="shared" si="1"/>
        <v>2.9864765163187967</v>
      </c>
    </row>
    <row r="51" spans="1:5" ht="12.75">
      <c r="A51" s="2">
        <v>1.7</v>
      </c>
      <c r="B51" s="4">
        <v>1.98</v>
      </c>
      <c r="C51" s="4">
        <v>1.8</v>
      </c>
      <c r="D51" s="5">
        <f t="shared" si="0"/>
        <v>0.9450000000000001</v>
      </c>
      <c r="E51" s="13">
        <f t="shared" si="1"/>
        <v>2.805520779472025</v>
      </c>
    </row>
    <row r="52" spans="1:5" ht="12.75">
      <c r="A52" s="2">
        <v>1.7</v>
      </c>
      <c r="B52" s="4">
        <v>2</v>
      </c>
      <c r="C52" s="4">
        <v>1.85</v>
      </c>
      <c r="D52" s="5">
        <f t="shared" si="0"/>
        <v>0.9625</v>
      </c>
      <c r="E52" s="13">
        <f t="shared" si="1"/>
        <v>2.9103910692396697</v>
      </c>
    </row>
    <row r="53" spans="1:5" ht="12.75">
      <c r="A53" s="2">
        <v>1.7</v>
      </c>
      <c r="B53" s="4">
        <v>1.9</v>
      </c>
      <c r="C53" s="4">
        <v>1.78</v>
      </c>
      <c r="D53" s="5">
        <f t="shared" si="0"/>
        <v>0.9199999999999999</v>
      </c>
      <c r="E53" s="13">
        <f t="shared" si="1"/>
        <v>2.6590440219984</v>
      </c>
    </row>
    <row r="54" spans="1:5" ht="12.75">
      <c r="A54" s="2">
        <v>1.7</v>
      </c>
      <c r="B54" s="4">
        <v>1.91</v>
      </c>
      <c r="C54" s="4">
        <v>1.8</v>
      </c>
      <c r="D54" s="5">
        <f t="shared" si="0"/>
        <v>0.9275</v>
      </c>
      <c r="E54" s="13">
        <f t="shared" si="1"/>
        <v>2.702574715204704</v>
      </c>
    </row>
  </sheetData>
  <sheetProtection/>
  <conditionalFormatting sqref="C7">
    <cfRule type="cellIs" priority="1" dxfId="0" operator="equal" stopIfTrue="1">
      <formula>"No Vale,Usar Otro"</formula>
    </cfRule>
  </conditionalFormatting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</dc:creator>
  <cp:keywords/>
  <dc:description/>
  <cp:lastModifiedBy>Barcillo Barsiniestro</cp:lastModifiedBy>
  <cp:lastPrinted>1999-04-07T13:29:19Z</cp:lastPrinted>
  <dcterms:created xsi:type="dcterms:W3CDTF">1999-03-12T15:36:46Z</dcterms:created>
  <dcterms:modified xsi:type="dcterms:W3CDTF">2009-12-02T08:53:29Z</dcterms:modified>
  <cp:category/>
  <cp:version/>
  <cp:contentType/>
  <cp:contentStatus/>
</cp:coreProperties>
</file>