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285" windowWidth="18795" windowHeight="9195"/>
  </bookViews>
  <sheets>
    <sheet name="Evaluacion" sheetId="1" r:id="rId1"/>
    <sheet name="Disenos" sheetId="2" r:id="rId2"/>
    <sheet name="Sheet3" sheetId="3" r:id="rId3"/>
  </sheets>
  <definedNames>
    <definedName name="_xlnm.Print_Area" localSheetId="1">Disenos!$D$109:$N$146</definedName>
    <definedName name="_xlnm.Print_Area" localSheetId="0">Evaluacion!$C$2:$U$145</definedName>
  </definedNames>
  <calcPr calcId="124519"/>
</workbook>
</file>

<file path=xl/calcChain.xml><?xml version="1.0" encoding="utf-8"?>
<calcChain xmlns="http://schemas.openxmlformats.org/spreadsheetml/2006/main">
  <c r="J143" i="2"/>
  <c r="E129"/>
  <c r="E130"/>
  <c r="E125"/>
  <c r="E126"/>
  <c r="E121"/>
  <c r="E120"/>
  <c r="J142"/>
  <c r="J118"/>
  <c r="J105"/>
  <c r="E90"/>
  <c r="E91"/>
  <c r="E86"/>
  <c r="E87"/>
  <c r="E82"/>
  <c r="E81"/>
  <c r="J104"/>
  <c r="J79"/>
  <c r="E47"/>
  <c r="E45"/>
  <c r="E48"/>
  <c r="H43"/>
  <c r="H32"/>
  <c r="E14"/>
  <c r="E15"/>
  <c r="H12"/>
  <c r="I140" i="1"/>
  <c r="O130"/>
  <c r="D117"/>
  <c r="I139"/>
  <c r="Q139"/>
  <c r="Q134"/>
  <c r="N136"/>
  <c r="P136"/>
  <c r="Q136"/>
  <c r="N141"/>
  <c r="P141"/>
  <c r="Q141"/>
  <c r="N132"/>
  <c r="P132"/>
  <c r="R132"/>
  <c r="Q143"/>
  <c r="D118"/>
  <c r="P114"/>
  <c r="D126"/>
  <c r="D127"/>
  <c r="S114"/>
  <c r="T114"/>
  <c r="P115"/>
  <c r="S115"/>
  <c r="T115"/>
  <c r="Q116"/>
  <c r="P110"/>
  <c r="D122"/>
  <c r="D123"/>
  <c r="S109"/>
  <c r="S110"/>
  <c r="T110"/>
  <c r="P109"/>
  <c r="T109"/>
  <c r="D79"/>
  <c r="I102"/>
  <c r="Q101"/>
  <c r="Q96"/>
  <c r="I103"/>
  <c r="O92"/>
  <c r="N98"/>
  <c r="P98"/>
  <c r="Q98"/>
  <c r="N103"/>
  <c r="P103"/>
  <c r="Q103"/>
  <c r="N94"/>
  <c r="P94"/>
  <c r="R94"/>
  <c r="Q105"/>
  <c r="D80"/>
  <c r="P77"/>
  <c r="P76"/>
  <c r="D88"/>
  <c r="D89"/>
  <c r="S76"/>
  <c r="S77"/>
  <c r="D84"/>
  <c r="D85"/>
  <c r="S71"/>
  <c r="S72"/>
  <c r="P72"/>
  <c r="P71"/>
  <c r="T76"/>
  <c r="T77"/>
  <c r="Q78"/>
  <c r="T72"/>
  <c r="T71"/>
  <c r="Q54"/>
  <c r="D46"/>
  <c r="D48"/>
  <c r="D49"/>
  <c r="S38"/>
  <c r="S37"/>
  <c r="N56"/>
  <c r="P56"/>
  <c r="Q56"/>
  <c r="N64"/>
  <c r="Q62"/>
  <c r="P64"/>
  <c r="Q64"/>
  <c r="Q66"/>
  <c r="O52"/>
  <c r="G44"/>
  <c r="P38"/>
  <c r="T38"/>
  <c r="Q39"/>
  <c r="P37"/>
  <c r="T37"/>
  <c r="N24"/>
  <c r="Q22"/>
  <c r="G34"/>
  <c r="O20"/>
  <c r="D16"/>
  <c r="D17"/>
  <c r="S7"/>
  <c r="G14"/>
  <c r="P8"/>
  <c r="P7"/>
  <c r="T7"/>
  <c r="P24"/>
  <c r="Q24"/>
  <c r="N32"/>
  <c r="Q30"/>
  <c r="P32"/>
  <c r="Q32"/>
  <c r="Q34"/>
  <c r="S8"/>
  <c r="T8"/>
  <c r="Q9"/>
  <c r="I115"/>
  <c r="I77"/>
</calcChain>
</file>

<file path=xl/sharedStrings.xml><?xml version="1.0" encoding="utf-8"?>
<sst xmlns="http://schemas.openxmlformats.org/spreadsheetml/2006/main" count="453" uniqueCount="76">
  <si>
    <t>COLUMNA TIPO I:</t>
  </si>
  <si>
    <t>REFUERZO LONGITUDINAL</t>
  </si>
  <si>
    <t>DIMENSIONES DE COLUMNA</t>
  </si>
  <si>
    <t>C1</t>
  </si>
  <si>
    <t>C1 =</t>
  </si>
  <si>
    <t>CM</t>
  </si>
  <si>
    <t>C2</t>
  </si>
  <si>
    <t>C2 =</t>
  </si>
  <si>
    <t>AREA Ag =C1xC2 =</t>
  </si>
  <si>
    <t>CM2</t>
  </si>
  <si>
    <t>SE USAN</t>
  </si>
  <si>
    <r>
      <t xml:space="preserve">VARILLAS DE </t>
    </r>
    <r>
      <rPr>
        <sz val="10"/>
        <rFont val="Arial"/>
        <family val="2"/>
      </rPr>
      <t>Ø</t>
    </r>
  </si>
  <si>
    <t>MM</t>
  </si>
  <si>
    <t>As =</t>
  </si>
  <si>
    <t>TOTAL As =</t>
  </si>
  <si>
    <t>REFUERZO TRANSVERSAL:</t>
  </si>
  <si>
    <t>SEGUN ACI:</t>
  </si>
  <si>
    <t>lo</t>
  </si>
  <si>
    <t>a</t>
  </si>
  <si>
    <t>LUZ</t>
  </si>
  <si>
    <t>LIBRE</t>
  </si>
  <si>
    <t>b</t>
  </si>
  <si>
    <t>DV =</t>
  </si>
  <si>
    <t>D = DIMENSION MAYOR ENTRE C1 Y C2 =</t>
  </si>
  <si>
    <t>DM = DIMENSION MENOR ENTRE C1 Y C2 =</t>
  </si>
  <si>
    <t>EN a:</t>
  </si>
  <si>
    <t>lo = D =</t>
  </si>
  <si>
    <t>COLUMNA TIPO II:</t>
  </si>
  <si>
    <t>VIGAS TIPO I:</t>
  </si>
  <si>
    <t>DIMENSIONES DE VIGA</t>
  </si>
  <si>
    <t>d = DV =</t>
  </si>
  <si>
    <t>b = C1 =</t>
  </si>
  <si>
    <t>fy = LIMITE DE FLUENCIA DEL ACERO =</t>
  </si>
  <si>
    <t>Kg/cm2</t>
  </si>
  <si>
    <t>ACERO SUPERIOR</t>
  </si>
  <si>
    <t>ACERO INFERIOR</t>
  </si>
  <si>
    <t>h</t>
  </si>
  <si>
    <t>h =</t>
  </si>
  <si>
    <t>VIGAS TIPO II:</t>
  </si>
  <si>
    <t>CARACTERISTICAS DE MIEMBROS ESTRUCTURALES</t>
  </si>
  <si>
    <t>MINIMO As = 0.01 Ag =</t>
  </si>
  <si>
    <t>&lt;</t>
  </si>
  <si>
    <t>MAXIMO As = 0.06 Ag =</t>
  </si>
  <si>
    <t>&gt;</t>
  </si>
  <si>
    <t>CUMPLE NORMAS:</t>
  </si>
  <si>
    <t>GANCHOS DE ESTRIBOS DEBEN ESTAR A 45º:</t>
  </si>
  <si>
    <t>SI</t>
  </si>
  <si>
    <t>EMPALMES POR TRASLAPES DEDEN SER EN LA MITAD DE LA COLUMNA</t>
  </si>
  <si>
    <t>NO EXISTEN TRASLAPES</t>
  </si>
  <si>
    <t>SEPARACION S ≤ 0.25 x DM =</t>
  </si>
  <si>
    <t>≤</t>
  </si>
  <si>
    <t>EN b:</t>
  </si>
  <si>
    <t>SEPARACION S ≤ 6" =</t>
  </si>
  <si>
    <t>SEPARACION REAL =</t>
  </si>
  <si>
    <t>(ACEPTABLE)</t>
  </si>
  <si>
    <t>MINIMO As = 14bd / fy=</t>
  </si>
  <si>
    <t>MAXIMO As = 0.025bd =</t>
  </si>
  <si>
    <t>EMPALMES POR TRASLAPES DEDEN ESTAR FUERA DE REGIONES DONDE SE ESPERA FLUENCIA</t>
  </si>
  <si>
    <r>
      <t xml:space="preserve">lo </t>
    </r>
    <r>
      <rPr>
        <sz val="10"/>
        <rFont val="Arial"/>
        <family val="2"/>
      </rPr>
      <t>≥</t>
    </r>
    <r>
      <rPr>
        <sz val="10"/>
        <rFont val="Arial"/>
        <family val="2"/>
      </rPr>
      <t xml:space="preserve"> 2h =</t>
    </r>
  </si>
  <si>
    <t>lo =</t>
  </si>
  <si>
    <t>≥</t>
  </si>
  <si>
    <t xml:space="preserve">SEPARACION S ≤ DV/4 = </t>
  </si>
  <si>
    <t>SEPARACION S ≤ DV / 2 =</t>
  </si>
  <si>
    <t>lo ≥ 2h =</t>
  </si>
  <si>
    <t>COMPARACION CON NORMA ACTUAL</t>
  </si>
  <si>
    <t>TABLA 11</t>
  </si>
  <si>
    <t>TABLA 2</t>
  </si>
  <si>
    <t>DISENO COLUMNA TIPO 1</t>
  </si>
  <si>
    <t>TABLA 3</t>
  </si>
  <si>
    <t>DISENO COLUMNA TIPO 2</t>
  </si>
  <si>
    <t>DISENO VIGA TIPO 1</t>
  </si>
  <si>
    <t>TABLA 4</t>
  </si>
  <si>
    <t>TABLA 5</t>
  </si>
  <si>
    <t>DISENO VIGA TIPO 2</t>
  </si>
  <si>
    <t>De la comparacion realizada, se observa que no existe influencia negativa en la disposicion y cuantia de acero utilizado.</t>
  </si>
  <si>
    <t>EVALUACION DE ACUERDO AL "Capítulo 21, norma 21.3.2.1 del documento Requisitos de Reglamento para Concreto Estructural (ACI 318S-05)"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</si>
</sst>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sz val="18"/>
      <name val="Arial"/>
      <family val="2"/>
    </font>
    <font>
      <sz val="12"/>
      <name val="Times New Roman"/>
      <family val="1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3" xfId="0" applyFont="1" applyBorder="1"/>
    <xf numFmtId="0" fontId="0" fillId="0" borderId="0" xfId="0" applyBorder="1"/>
    <xf numFmtId="0" fontId="0" fillId="0" borderId="4" xfId="0" applyBorder="1"/>
    <xf numFmtId="0" fontId="0" fillId="0" borderId="3" xfId="0" applyBorder="1"/>
    <xf numFmtId="2" fontId="0" fillId="0" borderId="0" xfId="0" applyNumberFormat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3" xfId="0" applyFont="1" applyBorder="1"/>
    <xf numFmtId="0" fontId="4" fillId="0" borderId="0" xfId="0" applyFont="1" applyBorder="1"/>
    <xf numFmtId="0" fontId="3" fillId="0" borderId="0" xfId="0" applyFont="1" applyBorder="1"/>
    <xf numFmtId="0" fontId="3" fillId="0" borderId="6" xfId="0" applyFont="1" applyBorder="1"/>
    <xf numFmtId="0" fontId="1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4" fillId="0" borderId="8" xfId="0" applyFont="1" applyBorder="1"/>
    <xf numFmtId="0" fontId="4" fillId="0" borderId="1" xfId="0" applyFont="1" applyBorder="1"/>
    <xf numFmtId="2" fontId="4" fillId="0" borderId="0" xfId="0" applyNumberFormat="1" applyFont="1" applyBorder="1"/>
    <xf numFmtId="0" fontId="4" fillId="0" borderId="6" xfId="0" applyFont="1" applyBorder="1"/>
    <xf numFmtId="0" fontId="8" fillId="0" borderId="0" xfId="0" applyFont="1" applyBorder="1"/>
    <xf numFmtId="0" fontId="0" fillId="0" borderId="8" xfId="0" applyBorder="1"/>
    <xf numFmtId="0" fontId="4" fillId="0" borderId="5" xfId="0" applyFont="1" applyBorder="1"/>
    <xf numFmtId="0" fontId="3" fillId="0" borderId="5" xfId="0" applyFont="1" applyBorder="1"/>
    <xf numFmtId="0" fontId="1" fillId="0" borderId="3" xfId="0" applyFont="1" applyBorder="1"/>
    <xf numFmtId="0" fontId="5" fillId="0" borderId="3" xfId="0" applyFont="1" applyBorder="1"/>
    <xf numFmtId="0" fontId="10" fillId="0" borderId="3" xfId="0" applyFont="1" applyBorder="1"/>
    <xf numFmtId="0" fontId="8" fillId="0" borderId="3" xfId="0" applyFont="1" applyBorder="1"/>
    <xf numFmtId="0" fontId="9" fillId="0" borderId="9" xfId="0" applyFont="1" applyBorder="1"/>
    <xf numFmtId="0" fontId="0" fillId="0" borderId="10" xfId="0" applyBorder="1"/>
    <xf numFmtId="0" fontId="0" fillId="0" borderId="11" xfId="0" applyBorder="1"/>
    <xf numFmtId="0" fontId="9" fillId="0" borderId="12" xfId="0" applyFont="1" applyBorder="1"/>
    <xf numFmtId="0" fontId="0" fillId="0" borderId="13" xfId="0" applyBorder="1"/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2" fontId="0" fillId="0" borderId="15" xfId="0" applyNumberFormat="1" applyBorder="1"/>
    <xf numFmtId="0" fontId="0" fillId="0" borderId="18" xfId="0" applyBorder="1"/>
    <xf numFmtId="0" fontId="3" fillId="0" borderId="19" xfId="0" applyFont="1" applyBorder="1"/>
    <xf numFmtId="0" fontId="0" fillId="0" borderId="20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3" fillId="0" borderId="23" xfId="0" applyFon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5" fillId="0" borderId="28" xfId="0" applyFont="1" applyBorder="1"/>
    <xf numFmtId="0" fontId="0" fillId="0" borderId="28" xfId="0" applyBorder="1"/>
    <xf numFmtId="0" fontId="0" fillId="0" borderId="29" xfId="0" applyBorder="1"/>
    <xf numFmtId="0" fontId="3" fillId="0" borderId="17" xfId="0" applyFont="1" applyBorder="1"/>
    <xf numFmtId="0" fontId="1" fillId="0" borderId="28" xfId="0" applyFont="1" applyBorder="1"/>
    <xf numFmtId="0" fontId="1" fillId="0" borderId="26" xfId="0" applyFont="1" applyBorder="1"/>
    <xf numFmtId="0" fontId="4" fillId="0" borderId="15" xfId="0" applyFont="1" applyBorder="1"/>
    <xf numFmtId="0" fontId="8" fillId="0" borderId="28" xfId="0" applyFont="1" applyBorder="1"/>
    <xf numFmtId="0" fontId="8" fillId="0" borderId="26" xfId="0" applyFont="1" applyBorder="1"/>
    <xf numFmtId="0" fontId="4" fillId="0" borderId="26" xfId="0" applyFont="1" applyBorder="1"/>
    <xf numFmtId="0" fontId="11" fillId="0" borderId="0" xfId="0" applyFont="1" applyBorder="1"/>
    <xf numFmtId="0" fontId="9" fillId="0" borderId="0" xfId="0" applyFont="1" applyBorder="1"/>
    <xf numFmtId="0" fontId="0" fillId="0" borderId="3" xfId="0" applyBorder="1" applyAlignment="1">
      <alignment horizontal="center"/>
    </xf>
    <xf numFmtId="0" fontId="3" fillId="0" borderId="8" xfId="0" applyFont="1" applyBorder="1"/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3" fillId="0" borderId="0" xfId="0" applyFont="1" applyAlignment="1"/>
    <xf numFmtId="0" fontId="12" fillId="0" borderId="0" xfId="0" applyFont="1" applyBorder="1" applyAlignment="1">
      <alignment horizontal="center"/>
    </xf>
    <xf numFmtId="0" fontId="4" fillId="0" borderId="18" xfId="0" applyFont="1" applyBorder="1"/>
    <xf numFmtId="0" fontId="4" fillId="0" borderId="20" xfId="0" applyFont="1" applyBorder="1"/>
    <xf numFmtId="0" fontId="4" fillId="0" borderId="22" xfId="0" applyFont="1" applyBorder="1"/>
    <xf numFmtId="0" fontId="4" fillId="0" borderId="24" xfId="0" applyFont="1" applyBorder="1"/>
    <xf numFmtId="0" fontId="4" fillId="0" borderId="29" xfId="0" applyFont="1" applyBorder="1"/>
    <xf numFmtId="0" fontId="0" fillId="0" borderId="0" xfId="0" applyAlignment="1">
      <alignment horizontal="center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20</xdr:row>
      <xdr:rowOff>0</xdr:rowOff>
    </xdr:from>
    <xdr:to>
      <xdr:col>2</xdr:col>
      <xdr:colOff>438150</xdr:colOff>
      <xdr:row>20</xdr:row>
      <xdr:rowOff>0</xdr:rowOff>
    </xdr:to>
    <xdr:sp macro="" textlink="">
      <xdr:nvSpPr>
        <xdr:cNvPr id="8520" name="Line 2"/>
        <xdr:cNvSpPr>
          <a:spLocks noChangeShapeType="1"/>
        </xdr:cNvSpPr>
      </xdr:nvSpPr>
      <xdr:spPr bwMode="auto">
        <a:xfrm>
          <a:off x="1219200" y="3790950"/>
          <a:ext cx="43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428625</xdr:colOff>
      <xdr:row>19</xdr:row>
      <xdr:rowOff>9525</xdr:rowOff>
    </xdr:from>
    <xdr:to>
      <xdr:col>2</xdr:col>
      <xdr:colOff>428625</xdr:colOff>
      <xdr:row>20</xdr:row>
      <xdr:rowOff>0</xdr:rowOff>
    </xdr:to>
    <xdr:sp macro="" textlink="">
      <xdr:nvSpPr>
        <xdr:cNvPr id="8521" name="Line 3"/>
        <xdr:cNvSpPr>
          <a:spLocks noChangeShapeType="1"/>
        </xdr:cNvSpPr>
      </xdr:nvSpPr>
      <xdr:spPr bwMode="auto">
        <a:xfrm flipV="1">
          <a:off x="1647825" y="36385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20</xdr:row>
      <xdr:rowOff>0</xdr:rowOff>
    </xdr:to>
    <xdr:sp macro="" textlink="">
      <xdr:nvSpPr>
        <xdr:cNvPr id="8522" name="Line 4"/>
        <xdr:cNvSpPr>
          <a:spLocks noChangeShapeType="1"/>
        </xdr:cNvSpPr>
      </xdr:nvSpPr>
      <xdr:spPr bwMode="auto">
        <a:xfrm>
          <a:off x="1952625" y="36290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20</xdr:row>
      <xdr:rowOff>0</xdr:rowOff>
    </xdr:from>
    <xdr:to>
      <xdr:col>3</xdr:col>
      <xdr:colOff>428625</xdr:colOff>
      <xdr:row>20</xdr:row>
      <xdr:rowOff>0</xdr:rowOff>
    </xdr:to>
    <xdr:sp macro="" textlink="">
      <xdr:nvSpPr>
        <xdr:cNvPr id="8523" name="Line 5"/>
        <xdr:cNvSpPr>
          <a:spLocks noChangeShapeType="1"/>
        </xdr:cNvSpPr>
      </xdr:nvSpPr>
      <xdr:spPr bwMode="auto">
        <a:xfrm>
          <a:off x="1952625" y="3790950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438150</xdr:colOff>
      <xdr:row>21</xdr:row>
      <xdr:rowOff>0</xdr:rowOff>
    </xdr:to>
    <xdr:sp macro="" textlink="">
      <xdr:nvSpPr>
        <xdr:cNvPr id="8524" name="Line 6"/>
        <xdr:cNvSpPr>
          <a:spLocks noChangeShapeType="1"/>
        </xdr:cNvSpPr>
      </xdr:nvSpPr>
      <xdr:spPr bwMode="auto">
        <a:xfrm>
          <a:off x="1952625" y="3990975"/>
          <a:ext cx="43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31</xdr:row>
      <xdr:rowOff>0</xdr:rowOff>
    </xdr:to>
    <xdr:sp macro="" textlink="">
      <xdr:nvSpPr>
        <xdr:cNvPr id="8525" name="Line 7"/>
        <xdr:cNvSpPr>
          <a:spLocks noChangeShapeType="1"/>
        </xdr:cNvSpPr>
      </xdr:nvSpPr>
      <xdr:spPr bwMode="auto">
        <a:xfrm>
          <a:off x="1952625" y="3990975"/>
          <a:ext cx="0" cy="1619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31</xdr:row>
      <xdr:rowOff>0</xdr:rowOff>
    </xdr:from>
    <xdr:to>
      <xdr:col>3</xdr:col>
      <xdr:colOff>419100</xdr:colOff>
      <xdr:row>31</xdr:row>
      <xdr:rowOff>0</xdr:rowOff>
    </xdr:to>
    <xdr:sp macro="" textlink="">
      <xdr:nvSpPr>
        <xdr:cNvPr id="8526" name="Line 8"/>
        <xdr:cNvSpPr>
          <a:spLocks noChangeShapeType="1"/>
        </xdr:cNvSpPr>
      </xdr:nvSpPr>
      <xdr:spPr bwMode="auto">
        <a:xfrm>
          <a:off x="1952625" y="5610225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428625</xdr:colOff>
      <xdr:row>21</xdr:row>
      <xdr:rowOff>0</xdr:rowOff>
    </xdr:from>
    <xdr:to>
      <xdr:col>2</xdr:col>
      <xdr:colOff>428625</xdr:colOff>
      <xdr:row>31</xdr:row>
      <xdr:rowOff>0</xdr:rowOff>
    </xdr:to>
    <xdr:sp macro="" textlink="">
      <xdr:nvSpPr>
        <xdr:cNvPr id="8527" name="Line 9"/>
        <xdr:cNvSpPr>
          <a:spLocks noChangeShapeType="1"/>
        </xdr:cNvSpPr>
      </xdr:nvSpPr>
      <xdr:spPr bwMode="auto">
        <a:xfrm>
          <a:off x="1647825" y="3990975"/>
          <a:ext cx="0" cy="1619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428625</xdr:colOff>
      <xdr:row>31</xdr:row>
      <xdr:rowOff>0</xdr:rowOff>
    </xdr:to>
    <xdr:sp macro="" textlink="">
      <xdr:nvSpPr>
        <xdr:cNvPr id="8528" name="Line 10"/>
        <xdr:cNvSpPr>
          <a:spLocks noChangeShapeType="1"/>
        </xdr:cNvSpPr>
      </xdr:nvSpPr>
      <xdr:spPr bwMode="auto">
        <a:xfrm flipH="1">
          <a:off x="1219200" y="5610225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419100</xdr:colOff>
      <xdr:row>32</xdr:row>
      <xdr:rowOff>0</xdr:rowOff>
    </xdr:to>
    <xdr:sp macro="" textlink="">
      <xdr:nvSpPr>
        <xdr:cNvPr id="8529" name="Line 11"/>
        <xdr:cNvSpPr>
          <a:spLocks noChangeShapeType="1"/>
        </xdr:cNvSpPr>
      </xdr:nvSpPr>
      <xdr:spPr bwMode="auto">
        <a:xfrm>
          <a:off x="1952625" y="577215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9525</xdr:colOff>
      <xdr:row>33</xdr:row>
      <xdr:rowOff>0</xdr:rowOff>
    </xdr:to>
    <xdr:sp macro="" textlink="">
      <xdr:nvSpPr>
        <xdr:cNvPr id="8530" name="Line 12"/>
        <xdr:cNvSpPr>
          <a:spLocks noChangeShapeType="1"/>
        </xdr:cNvSpPr>
      </xdr:nvSpPr>
      <xdr:spPr bwMode="auto">
        <a:xfrm>
          <a:off x="1952625" y="5772150"/>
          <a:ext cx="9525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428625</xdr:colOff>
      <xdr:row>32</xdr:row>
      <xdr:rowOff>0</xdr:rowOff>
    </xdr:from>
    <xdr:to>
      <xdr:col>2</xdr:col>
      <xdr:colOff>428625</xdr:colOff>
      <xdr:row>33</xdr:row>
      <xdr:rowOff>0</xdr:rowOff>
    </xdr:to>
    <xdr:sp macro="" textlink="">
      <xdr:nvSpPr>
        <xdr:cNvPr id="8531" name="Line 13"/>
        <xdr:cNvSpPr>
          <a:spLocks noChangeShapeType="1"/>
        </xdr:cNvSpPr>
      </xdr:nvSpPr>
      <xdr:spPr bwMode="auto">
        <a:xfrm>
          <a:off x="1647825" y="57721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428625</xdr:colOff>
      <xdr:row>32</xdr:row>
      <xdr:rowOff>0</xdr:rowOff>
    </xdr:to>
    <xdr:sp macro="" textlink="">
      <xdr:nvSpPr>
        <xdr:cNvPr id="8532" name="Line 14"/>
        <xdr:cNvSpPr>
          <a:spLocks noChangeShapeType="1"/>
        </xdr:cNvSpPr>
      </xdr:nvSpPr>
      <xdr:spPr bwMode="auto">
        <a:xfrm flipH="1">
          <a:off x="1219200" y="5772150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21</xdr:row>
      <xdr:rowOff>9525</xdr:rowOff>
    </xdr:from>
    <xdr:to>
      <xdr:col>2</xdr:col>
      <xdr:colOff>428625</xdr:colOff>
      <xdr:row>21</xdr:row>
      <xdr:rowOff>9525</xdr:rowOff>
    </xdr:to>
    <xdr:sp macro="" textlink="">
      <xdr:nvSpPr>
        <xdr:cNvPr id="8533" name="Line 15"/>
        <xdr:cNvSpPr>
          <a:spLocks noChangeShapeType="1"/>
        </xdr:cNvSpPr>
      </xdr:nvSpPr>
      <xdr:spPr bwMode="auto">
        <a:xfrm flipH="1">
          <a:off x="1219200" y="4000500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85725</xdr:rowOff>
    </xdr:from>
    <xdr:to>
      <xdr:col>4</xdr:col>
      <xdr:colOff>0</xdr:colOff>
      <xdr:row>31</xdr:row>
      <xdr:rowOff>66675</xdr:rowOff>
    </xdr:to>
    <xdr:sp macro="" textlink="">
      <xdr:nvSpPr>
        <xdr:cNvPr id="8534" name="Line 16"/>
        <xdr:cNvSpPr>
          <a:spLocks noChangeShapeType="1"/>
        </xdr:cNvSpPr>
      </xdr:nvSpPr>
      <xdr:spPr bwMode="auto">
        <a:xfrm>
          <a:off x="2562225" y="3876675"/>
          <a:ext cx="0" cy="1800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571500</xdr:colOff>
      <xdr:row>31</xdr:row>
      <xdr:rowOff>0</xdr:rowOff>
    </xdr:from>
    <xdr:to>
      <xdr:col>4</xdr:col>
      <xdr:colOff>57150</xdr:colOff>
      <xdr:row>31</xdr:row>
      <xdr:rowOff>0</xdr:rowOff>
    </xdr:to>
    <xdr:sp macro="" textlink="">
      <xdr:nvSpPr>
        <xdr:cNvPr id="8535" name="Line 17"/>
        <xdr:cNvSpPr>
          <a:spLocks noChangeShapeType="1"/>
        </xdr:cNvSpPr>
      </xdr:nvSpPr>
      <xdr:spPr bwMode="auto">
        <a:xfrm>
          <a:off x="2524125" y="56102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28</xdr:row>
      <xdr:rowOff>0</xdr:rowOff>
    </xdr:from>
    <xdr:to>
      <xdr:col>4</xdr:col>
      <xdr:colOff>57150</xdr:colOff>
      <xdr:row>28</xdr:row>
      <xdr:rowOff>0</xdr:rowOff>
    </xdr:to>
    <xdr:sp macro="" textlink="">
      <xdr:nvSpPr>
        <xdr:cNvPr id="8536" name="Line 18"/>
        <xdr:cNvSpPr>
          <a:spLocks noChangeShapeType="1"/>
        </xdr:cNvSpPr>
      </xdr:nvSpPr>
      <xdr:spPr bwMode="auto">
        <a:xfrm>
          <a:off x="2514600" y="5124450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542925</xdr:colOff>
      <xdr:row>24</xdr:row>
      <xdr:rowOff>0</xdr:rowOff>
    </xdr:from>
    <xdr:to>
      <xdr:col>4</xdr:col>
      <xdr:colOff>76200</xdr:colOff>
      <xdr:row>24</xdr:row>
      <xdr:rowOff>0</xdr:rowOff>
    </xdr:to>
    <xdr:sp macro="" textlink="">
      <xdr:nvSpPr>
        <xdr:cNvPr id="8537" name="Line 19"/>
        <xdr:cNvSpPr>
          <a:spLocks noChangeShapeType="1"/>
        </xdr:cNvSpPr>
      </xdr:nvSpPr>
      <xdr:spPr bwMode="auto">
        <a:xfrm>
          <a:off x="2495550" y="4476750"/>
          <a:ext cx="142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21</xdr:row>
      <xdr:rowOff>0</xdr:rowOff>
    </xdr:from>
    <xdr:to>
      <xdr:col>4</xdr:col>
      <xdr:colOff>66675</xdr:colOff>
      <xdr:row>21</xdr:row>
      <xdr:rowOff>0</xdr:rowOff>
    </xdr:to>
    <xdr:sp macro="" textlink="">
      <xdr:nvSpPr>
        <xdr:cNvPr id="8538" name="Line 20"/>
        <xdr:cNvSpPr>
          <a:spLocks noChangeShapeType="1"/>
        </xdr:cNvSpPr>
      </xdr:nvSpPr>
      <xdr:spPr bwMode="auto">
        <a:xfrm>
          <a:off x="2514600" y="399097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52</xdr:row>
      <xdr:rowOff>0</xdr:rowOff>
    </xdr:from>
    <xdr:to>
      <xdr:col>2</xdr:col>
      <xdr:colOff>438150</xdr:colOff>
      <xdr:row>52</xdr:row>
      <xdr:rowOff>0</xdr:rowOff>
    </xdr:to>
    <xdr:sp macro="" textlink="">
      <xdr:nvSpPr>
        <xdr:cNvPr id="8554" name="Line 36"/>
        <xdr:cNvSpPr>
          <a:spLocks noChangeShapeType="1"/>
        </xdr:cNvSpPr>
      </xdr:nvSpPr>
      <xdr:spPr bwMode="auto">
        <a:xfrm>
          <a:off x="1219200" y="9191625"/>
          <a:ext cx="43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428625</xdr:colOff>
      <xdr:row>51</xdr:row>
      <xdr:rowOff>9525</xdr:rowOff>
    </xdr:from>
    <xdr:to>
      <xdr:col>2</xdr:col>
      <xdr:colOff>428625</xdr:colOff>
      <xdr:row>52</xdr:row>
      <xdr:rowOff>0</xdr:rowOff>
    </xdr:to>
    <xdr:sp macro="" textlink="">
      <xdr:nvSpPr>
        <xdr:cNvPr id="8555" name="Line 37"/>
        <xdr:cNvSpPr>
          <a:spLocks noChangeShapeType="1"/>
        </xdr:cNvSpPr>
      </xdr:nvSpPr>
      <xdr:spPr bwMode="auto">
        <a:xfrm flipV="1">
          <a:off x="1647825" y="90392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51</xdr:row>
      <xdr:rowOff>0</xdr:rowOff>
    </xdr:from>
    <xdr:to>
      <xdr:col>3</xdr:col>
      <xdr:colOff>0</xdr:colOff>
      <xdr:row>52</xdr:row>
      <xdr:rowOff>0</xdr:rowOff>
    </xdr:to>
    <xdr:sp macro="" textlink="">
      <xdr:nvSpPr>
        <xdr:cNvPr id="8556" name="Line 38"/>
        <xdr:cNvSpPr>
          <a:spLocks noChangeShapeType="1"/>
        </xdr:cNvSpPr>
      </xdr:nvSpPr>
      <xdr:spPr bwMode="auto">
        <a:xfrm>
          <a:off x="1952625" y="90297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53</xdr:row>
      <xdr:rowOff>0</xdr:rowOff>
    </xdr:from>
    <xdr:to>
      <xdr:col>3</xdr:col>
      <xdr:colOff>428625</xdr:colOff>
      <xdr:row>53</xdr:row>
      <xdr:rowOff>0</xdr:rowOff>
    </xdr:to>
    <xdr:sp macro="" textlink="">
      <xdr:nvSpPr>
        <xdr:cNvPr id="8557" name="Line 39"/>
        <xdr:cNvSpPr>
          <a:spLocks noChangeShapeType="1"/>
        </xdr:cNvSpPr>
      </xdr:nvSpPr>
      <xdr:spPr bwMode="auto">
        <a:xfrm>
          <a:off x="1952625" y="9391650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52</xdr:row>
      <xdr:rowOff>0</xdr:rowOff>
    </xdr:from>
    <xdr:to>
      <xdr:col>3</xdr:col>
      <xdr:colOff>447675</xdr:colOff>
      <xdr:row>52</xdr:row>
      <xdr:rowOff>0</xdr:rowOff>
    </xdr:to>
    <xdr:sp macro="" textlink="">
      <xdr:nvSpPr>
        <xdr:cNvPr id="8558" name="Line 40"/>
        <xdr:cNvSpPr>
          <a:spLocks noChangeShapeType="1"/>
        </xdr:cNvSpPr>
      </xdr:nvSpPr>
      <xdr:spPr bwMode="auto">
        <a:xfrm>
          <a:off x="1962150" y="9191625"/>
          <a:ext cx="43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53</xdr:row>
      <xdr:rowOff>0</xdr:rowOff>
    </xdr:from>
    <xdr:to>
      <xdr:col>3</xdr:col>
      <xdr:colOff>0</xdr:colOff>
      <xdr:row>63</xdr:row>
      <xdr:rowOff>0</xdr:rowOff>
    </xdr:to>
    <xdr:sp macro="" textlink="">
      <xdr:nvSpPr>
        <xdr:cNvPr id="8559" name="Line 41"/>
        <xdr:cNvSpPr>
          <a:spLocks noChangeShapeType="1"/>
        </xdr:cNvSpPr>
      </xdr:nvSpPr>
      <xdr:spPr bwMode="auto">
        <a:xfrm>
          <a:off x="1952625" y="9391650"/>
          <a:ext cx="0" cy="1619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63</xdr:row>
      <xdr:rowOff>0</xdr:rowOff>
    </xdr:from>
    <xdr:to>
      <xdr:col>3</xdr:col>
      <xdr:colOff>419100</xdr:colOff>
      <xdr:row>63</xdr:row>
      <xdr:rowOff>0</xdr:rowOff>
    </xdr:to>
    <xdr:sp macro="" textlink="">
      <xdr:nvSpPr>
        <xdr:cNvPr id="8560" name="Line 42"/>
        <xdr:cNvSpPr>
          <a:spLocks noChangeShapeType="1"/>
        </xdr:cNvSpPr>
      </xdr:nvSpPr>
      <xdr:spPr bwMode="auto">
        <a:xfrm>
          <a:off x="1952625" y="1101090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428625</xdr:colOff>
      <xdr:row>53</xdr:row>
      <xdr:rowOff>0</xdr:rowOff>
    </xdr:from>
    <xdr:to>
      <xdr:col>2</xdr:col>
      <xdr:colOff>428625</xdr:colOff>
      <xdr:row>63</xdr:row>
      <xdr:rowOff>0</xdr:rowOff>
    </xdr:to>
    <xdr:sp macro="" textlink="">
      <xdr:nvSpPr>
        <xdr:cNvPr id="8561" name="Line 43"/>
        <xdr:cNvSpPr>
          <a:spLocks noChangeShapeType="1"/>
        </xdr:cNvSpPr>
      </xdr:nvSpPr>
      <xdr:spPr bwMode="auto">
        <a:xfrm>
          <a:off x="1647825" y="9391650"/>
          <a:ext cx="0" cy="1619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428625</xdr:colOff>
      <xdr:row>63</xdr:row>
      <xdr:rowOff>0</xdr:rowOff>
    </xdr:to>
    <xdr:sp macro="" textlink="">
      <xdr:nvSpPr>
        <xdr:cNvPr id="8562" name="Line 44"/>
        <xdr:cNvSpPr>
          <a:spLocks noChangeShapeType="1"/>
        </xdr:cNvSpPr>
      </xdr:nvSpPr>
      <xdr:spPr bwMode="auto">
        <a:xfrm flipH="1">
          <a:off x="1219200" y="11010900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64</xdr:row>
      <xdr:rowOff>0</xdr:rowOff>
    </xdr:from>
    <xdr:to>
      <xdr:col>3</xdr:col>
      <xdr:colOff>419100</xdr:colOff>
      <xdr:row>64</xdr:row>
      <xdr:rowOff>0</xdr:rowOff>
    </xdr:to>
    <xdr:sp macro="" textlink="">
      <xdr:nvSpPr>
        <xdr:cNvPr id="8563" name="Line 45"/>
        <xdr:cNvSpPr>
          <a:spLocks noChangeShapeType="1"/>
        </xdr:cNvSpPr>
      </xdr:nvSpPr>
      <xdr:spPr bwMode="auto">
        <a:xfrm>
          <a:off x="1952625" y="11172825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63</xdr:row>
      <xdr:rowOff>152400</xdr:rowOff>
    </xdr:from>
    <xdr:to>
      <xdr:col>3</xdr:col>
      <xdr:colOff>9525</xdr:colOff>
      <xdr:row>64</xdr:row>
      <xdr:rowOff>152400</xdr:rowOff>
    </xdr:to>
    <xdr:sp macro="" textlink="">
      <xdr:nvSpPr>
        <xdr:cNvPr id="8564" name="Line 46"/>
        <xdr:cNvSpPr>
          <a:spLocks noChangeShapeType="1"/>
        </xdr:cNvSpPr>
      </xdr:nvSpPr>
      <xdr:spPr bwMode="auto">
        <a:xfrm>
          <a:off x="1952625" y="11163300"/>
          <a:ext cx="9525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428625</xdr:colOff>
      <xdr:row>64</xdr:row>
      <xdr:rowOff>0</xdr:rowOff>
    </xdr:from>
    <xdr:to>
      <xdr:col>2</xdr:col>
      <xdr:colOff>428625</xdr:colOff>
      <xdr:row>65</xdr:row>
      <xdr:rowOff>0</xdr:rowOff>
    </xdr:to>
    <xdr:sp macro="" textlink="">
      <xdr:nvSpPr>
        <xdr:cNvPr id="8565" name="Line 47"/>
        <xdr:cNvSpPr>
          <a:spLocks noChangeShapeType="1"/>
        </xdr:cNvSpPr>
      </xdr:nvSpPr>
      <xdr:spPr bwMode="auto">
        <a:xfrm>
          <a:off x="1647825" y="111728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64</xdr:row>
      <xdr:rowOff>0</xdr:rowOff>
    </xdr:from>
    <xdr:to>
      <xdr:col>2</xdr:col>
      <xdr:colOff>428625</xdr:colOff>
      <xdr:row>64</xdr:row>
      <xdr:rowOff>0</xdr:rowOff>
    </xdr:to>
    <xdr:sp macro="" textlink="">
      <xdr:nvSpPr>
        <xdr:cNvPr id="8566" name="Line 48"/>
        <xdr:cNvSpPr>
          <a:spLocks noChangeShapeType="1"/>
        </xdr:cNvSpPr>
      </xdr:nvSpPr>
      <xdr:spPr bwMode="auto">
        <a:xfrm flipH="1">
          <a:off x="1219200" y="11172825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53</xdr:row>
      <xdr:rowOff>9525</xdr:rowOff>
    </xdr:from>
    <xdr:to>
      <xdr:col>2</xdr:col>
      <xdr:colOff>428625</xdr:colOff>
      <xdr:row>53</xdr:row>
      <xdr:rowOff>9525</xdr:rowOff>
    </xdr:to>
    <xdr:sp macro="" textlink="">
      <xdr:nvSpPr>
        <xdr:cNvPr id="8567" name="Line 49"/>
        <xdr:cNvSpPr>
          <a:spLocks noChangeShapeType="1"/>
        </xdr:cNvSpPr>
      </xdr:nvSpPr>
      <xdr:spPr bwMode="auto">
        <a:xfrm flipH="1">
          <a:off x="1219200" y="9401175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53</xdr:row>
      <xdr:rowOff>85725</xdr:rowOff>
    </xdr:from>
    <xdr:to>
      <xdr:col>4</xdr:col>
      <xdr:colOff>0</xdr:colOff>
      <xdr:row>64</xdr:row>
      <xdr:rowOff>66675</xdr:rowOff>
    </xdr:to>
    <xdr:sp macro="" textlink="">
      <xdr:nvSpPr>
        <xdr:cNvPr id="8568" name="Line 50"/>
        <xdr:cNvSpPr>
          <a:spLocks noChangeShapeType="1"/>
        </xdr:cNvSpPr>
      </xdr:nvSpPr>
      <xdr:spPr bwMode="auto">
        <a:xfrm>
          <a:off x="2562225" y="9477375"/>
          <a:ext cx="0" cy="1762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571500</xdr:colOff>
      <xdr:row>64</xdr:row>
      <xdr:rowOff>0</xdr:rowOff>
    </xdr:from>
    <xdr:to>
      <xdr:col>4</xdr:col>
      <xdr:colOff>57150</xdr:colOff>
      <xdr:row>64</xdr:row>
      <xdr:rowOff>0</xdr:rowOff>
    </xdr:to>
    <xdr:sp macro="" textlink="">
      <xdr:nvSpPr>
        <xdr:cNvPr id="8569" name="Line 51"/>
        <xdr:cNvSpPr>
          <a:spLocks noChangeShapeType="1"/>
        </xdr:cNvSpPr>
      </xdr:nvSpPr>
      <xdr:spPr bwMode="auto">
        <a:xfrm>
          <a:off x="2524125" y="111728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61</xdr:row>
      <xdr:rowOff>0</xdr:rowOff>
    </xdr:from>
    <xdr:to>
      <xdr:col>4</xdr:col>
      <xdr:colOff>57150</xdr:colOff>
      <xdr:row>61</xdr:row>
      <xdr:rowOff>0</xdr:rowOff>
    </xdr:to>
    <xdr:sp macro="" textlink="">
      <xdr:nvSpPr>
        <xdr:cNvPr id="8570" name="Line 52"/>
        <xdr:cNvSpPr>
          <a:spLocks noChangeShapeType="1"/>
        </xdr:cNvSpPr>
      </xdr:nvSpPr>
      <xdr:spPr bwMode="auto">
        <a:xfrm>
          <a:off x="2514600" y="10687050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542925</xdr:colOff>
      <xdr:row>57</xdr:row>
      <xdr:rowOff>0</xdr:rowOff>
    </xdr:from>
    <xdr:to>
      <xdr:col>4</xdr:col>
      <xdr:colOff>76200</xdr:colOff>
      <xdr:row>57</xdr:row>
      <xdr:rowOff>0</xdr:rowOff>
    </xdr:to>
    <xdr:sp macro="" textlink="">
      <xdr:nvSpPr>
        <xdr:cNvPr id="8571" name="Line 53"/>
        <xdr:cNvSpPr>
          <a:spLocks noChangeShapeType="1"/>
        </xdr:cNvSpPr>
      </xdr:nvSpPr>
      <xdr:spPr bwMode="auto">
        <a:xfrm>
          <a:off x="2495550" y="10039350"/>
          <a:ext cx="142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54</xdr:row>
      <xdr:rowOff>0</xdr:rowOff>
    </xdr:from>
    <xdr:to>
      <xdr:col>4</xdr:col>
      <xdr:colOff>66675</xdr:colOff>
      <xdr:row>54</xdr:row>
      <xdr:rowOff>0</xdr:rowOff>
    </xdr:to>
    <xdr:sp macro="" textlink="">
      <xdr:nvSpPr>
        <xdr:cNvPr id="8572" name="Line 54"/>
        <xdr:cNvSpPr>
          <a:spLocks noChangeShapeType="1"/>
        </xdr:cNvSpPr>
      </xdr:nvSpPr>
      <xdr:spPr bwMode="auto">
        <a:xfrm>
          <a:off x="2514600" y="955357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91</xdr:row>
      <xdr:rowOff>0</xdr:rowOff>
    </xdr:from>
    <xdr:to>
      <xdr:col>4</xdr:col>
      <xdr:colOff>0</xdr:colOff>
      <xdr:row>92</xdr:row>
      <xdr:rowOff>0</xdr:rowOff>
    </xdr:to>
    <xdr:sp macro="" textlink="">
      <xdr:nvSpPr>
        <xdr:cNvPr id="8587" name="Line 99"/>
        <xdr:cNvSpPr>
          <a:spLocks noChangeShapeType="1"/>
        </xdr:cNvSpPr>
      </xdr:nvSpPr>
      <xdr:spPr bwMode="auto">
        <a:xfrm>
          <a:off x="2562225" y="157257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95</xdr:row>
      <xdr:rowOff>0</xdr:rowOff>
    </xdr:from>
    <xdr:to>
      <xdr:col>4</xdr:col>
      <xdr:colOff>0</xdr:colOff>
      <xdr:row>96</xdr:row>
      <xdr:rowOff>9525</xdr:rowOff>
    </xdr:to>
    <xdr:sp macro="" textlink="">
      <xdr:nvSpPr>
        <xdr:cNvPr id="8588" name="Line 100"/>
        <xdr:cNvSpPr>
          <a:spLocks noChangeShapeType="1"/>
        </xdr:cNvSpPr>
      </xdr:nvSpPr>
      <xdr:spPr bwMode="auto">
        <a:xfrm>
          <a:off x="2562225" y="165068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95</xdr:row>
      <xdr:rowOff>0</xdr:rowOff>
    </xdr:from>
    <xdr:to>
      <xdr:col>4</xdr:col>
      <xdr:colOff>0</xdr:colOff>
      <xdr:row>95</xdr:row>
      <xdr:rowOff>0</xdr:rowOff>
    </xdr:to>
    <xdr:sp macro="" textlink="">
      <xdr:nvSpPr>
        <xdr:cNvPr id="8589" name="Line 101"/>
        <xdr:cNvSpPr>
          <a:spLocks noChangeShapeType="1"/>
        </xdr:cNvSpPr>
      </xdr:nvSpPr>
      <xdr:spPr bwMode="auto">
        <a:xfrm flipH="1">
          <a:off x="1952625" y="1650682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92</xdr:row>
      <xdr:rowOff>0</xdr:rowOff>
    </xdr:from>
    <xdr:to>
      <xdr:col>4</xdr:col>
      <xdr:colOff>0</xdr:colOff>
      <xdr:row>92</xdr:row>
      <xdr:rowOff>0</xdr:rowOff>
    </xdr:to>
    <xdr:sp macro="" textlink="">
      <xdr:nvSpPr>
        <xdr:cNvPr id="8590" name="Line 102"/>
        <xdr:cNvSpPr>
          <a:spLocks noChangeShapeType="1"/>
        </xdr:cNvSpPr>
      </xdr:nvSpPr>
      <xdr:spPr bwMode="auto">
        <a:xfrm flipH="1">
          <a:off x="1952625" y="158877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91</xdr:row>
      <xdr:rowOff>0</xdr:rowOff>
    </xdr:from>
    <xdr:to>
      <xdr:col>5</xdr:col>
      <xdr:colOff>0</xdr:colOff>
      <xdr:row>92</xdr:row>
      <xdr:rowOff>0</xdr:rowOff>
    </xdr:to>
    <xdr:sp macro="" textlink="">
      <xdr:nvSpPr>
        <xdr:cNvPr id="8591" name="Line 103"/>
        <xdr:cNvSpPr>
          <a:spLocks noChangeShapeType="1"/>
        </xdr:cNvSpPr>
      </xdr:nvSpPr>
      <xdr:spPr bwMode="auto">
        <a:xfrm>
          <a:off x="3171825" y="157257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95</xdr:row>
      <xdr:rowOff>0</xdr:rowOff>
    </xdr:from>
    <xdr:to>
      <xdr:col>5</xdr:col>
      <xdr:colOff>0</xdr:colOff>
      <xdr:row>96</xdr:row>
      <xdr:rowOff>0</xdr:rowOff>
    </xdr:to>
    <xdr:sp macro="" textlink="">
      <xdr:nvSpPr>
        <xdr:cNvPr id="8592" name="Line 104"/>
        <xdr:cNvSpPr>
          <a:spLocks noChangeShapeType="1"/>
        </xdr:cNvSpPr>
      </xdr:nvSpPr>
      <xdr:spPr bwMode="auto">
        <a:xfrm>
          <a:off x="3171825" y="165068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92</xdr:row>
      <xdr:rowOff>0</xdr:rowOff>
    </xdr:from>
    <xdr:to>
      <xdr:col>10</xdr:col>
      <xdr:colOff>0</xdr:colOff>
      <xdr:row>92</xdr:row>
      <xdr:rowOff>0</xdr:rowOff>
    </xdr:to>
    <xdr:sp macro="" textlink="">
      <xdr:nvSpPr>
        <xdr:cNvPr id="8593" name="Line 105"/>
        <xdr:cNvSpPr>
          <a:spLocks noChangeShapeType="1"/>
        </xdr:cNvSpPr>
      </xdr:nvSpPr>
      <xdr:spPr bwMode="auto">
        <a:xfrm>
          <a:off x="3171825" y="15887700"/>
          <a:ext cx="3143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95</xdr:row>
      <xdr:rowOff>0</xdr:rowOff>
    </xdr:from>
    <xdr:to>
      <xdr:col>10</xdr:col>
      <xdr:colOff>0</xdr:colOff>
      <xdr:row>95</xdr:row>
      <xdr:rowOff>0</xdr:rowOff>
    </xdr:to>
    <xdr:sp macro="" textlink="">
      <xdr:nvSpPr>
        <xdr:cNvPr id="8594" name="Line 106"/>
        <xdr:cNvSpPr>
          <a:spLocks noChangeShapeType="1"/>
        </xdr:cNvSpPr>
      </xdr:nvSpPr>
      <xdr:spPr bwMode="auto">
        <a:xfrm>
          <a:off x="3171825" y="16506825"/>
          <a:ext cx="3143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91</xdr:row>
      <xdr:rowOff>0</xdr:rowOff>
    </xdr:from>
    <xdr:to>
      <xdr:col>10</xdr:col>
      <xdr:colOff>0</xdr:colOff>
      <xdr:row>92</xdr:row>
      <xdr:rowOff>0</xdr:rowOff>
    </xdr:to>
    <xdr:sp macro="" textlink="">
      <xdr:nvSpPr>
        <xdr:cNvPr id="8595" name="Line 107"/>
        <xdr:cNvSpPr>
          <a:spLocks noChangeShapeType="1"/>
        </xdr:cNvSpPr>
      </xdr:nvSpPr>
      <xdr:spPr bwMode="auto">
        <a:xfrm flipV="1">
          <a:off x="6315075" y="157257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10</xdr:col>
      <xdr:colOff>0</xdr:colOff>
      <xdr:row>96</xdr:row>
      <xdr:rowOff>0</xdr:rowOff>
    </xdr:to>
    <xdr:sp macro="" textlink="">
      <xdr:nvSpPr>
        <xdr:cNvPr id="8596" name="Line 108"/>
        <xdr:cNvSpPr>
          <a:spLocks noChangeShapeType="1"/>
        </xdr:cNvSpPr>
      </xdr:nvSpPr>
      <xdr:spPr bwMode="auto">
        <a:xfrm>
          <a:off x="6315075" y="165068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95</xdr:row>
      <xdr:rowOff>0</xdr:rowOff>
    </xdr:from>
    <xdr:to>
      <xdr:col>11</xdr:col>
      <xdr:colOff>0</xdr:colOff>
      <xdr:row>96</xdr:row>
      <xdr:rowOff>0</xdr:rowOff>
    </xdr:to>
    <xdr:sp macro="" textlink="">
      <xdr:nvSpPr>
        <xdr:cNvPr id="8597" name="Line 109"/>
        <xdr:cNvSpPr>
          <a:spLocks noChangeShapeType="1"/>
        </xdr:cNvSpPr>
      </xdr:nvSpPr>
      <xdr:spPr bwMode="auto">
        <a:xfrm flipV="1">
          <a:off x="6924675" y="165068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91</xdr:row>
      <xdr:rowOff>0</xdr:rowOff>
    </xdr:from>
    <xdr:to>
      <xdr:col>11</xdr:col>
      <xdr:colOff>0</xdr:colOff>
      <xdr:row>92</xdr:row>
      <xdr:rowOff>0</xdr:rowOff>
    </xdr:to>
    <xdr:sp macro="" textlink="">
      <xdr:nvSpPr>
        <xdr:cNvPr id="8598" name="Line 110"/>
        <xdr:cNvSpPr>
          <a:spLocks noChangeShapeType="1"/>
        </xdr:cNvSpPr>
      </xdr:nvSpPr>
      <xdr:spPr bwMode="auto">
        <a:xfrm>
          <a:off x="6924675" y="157257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92</xdr:row>
      <xdr:rowOff>0</xdr:rowOff>
    </xdr:from>
    <xdr:to>
      <xdr:col>12</xdr:col>
      <xdr:colOff>9525</xdr:colOff>
      <xdr:row>92</xdr:row>
      <xdr:rowOff>0</xdr:rowOff>
    </xdr:to>
    <xdr:sp macro="" textlink="">
      <xdr:nvSpPr>
        <xdr:cNvPr id="8599" name="Line 111"/>
        <xdr:cNvSpPr>
          <a:spLocks noChangeShapeType="1"/>
        </xdr:cNvSpPr>
      </xdr:nvSpPr>
      <xdr:spPr bwMode="auto">
        <a:xfrm>
          <a:off x="6924675" y="15887700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95</xdr:row>
      <xdr:rowOff>0</xdr:rowOff>
    </xdr:from>
    <xdr:to>
      <xdr:col>12</xdr:col>
      <xdr:colOff>0</xdr:colOff>
      <xdr:row>95</xdr:row>
      <xdr:rowOff>0</xdr:rowOff>
    </xdr:to>
    <xdr:sp macro="" textlink="">
      <xdr:nvSpPr>
        <xdr:cNvPr id="8600" name="Line 112"/>
        <xdr:cNvSpPr>
          <a:spLocks noChangeShapeType="1"/>
        </xdr:cNvSpPr>
      </xdr:nvSpPr>
      <xdr:spPr bwMode="auto">
        <a:xfrm>
          <a:off x="6924675" y="1650682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97</xdr:row>
      <xdr:rowOff>0</xdr:rowOff>
    </xdr:from>
    <xdr:to>
      <xdr:col>10</xdr:col>
      <xdr:colOff>76200</xdr:colOff>
      <xdr:row>97</xdr:row>
      <xdr:rowOff>0</xdr:rowOff>
    </xdr:to>
    <xdr:sp macro="" textlink="">
      <xdr:nvSpPr>
        <xdr:cNvPr id="8601" name="Line 113"/>
        <xdr:cNvSpPr>
          <a:spLocks noChangeShapeType="1"/>
        </xdr:cNvSpPr>
      </xdr:nvSpPr>
      <xdr:spPr bwMode="auto">
        <a:xfrm>
          <a:off x="3057525" y="16830675"/>
          <a:ext cx="3333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96</xdr:row>
      <xdr:rowOff>114300</xdr:rowOff>
    </xdr:from>
    <xdr:to>
      <xdr:col>5</xdr:col>
      <xdr:colOff>9525</xdr:colOff>
      <xdr:row>97</xdr:row>
      <xdr:rowOff>66675</xdr:rowOff>
    </xdr:to>
    <xdr:sp macro="" textlink="">
      <xdr:nvSpPr>
        <xdr:cNvPr id="8602" name="Line 114"/>
        <xdr:cNvSpPr>
          <a:spLocks noChangeShapeType="1"/>
        </xdr:cNvSpPr>
      </xdr:nvSpPr>
      <xdr:spPr bwMode="auto">
        <a:xfrm flipV="1">
          <a:off x="3171825" y="16783050"/>
          <a:ext cx="9525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96</xdr:row>
      <xdr:rowOff>104775</xdr:rowOff>
    </xdr:from>
    <xdr:to>
      <xdr:col>10</xdr:col>
      <xdr:colOff>0</xdr:colOff>
      <xdr:row>97</xdr:row>
      <xdr:rowOff>57150</xdr:rowOff>
    </xdr:to>
    <xdr:sp macro="" textlink="">
      <xdr:nvSpPr>
        <xdr:cNvPr id="8603" name="Line 115"/>
        <xdr:cNvSpPr>
          <a:spLocks noChangeShapeType="1"/>
        </xdr:cNvSpPr>
      </xdr:nvSpPr>
      <xdr:spPr bwMode="auto">
        <a:xfrm flipV="1">
          <a:off x="6315075" y="16773525"/>
          <a:ext cx="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96</xdr:row>
      <xdr:rowOff>95250</xdr:rowOff>
    </xdr:from>
    <xdr:to>
      <xdr:col>6</xdr:col>
      <xdr:colOff>0</xdr:colOff>
      <xdr:row>97</xdr:row>
      <xdr:rowOff>47625</xdr:rowOff>
    </xdr:to>
    <xdr:sp macro="" textlink="">
      <xdr:nvSpPr>
        <xdr:cNvPr id="8604" name="Line 116"/>
        <xdr:cNvSpPr>
          <a:spLocks noChangeShapeType="1"/>
        </xdr:cNvSpPr>
      </xdr:nvSpPr>
      <xdr:spPr bwMode="auto">
        <a:xfrm flipV="1">
          <a:off x="3876675" y="16764000"/>
          <a:ext cx="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96</xdr:row>
      <xdr:rowOff>76200</xdr:rowOff>
    </xdr:from>
    <xdr:to>
      <xdr:col>9</xdr:col>
      <xdr:colOff>0</xdr:colOff>
      <xdr:row>97</xdr:row>
      <xdr:rowOff>38100</xdr:rowOff>
    </xdr:to>
    <xdr:sp macro="" textlink="">
      <xdr:nvSpPr>
        <xdr:cNvPr id="8605" name="Line 117"/>
        <xdr:cNvSpPr>
          <a:spLocks noChangeShapeType="1"/>
        </xdr:cNvSpPr>
      </xdr:nvSpPr>
      <xdr:spPr bwMode="auto">
        <a:xfrm flipV="1">
          <a:off x="5705475" y="16744950"/>
          <a:ext cx="0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304800</xdr:colOff>
      <xdr:row>91</xdr:row>
      <xdr:rowOff>76200</xdr:rowOff>
    </xdr:from>
    <xdr:to>
      <xdr:col>12</xdr:col>
      <xdr:colOff>304800</xdr:colOff>
      <xdr:row>95</xdr:row>
      <xdr:rowOff>85725</xdr:rowOff>
    </xdr:to>
    <xdr:sp macro="" textlink="">
      <xdr:nvSpPr>
        <xdr:cNvPr id="8606" name="Line 118"/>
        <xdr:cNvSpPr>
          <a:spLocks noChangeShapeType="1"/>
        </xdr:cNvSpPr>
      </xdr:nvSpPr>
      <xdr:spPr bwMode="auto">
        <a:xfrm>
          <a:off x="7839075" y="15801975"/>
          <a:ext cx="0" cy="79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238125</xdr:colOff>
      <xdr:row>95</xdr:row>
      <xdr:rowOff>9525</xdr:rowOff>
    </xdr:from>
    <xdr:to>
      <xdr:col>12</xdr:col>
      <xdr:colOff>390525</xdr:colOff>
      <xdr:row>95</xdr:row>
      <xdr:rowOff>9525</xdr:rowOff>
    </xdr:to>
    <xdr:sp macro="" textlink="">
      <xdr:nvSpPr>
        <xdr:cNvPr id="8607" name="Line 119"/>
        <xdr:cNvSpPr>
          <a:spLocks noChangeShapeType="1"/>
        </xdr:cNvSpPr>
      </xdr:nvSpPr>
      <xdr:spPr bwMode="auto">
        <a:xfrm>
          <a:off x="7772400" y="16516350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228600</xdr:colOff>
      <xdr:row>92</xdr:row>
      <xdr:rowOff>0</xdr:rowOff>
    </xdr:from>
    <xdr:to>
      <xdr:col>12</xdr:col>
      <xdr:colOff>390525</xdr:colOff>
      <xdr:row>92</xdr:row>
      <xdr:rowOff>0</xdr:rowOff>
    </xdr:to>
    <xdr:sp macro="" textlink="">
      <xdr:nvSpPr>
        <xdr:cNvPr id="8608" name="Line 120"/>
        <xdr:cNvSpPr>
          <a:spLocks noChangeShapeType="1"/>
        </xdr:cNvSpPr>
      </xdr:nvSpPr>
      <xdr:spPr bwMode="auto">
        <a:xfrm>
          <a:off x="7762875" y="15887700"/>
          <a:ext cx="161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129</xdr:row>
      <xdr:rowOff>0</xdr:rowOff>
    </xdr:from>
    <xdr:to>
      <xdr:col>4</xdr:col>
      <xdr:colOff>0</xdr:colOff>
      <xdr:row>130</xdr:row>
      <xdr:rowOff>0</xdr:rowOff>
    </xdr:to>
    <xdr:sp macro="" textlink="">
      <xdr:nvSpPr>
        <xdr:cNvPr id="8609" name="Line 149"/>
        <xdr:cNvSpPr>
          <a:spLocks noChangeShapeType="1"/>
        </xdr:cNvSpPr>
      </xdr:nvSpPr>
      <xdr:spPr bwMode="auto">
        <a:xfrm>
          <a:off x="2562225" y="221932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133</xdr:row>
      <xdr:rowOff>0</xdr:rowOff>
    </xdr:from>
    <xdr:to>
      <xdr:col>4</xdr:col>
      <xdr:colOff>0</xdr:colOff>
      <xdr:row>134</xdr:row>
      <xdr:rowOff>9525</xdr:rowOff>
    </xdr:to>
    <xdr:sp macro="" textlink="">
      <xdr:nvSpPr>
        <xdr:cNvPr id="8610" name="Line 150"/>
        <xdr:cNvSpPr>
          <a:spLocks noChangeShapeType="1"/>
        </xdr:cNvSpPr>
      </xdr:nvSpPr>
      <xdr:spPr bwMode="auto">
        <a:xfrm>
          <a:off x="2562225" y="228790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133</xdr:row>
      <xdr:rowOff>0</xdr:rowOff>
    </xdr:from>
    <xdr:to>
      <xdr:col>4</xdr:col>
      <xdr:colOff>0</xdr:colOff>
      <xdr:row>133</xdr:row>
      <xdr:rowOff>0</xdr:rowOff>
    </xdr:to>
    <xdr:sp macro="" textlink="">
      <xdr:nvSpPr>
        <xdr:cNvPr id="8611" name="Line 151"/>
        <xdr:cNvSpPr>
          <a:spLocks noChangeShapeType="1"/>
        </xdr:cNvSpPr>
      </xdr:nvSpPr>
      <xdr:spPr bwMode="auto">
        <a:xfrm flipH="1">
          <a:off x="1952625" y="228790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130</xdr:row>
      <xdr:rowOff>0</xdr:rowOff>
    </xdr:from>
    <xdr:to>
      <xdr:col>4</xdr:col>
      <xdr:colOff>0</xdr:colOff>
      <xdr:row>130</xdr:row>
      <xdr:rowOff>0</xdr:rowOff>
    </xdr:to>
    <xdr:sp macro="" textlink="">
      <xdr:nvSpPr>
        <xdr:cNvPr id="8612" name="Line 152"/>
        <xdr:cNvSpPr>
          <a:spLocks noChangeShapeType="1"/>
        </xdr:cNvSpPr>
      </xdr:nvSpPr>
      <xdr:spPr bwMode="auto">
        <a:xfrm flipH="1">
          <a:off x="1952625" y="22355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129</xdr:row>
      <xdr:rowOff>0</xdr:rowOff>
    </xdr:from>
    <xdr:to>
      <xdr:col>5</xdr:col>
      <xdr:colOff>0</xdr:colOff>
      <xdr:row>130</xdr:row>
      <xdr:rowOff>0</xdr:rowOff>
    </xdr:to>
    <xdr:sp macro="" textlink="">
      <xdr:nvSpPr>
        <xdr:cNvPr id="8613" name="Line 153"/>
        <xdr:cNvSpPr>
          <a:spLocks noChangeShapeType="1"/>
        </xdr:cNvSpPr>
      </xdr:nvSpPr>
      <xdr:spPr bwMode="auto">
        <a:xfrm>
          <a:off x="3171825" y="221932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sp macro="" textlink="">
      <xdr:nvSpPr>
        <xdr:cNvPr id="8614" name="Line 154"/>
        <xdr:cNvSpPr>
          <a:spLocks noChangeShapeType="1"/>
        </xdr:cNvSpPr>
      </xdr:nvSpPr>
      <xdr:spPr bwMode="auto">
        <a:xfrm>
          <a:off x="3171825" y="228790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130</xdr:row>
      <xdr:rowOff>0</xdr:rowOff>
    </xdr:from>
    <xdr:to>
      <xdr:col>10</xdr:col>
      <xdr:colOff>0</xdr:colOff>
      <xdr:row>130</xdr:row>
      <xdr:rowOff>0</xdr:rowOff>
    </xdr:to>
    <xdr:sp macro="" textlink="">
      <xdr:nvSpPr>
        <xdr:cNvPr id="8615" name="Line 155"/>
        <xdr:cNvSpPr>
          <a:spLocks noChangeShapeType="1"/>
        </xdr:cNvSpPr>
      </xdr:nvSpPr>
      <xdr:spPr bwMode="auto">
        <a:xfrm>
          <a:off x="3171825" y="22355175"/>
          <a:ext cx="3143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133</xdr:row>
      <xdr:rowOff>0</xdr:rowOff>
    </xdr:from>
    <xdr:to>
      <xdr:col>10</xdr:col>
      <xdr:colOff>0</xdr:colOff>
      <xdr:row>133</xdr:row>
      <xdr:rowOff>0</xdr:rowOff>
    </xdr:to>
    <xdr:sp macro="" textlink="">
      <xdr:nvSpPr>
        <xdr:cNvPr id="8616" name="Line 156"/>
        <xdr:cNvSpPr>
          <a:spLocks noChangeShapeType="1"/>
        </xdr:cNvSpPr>
      </xdr:nvSpPr>
      <xdr:spPr bwMode="auto">
        <a:xfrm>
          <a:off x="3171825" y="22879050"/>
          <a:ext cx="3143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129</xdr:row>
      <xdr:rowOff>0</xdr:rowOff>
    </xdr:from>
    <xdr:to>
      <xdr:col>10</xdr:col>
      <xdr:colOff>0</xdr:colOff>
      <xdr:row>130</xdr:row>
      <xdr:rowOff>0</xdr:rowOff>
    </xdr:to>
    <xdr:sp macro="" textlink="">
      <xdr:nvSpPr>
        <xdr:cNvPr id="8617" name="Line 157"/>
        <xdr:cNvSpPr>
          <a:spLocks noChangeShapeType="1"/>
        </xdr:cNvSpPr>
      </xdr:nvSpPr>
      <xdr:spPr bwMode="auto">
        <a:xfrm flipV="1">
          <a:off x="6315075" y="221932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133</xdr:row>
      <xdr:rowOff>0</xdr:rowOff>
    </xdr:from>
    <xdr:to>
      <xdr:col>10</xdr:col>
      <xdr:colOff>0</xdr:colOff>
      <xdr:row>134</xdr:row>
      <xdr:rowOff>0</xdr:rowOff>
    </xdr:to>
    <xdr:sp macro="" textlink="">
      <xdr:nvSpPr>
        <xdr:cNvPr id="8618" name="Line 158"/>
        <xdr:cNvSpPr>
          <a:spLocks noChangeShapeType="1"/>
        </xdr:cNvSpPr>
      </xdr:nvSpPr>
      <xdr:spPr bwMode="auto">
        <a:xfrm>
          <a:off x="6315075" y="228790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133</xdr:row>
      <xdr:rowOff>0</xdr:rowOff>
    </xdr:from>
    <xdr:to>
      <xdr:col>11</xdr:col>
      <xdr:colOff>0</xdr:colOff>
      <xdr:row>134</xdr:row>
      <xdr:rowOff>0</xdr:rowOff>
    </xdr:to>
    <xdr:sp macro="" textlink="">
      <xdr:nvSpPr>
        <xdr:cNvPr id="8619" name="Line 159"/>
        <xdr:cNvSpPr>
          <a:spLocks noChangeShapeType="1"/>
        </xdr:cNvSpPr>
      </xdr:nvSpPr>
      <xdr:spPr bwMode="auto">
        <a:xfrm flipV="1">
          <a:off x="6924675" y="228790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129</xdr:row>
      <xdr:rowOff>0</xdr:rowOff>
    </xdr:from>
    <xdr:to>
      <xdr:col>11</xdr:col>
      <xdr:colOff>0</xdr:colOff>
      <xdr:row>130</xdr:row>
      <xdr:rowOff>0</xdr:rowOff>
    </xdr:to>
    <xdr:sp macro="" textlink="">
      <xdr:nvSpPr>
        <xdr:cNvPr id="8620" name="Line 160"/>
        <xdr:cNvSpPr>
          <a:spLocks noChangeShapeType="1"/>
        </xdr:cNvSpPr>
      </xdr:nvSpPr>
      <xdr:spPr bwMode="auto">
        <a:xfrm>
          <a:off x="6924675" y="221932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130</xdr:row>
      <xdr:rowOff>0</xdr:rowOff>
    </xdr:from>
    <xdr:to>
      <xdr:col>12</xdr:col>
      <xdr:colOff>9525</xdr:colOff>
      <xdr:row>130</xdr:row>
      <xdr:rowOff>0</xdr:rowOff>
    </xdr:to>
    <xdr:sp macro="" textlink="">
      <xdr:nvSpPr>
        <xdr:cNvPr id="8621" name="Line 161"/>
        <xdr:cNvSpPr>
          <a:spLocks noChangeShapeType="1"/>
        </xdr:cNvSpPr>
      </xdr:nvSpPr>
      <xdr:spPr bwMode="auto">
        <a:xfrm>
          <a:off x="6924675" y="22355175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133</xdr:row>
      <xdr:rowOff>0</xdr:rowOff>
    </xdr:from>
    <xdr:to>
      <xdr:col>12</xdr:col>
      <xdr:colOff>0</xdr:colOff>
      <xdr:row>133</xdr:row>
      <xdr:rowOff>0</xdr:rowOff>
    </xdr:to>
    <xdr:sp macro="" textlink="">
      <xdr:nvSpPr>
        <xdr:cNvPr id="8622" name="Line 162"/>
        <xdr:cNvSpPr>
          <a:spLocks noChangeShapeType="1"/>
        </xdr:cNvSpPr>
      </xdr:nvSpPr>
      <xdr:spPr bwMode="auto">
        <a:xfrm>
          <a:off x="6924675" y="228790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135</xdr:row>
      <xdr:rowOff>0</xdr:rowOff>
    </xdr:from>
    <xdr:to>
      <xdr:col>10</xdr:col>
      <xdr:colOff>76200</xdr:colOff>
      <xdr:row>135</xdr:row>
      <xdr:rowOff>0</xdr:rowOff>
    </xdr:to>
    <xdr:sp macro="" textlink="">
      <xdr:nvSpPr>
        <xdr:cNvPr id="8623" name="Line 163"/>
        <xdr:cNvSpPr>
          <a:spLocks noChangeShapeType="1"/>
        </xdr:cNvSpPr>
      </xdr:nvSpPr>
      <xdr:spPr bwMode="auto">
        <a:xfrm>
          <a:off x="3057525" y="23202900"/>
          <a:ext cx="3333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134</xdr:row>
      <xdr:rowOff>114300</xdr:rowOff>
    </xdr:from>
    <xdr:to>
      <xdr:col>5</xdr:col>
      <xdr:colOff>9525</xdr:colOff>
      <xdr:row>135</xdr:row>
      <xdr:rowOff>66675</xdr:rowOff>
    </xdr:to>
    <xdr:sp macro="" textlink="">
      <xdr:nvSpPr>
        <xdr:cNvPr id="8624" name="Line 164"/>
        <xdr:cNvSpPr>
          <a:spLocks noChangeShapeType="1"/>
        </xdr:cNvSpPr>
      </xdr:nvSpPr>
      <xdr:spPr bwMode="auto">
        <a:xfrm flipV="1">
          <a:off x="3171825" y="23155275"/>
          <a:ext cx="9525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134</xdr:row>
      <xdr:rowOff>104775</xdr:rowOff>
    </xdr:from>
    <xdr:to>
      <xdr:col>10</xdr:col>
      <xdr:colOff>0</xdr:colOff>
      <xdr:row>135</xdr:row>
      <xdr:rowOff>57150</xdr:rowOff>
    </xdr:to>
    <xdr:sp macro="" textlink="">
      <xdr:nvSpPr>
        <xdr:cNvPr id="8625" name="Line 165"/>
        <xdr:cNvSpPr>
          <a:spLocks noChangeShapeType="1"/>
        </xdr:cNvSpPr>
      </xdr:nvSpPr>
      <xdr:spPr bwMode="auto">
        <a:xfrm flipV="1">
          <a:off x="6315075" y="23145750"/>
          <a:ext cx="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134</xdr:row>
      <xdr:rowOff>95250</xdr:rowOff>
    </xdr:from>
    <xdr:to>
      <xdr:col>6</xdr:col>
      <xdr:colOff>0</xdr:colOff>
      <xdr:row>135</xdr:row>
      <xdr:rowOff>47625</xdr:rowOff>
    </xdr:to>
    <xdr:sp macro="" textlink="">
      <xdr:nvSpPr>
        <xdr:cNvPr id="8626" name="Line 166"/>
        <xdr:cNvSpPr>
          <a:spLocks noChangeShapeType="1"/>
        </xdr:cNvSpPr>
      </xdr:nvSpPr>
      <xdr:spPr bwMode="auto">
        <a:xfrm flipV="1">
          <a:off x="3876675" y="23136225"/>
          <a:ext cx="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134</xdr:row>
      <xdr:rowOff>76200</xdr:rowOff>
    </xdr:from>
    <xdr:to>
      <xdr:col>9</xdr:col>
      <xdr:colOff>0</xdr:colOff>
      <xdr:row>135</xdr:row>
      <xdr:rowOff>38100</xdr:rowOff>
    </xdr:to>
    <xdr:sp macro="" textlink="">
      <xdr:nvSpPr>
        <xdr:cNvPr id="8627" name="Line 167"/>
        <xdr:cNvSpPr>
          <a:spLocks noChangeShapeType="1"/>
        </xdr:cNvSpPr>
      </xdr:nvSpPr>
      <xdr:spPr bwMode="auto">
        <a:xfrm flipV="1">
          <a:off x="5705475" y="23117175"/>
          <a:ext cx="0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304800</xdr:colOff>
      <xdr:row>129</xdr:row>
      <xdr:rowOff>76200</xdr:rowOff>
    </xdr:from>
    <xdr:to>
      <xdr:col>12</xdr:col>
      <xdr:colOff>304800</xdr:colOff>
      <xdr:row>133</xdr:row>
      <xdr:rowOff>85725</xdr:rowOff>
    </xdr:to>
    <xdr:sp macro="" textlink="">
      <xdr:nvSpPr>
        <xdr:cNvPr id="8628" name="Line 168"/>
        <xdr:cNvSpPr>
          <a:spLocks noChangeShapeType="1"/>
        </xdr:cNvSpPr>
      </xdr:nvSpPr>
      <xdr:spPr bwMode="auto">
        <a:xfrm>
          <a:off x="7839075" y="22269450"/>
          <a:ext cx="0" cy="695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238125</xdr:colOff>
      <xdr:row>133</xdr:row>
      <xdr:rowOff>9525</xdr:rowOff>
    </xdr:from>
    <xdr:to>
      <xdr:col>12</xdr:col>
      <xdr:colOff>390525</xdr:colOff>
      <xdr:row>133</xdr:row>
      <xdr:rowOff>9525</xdr:rowOff>
    </xdr:to>
    <xdr:sp macro="" textlink="">
      <xdr:nvSpPr>
        <xdr:cNvPr id="8629" name="Line 169"/>
        <xdr:cNvSpPr>
          <a:spLocks noChangeShapeType="1"/>
        </xdr:cNvSpPr>
      </xdr:nvSpPr>
      <xdr:spPr bwMode="auto">
        <a:xfrm>
          <a:off x="7772400" y="2288857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228600</xdr:colOff>
      <xdr:row>130</xdr:row>
      <xdr:rowOff>0</xdr:rowOff>
    </xdr:from>
    <xdr:to>
      <xdr:col>12</xdr:col>
      <xdr:colOff>390525</xdr:colOff>
      <xdr:row>130</xdr:row>
      <xdr:rowOff>0</xdr:rowOff>
    </xdr:to>
    <xdr:sp macro="" textlink="">
      <xdr:nvSpPr>
        <xdr:cNvPr id="8630" name="Line 170"/>
        <xdr:cNvSpPr>
          <a:spLocks noChangeShapeType="1"/>
        </xdr:cNvSpPr>
      </xdr:nvSpPr>
      <xdr:spPr bwMode="auto">
        <a:xfrm>
          <a:off x="7762875" y="22355175"/>
          <a:ext cx="161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142875</xdr:colOff>
      <xdr:row>10</xdr:row>
      <xdr:rowOff>63500</xdr:rowOff>
    </xdr:from>
    <xdr:to>
      <xdr:col>2</xdr:col>
      <xdr:colOff>624024</xdr:colOff>
      <xdr:row>13</xdr:row>
      <xdr:rowOff>82550</xdr:rowOff>
    </xdr:to>
    <xdr:pic>
      <xdr:nvPicPr>
        <xdr:cNvPr id="17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9375" y="2238375"/>
          <a:ext cx="481149" cy="4953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142875</xdr:colOff>
      <xdr:row>40</xdr:row>
      <xdr:rowOff>31750</xdr:rowOff>
    </xdr:from>
    <xdr:to>
      <xdr:col>2</xdr:col>
      <xdr:colOff>624024</xdr:colOff>
      <xdr:row>43</xdr:row>
      <xdr:rowOff>50800</xdr:rowOff>
    </xdr:to>
    <xdr:pic>
      <xdr:nvPicPr>
        <xdr:cNvPr id="17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9375" y="7223125"/>
          <a:ext cx="481149" cy="4953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254000</xdr:colOff>
      <xdr:row>20</xdr:row>
      <xdr:rowOff>95250</xdr:rowOff>
    </xdr:from>
    <xdr:to>
      <xdr:col>8</xdr:col>
      <xdr:colOff>168275</xdr:colOff>
      <xdr:row>28</xdr:row>
      <xdr:rowOff>91847</xdr:rowOff>
    </xdr:to>
    <xdr:pic>
      <xdr:nvPicPr>
        <xdr:cNvPr id="176" name="Picture 422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397250" y="3857625"/>
          <a:ext cx="1819275" cy="1409472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269875</xdr:colOff>
      <xdr:row>53</xdr:row>
      <xdr:rowOff>31750</xdr:rowOff>
    </xdr:from>
    <xdr:to>
      <xdr:col>8</xdr:col>
      <xdr:colOff>184150</xdr:colOff>
      <xdr:row>61</xdr:row>
      <xdr:rowOff>75972</xdr:rowOff>
    </xdr:to>
    <xdr:pic>
      <xdr:nvPicPr>
        <xdr:cNvPr id="177" name="Picture 422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413125" y="9334500"/>
          <a:ext cx="1819275" cy="1409472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71</xdr:row>
      <xdr:rowOff>31750</xdr:rowOff>
    </xdr:from>
    <xdr:to>
      <xdr:col>4</xdr:col>
      <xdr:colOff>425450</xdr:colOff>
      <xdr:row>77</xdr:row>
      <xdr:rowOff>15630</xdr:rowOff>
    </xdr:to>
    <xdr:pic>
      <xdr:nvPicPr>
        <xdr:cNvPr id="178" name="Picture 422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6750" y="12398375"/>
          <a:ext cx="1028700" cy="93638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15875</xdr:colOff>
      <xdr:row>109</xdr:row>
      <xdr:rowOff>79375</xdr:rowOff>
    </xdr:from>
    <xdr:to>
      <xdr:col>4</xdr:col>
      <xdr:colOff>441325</xdr:colOff>
      <xdr:row>115</xdr:row>
      <xdr:rowOff>63255</xdr:rowOff>
    </xdr:to>
    <xdr:pic>
      <xdr:nvPicPr>
        <xdr:cNvPr id="179" name="Picture 422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52625" y="18827750"/>
          <a:ext cx="1028700" cy="93638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381000</xdr:colOff>
      <xdr:row>96</xdr:row>
      <xdr:rowOff>47625</xdr:rowOff>
    </xdr:from>
    <xdr:to>
      <xdr:col>4</xdr:col>
      <xdr:colOff>481080</xdr:colOff>
      <xdr:row>104</xdr:row>
      <xdr:rowOff>82550</xdr:rowOff>
    </xdr:to>
    <xdr:pic>
      <xdr:nvPicPr>
        <xdr:cNvPr id="180" name="Picture 422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587500" y="16525875"/>
          <a:ext cx="1433580" cy="1304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460375</xdr:colOff>
      <xdr:row>134</xdr:row>
      <xdr:rowOff>0</xdr:rowOff>
    </xdr:from>
    <xdr:to>
      <xdr:col>4</xdr:col>
      <xdr:colOff>560455</xdr:colOff>
      <xdr:row>141</xdr:row>
      <xdr:rowOff>130175</xdr:rowOff>
    </xdr:to>
    <xdr:pic>
      <xdr:nvPicPr>
        <xdr:cNvPr id="181" name="Picture 422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666875" y="22764750"/>
          <a:ext cx="1433580" cy="13049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18</xdr:row>
      <xdr:rowOff>0</xdr:rowOff>
    </xdr:from>
    <xdr:to>
      <xdr:col>3</xdr:col>
      <xdr:colOff>438150</xdr:colOff>
      <xdr:row>18</xdr:row>
      <xdr:rowOff>0</xdr:rowOff>
    </xdr:to>
    <xdr:sp macro="" textlink="">
      <xdr:nvSpPr>
        <xdr:cNvPr id="8149" name="Line 2"/>
        <xdr:cNvSpPr>
          <a:spLocks noChangeShapeType="1"/>
        </xdr:cNvSpPr>
      </xdr:nvSpPr>
      <xdr:spPr bwMode="auto">
        <a:xfrm>
          <a:off x="1828800" y="3162300"/>
          <a:ext cx="43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428625</xdr:colOff>
      <xdr:row>17</xdr:row>
      <xdr:rowOff>9525</xdr:rowOff>
    </xdr:from>
    <xdr:to>
      <xdr:col>3</xdr:col>
      <xdr:colOff>428625</xdr:colOff>
      <xdr:row>18</xdr:row>
      <xdr:rowOff>0</xdr:rowOff>
    </xdr:to>
    <xdr:sp macro="" textlink="">
      <xdr:nvSpPr>
        <xdr:cNvPr id="8150" name="Line 3"/>
        <xdr:cNvSpPr>
          <a:spLocks noChangeShapeType="1"/>
        </xdr:cNvSpPr>
      </xdr:nvSpPr>
      <xdr:spPr bwMode="auto">
        <a:xfrm flipV="1">
          <a:off x="2257425" y="30099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18</xdr:row>
      <xdr:rowOff>0</xdr:rowOff>
    </xdr:to>
    <xdr:sp macro="" textlink="">
      <xdr:nvSpPr>
        <xdr:cNvPr id="8151" name="Line 4"/>
        <xdr:cNvSpPr>
          <a:spLocks noChangeShapeType="1"/>
        </xdr:cNvSpPr>
      </xdr:nvSpPr>
      <xdr:spPr bwMode="auto">
        <a:xfrm>
          <a:off x="2438400" y="30003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18</xdr:row>
      <xdr:rowOff>0</xdr:rowOff>
    </xdr:from>
    <xdr:to>
      <xdr:col>4</xdr:col>
      <xdr:colOff>428625</xdr:colOff>
      <xdr:row>18</xdr:row>
      <xdr:rowOff>0</xdr:rowOff>
    </xdr:to>
    <xdr:sp macro="" textlink="">
      <xdr:nvSpPr>
        <xdr:cNvPr id="8152" name="Line 5"/>
        <xdr:cNvSpPr>
          <a:spLocks noChangeShapeType="1"/>
        </xdr:cNvSpPr>
      </xdr:nvSpPr>
      <xdr:spPr bwMode="auto">
        <a:xfrm>
          <a:off x="2438400" y="3162300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438150</xdr:colOff>
      <xdr:row>19</xdr:row>
      <xdr:rowOff>0</xdr:rowOff>
    </xdr:to>
    <xdr:sp macro="" textlink="">
      <xdr:nvSpPr>
        <xdr:cNvPr id="8153" name="Line 6"/>
        <xdr:cNvSpPr>
          <a:spLocks noChangeShapeType="1"/>
        </xdr:cNvSpPr>
      </xdr:nvSpPr>
      <xdr:spPr bwMode="auto">
        <a:xfrm>
          <a:off x="2438400" y="3324225"/>
          <a:ext cx="43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8154" name="Line 7"/>
        <xdr:cNvSpPr>
          <a:spLocks noChangeShapeType="1"/>
        </xdr:cNvSpPr>
      </xdr:nvSpPr>
      <xdr:spPr bwMode="auto">
        <a:xfrm>
          <a:off x="2438400" y="3324225"/>
          <a:ext cx="0" cy="1619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419100</xdr:colOff>
      <xdr:row>29</xdr:row>
      <xdr:rowOff>0</xdr:rowOff>
    </xdr:to>
    <xdr:sp macro="" textlink="">
      <xdr:nvSpPr>
        <xdr:cNvPr id="8155" name="Line 8"/>
        <xdr:cNvSpPr>
          <a:spLocks noChangeShapeType="1"/>
        </xdr:cNvSpPr>
      </xdr:nvSpPr>
      <xdr:spPr bwMode="auto">
        <a:xfrm>
          <a:off x="2438400" y="4943475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428625</xdr:colOff>
      <xdr:row>19</xdr:row>
      <xdr:rowOff>0</xdr:rowOff>
    </xdr:from>
    <xdr:to>
      <xdr:col>3</xdr:col>
      <xdr:colOff>428625</xdr:colOff>
      <xdr:row>29</xdr:row>
      <xdr:rowOff>0</xdr:rowOff>
    </xdr:to>
    <xdr:sp macro="" textlink="">
      <xdr:nvSpPr>
        <xdr:cNvPr id="8156" name="Line 9"/>
        <xdr:cNvSpPr>
          <a:spLocks noChangeShapeType="1"/>
        </xdr:cNvSpPr>
      </xdr:nvSpPr>
      <xdr:spPr bwMode="auto">
        <a:xfrm>
          <a:off x="2257425" y="3324225"/>
          <a:ext cx="0" cy="1619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29</xdr:row>
      <xdr:rowOff>0</xdr:rowOff>
    </xdr:from>
    <xdr:to>
      <xdr:col>3</xdr:col>
      <xdr:colOff>428625</xdr:colOff>
      <xdr:row>29</xdr:row>
      <xdr:rowOff>0</xdr:rowOff>
    </xdr:to>
    <xdr:sp macro="" textlink="">
      <xdr:nvSpPr>
        <xdr:cNvPr id="8157" name="Line 10"/>
        <xdr:cNvSpPr>
          <a:spLocks noChangeShapeType="1"/>
        </xdr:cNvSpPr>
      </xdr:nvSpPr>
      <xdr:spPr bwMode="auto">
        <a:xfrm flipH="1">
          <a:off x="1828800" y="4943475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30</xdr:row>
      <xdr:rowOff>0</xdr:rowOff>
    </xdr:from>
    <xdr:to>
      <xdr:col>4</xdr:col>
      <xdr:colOff>419100</xdr:colOff>
      <xdr:row>30</xdr:row>
      <xdr:rowOff>0</xdr:rowOff>
    </xdr:to>
    <xdr:sp macro="" textlink="">
      <xdr:nvSpPr>
        <xdr:cNvPr id="8158" name="Line 11"/>
        <xdr:cNvSpPr>
          <a:spLocks noChangeShapeType="1"/>
        </xdr:cNvSpPr>
      </xdr:nvSpPr>
      <xdr:spPr bwMode="auto">
        <a:xfrm>
          <a:off x="2438400" y="510540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30</xdr:row>
      <xdr:rowOff>0</xdr:rowOff>
    </xdr:from>
    <xdr:to>
      <xdr:col>4</xdr:col>
      <xdr:colOff>9525</xdr:colOff>
      <xdr:row>31</xdr:row>
      <xdr:rowOff>0</xdr:rowOff>
    </xdr:to>
    <xdr:sp macro="" textlink="">
      <xdr:nvSpPr>
        <xdr:cNvPr id="8159" name="Line 12"/>
        <xdr:cNvSpPr>
          <a:spLocks noChangeShapeType="1"/>
        </xdr:cNvSpPr>
      </xdr:nvSpPr>
      <xdr:spPr bwMode="auto">
        <a:xfrm>
          <a:off x="2438400" y="5105400"/>
          <a:ext cx="9525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428625</xdr:colOff>
      <xdr:row>30</xdr:row>
      <xdr:rowOff>0</xdr:rowOff>
    </xdr:from>
    <xdr:to>
      <xdr:col>3</xdr:col>
      <xdr:colOff>428625</xdr:colOff>
      <xdr:row>31</xdr:row>
      <xdr:rowOff>0</xdr:rowOff>
    </xdr:to>
    <xdr:sp macro="" textlink="">
      <xdr:nvSpPr>
        <xdr:cNvPr id="8160" name="Line 13"/>
        <xdr:cNvSpPr>
          <a:spLocks noChangeShapeType="1"/>
        </xdr:cNvSpPr>
      </xdr:nvSpPr>
      <xdr:spPr bwMode="auto">
        <a:xfrm>
          <a:off x="2257425" y="51054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428625</xdr:colOff>
      <xdr:row>30</xdr:row>
      <xdr:rowOff>0</xdr:rowOff>
    </xdr:to>
    <xdr:sp macro="" textlink="">
      <xdr:nvSpPr>
        <xdr:cNvPr id="8161" name="Line 14"/>
        <xdr:cNvSpPr>
          <a:spLocks noChangeShapeType="1"/>
        </xdr:cNvSpPr>
      </xdr:nvSpPr>
      <xdr:spPr bwMode="auto">
        <a:xfrm flipH="1">
          <a:off x="1828800" y="5105400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19</xdr:row>
      <xdr:rowOff>9525</xdr:rowOff>
    </xdr:from>
    <xdr:to>
      <xdr:col>3</xdr:col>
      <xdr:colOff>428625</xdr:colOff>
      <xdr:row>19</xdr:row>
      <xdr:rowOff>9525</xdr:rowOff>
    </xdr:to>
    <xdr:sp macro="" textlink="">
      <xdr:nvSpPr>
        <xdr:cNvPr id="8162" name="Line 15"/>
        <xdr:cNvSpPr>
          <a:spLocks noChangeShapeType="1"/>
        </xdr:cNvSpPr>
      </xdr:nvSpPr>
      <xdr:spPr bwMode="auto">
        <a:xfrm flipH="1">
          <a:off x="1828800" y="3333750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18</xdr:row>
      <xdr:rowOff>85725</xdr:rowOff>
    </xdr:from>
    <xdr:to>
      <xdr:col>5</xdr:col>
      <xdr:colOff>0</xdr:colOff>
      <xdr:row>29</xdr:row>
      <xdr:rowOff>66675</xdr:rowOff>
    </xdr:to>
    <xdr:sp macro="" textlink="">
      <xdr:nvSpPr>
        <xdr:cNvPr id="8163" name="Line 16"/>
        <xdr:cNvSpPr>
          <a:spLocks noChangeShapeType="1"/>
        </xdr:cNvSpPr>
      </xdr:nvSpPr>
      <xdr:spPr bwMode="auto">
        <a:xfrm>
          <a:off x="3048000" y="3248025"/>
          <a:ext cx="0" cy="1762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571500</xdr:colOff>
      <xdr:row>29</xdr:row>
      <xdr:rowOff>0</xdr:rowOff>
    </xdr:from>
    <xdr:to>
      <xdr:col>5</xdr:col>
      <xdr:colOff>57150</xdr:colOff>
      <xdr:row>29</xdr:row>
      <xdr:rowOff>0</xdr:rowOff>
    </xdr:to>
    <xdr:sp macro="" textlink="">
      <xdr:nvSpPr>
        <xdr:cNvPr id="8164" name="Line 17"/>
        <xdr:cNvSpPr>
          <a:spLocks noChangeShapeType="1"/>
        </xdr:cNvSpPr>
      </xdr:nvSpPr>
      <xdr:spPr bwMode="auto">
        <a:xfrm>
          <a:off x="3009900" y="49434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26</xdr:row>
      <xdr:rowOff>0</xdr:rowOff>
    </xdr:from>
    <xdr:to>
      <xdr:col>5</xdr:col>
      <xdr:colOff>57150</xdr:colOff>
      <xdr:row>26</xdr:row>
      <xdr:rowOff>0</xdr:rowOff>
    </xdr:to>
    <xdr:sp macro="" textlink="">
      <xdr:nvSpPr>
        <xdr:cNvPr id="8165" name="Line 18"/>
        <xdr:cNvSpPr>
          <a:spLocks noChangeShapeType="1"/>
        </xdr:cNvSpPr>
      </xdr:nvSpPr>
      <xdr:spPr bwMode="auto">
        <a:xfrm>
          <a:off x="3000375" y="4457700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542925</xdr:colOff>
      <xdr:row>22</xdr:row>
      <xdr:rowOff>0</xdr:rowOff>
    </xdr:from>
    <xdr:to>
      <xdr:col>5</xdr:col>
      <xdr:colOff>76200</xdr:colOff>
      <xdr:row>22</xdr:row>
      <xdr:rowOff>0</xdr:rowOff>
    </xdr:to>
    <xdr:sp macro="" textlink="">
      <xdr:nvSpPr>
        <xdr:cNvPr id="8166" name="Line 19"/>
        <xdr:cNvSpPr>
          <a:spLocks noChangeShapeType="1"/>
        </xdr:cNvSpPr>
      </xdr:nvSpPr>
      <xdr:spPr bwMode="auto">
        <a:xfrm>
          <a:off x="2981325" y="3810000"/>
          <a:ext cx="142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19</xdr:row>
      <xdr:rowOff>0</xdr:rowOff>
    </xdr:from>
    <xdr:to>
      <xdr:col>5</xdr:col>
      <xdr:colOff>66675</xdr:colOff>
      <xdr:row>19</xdr:row>
      <xdr:rowOff>0</xdr:rowOff>
    </xdr:to>
    <xdr:sp macro="" textlink="">
      <xdr:nvSpPr>
        <xdr:cNvPr id="8167" name="Line 20"/>
        <xdr:cNvSpPr>
          <a:spLocks noChangeShapeType="1"/>
        </xdr:cNvSpPr>
      </xdr:nvSpPr>
      <xdr:spPr bwMode="auto">
        <a:xfrm>
          <a:off x="3000375" y="33242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51</xdr:row>
      <xdr:rowOff>0</xdr:rowOff>
    </xdr:from>
    <xdr:to>
      <xdr:col>3</xdr:col>
      <xdr:colOff>438150</xdr:colOff>
      <xdr:row>51</xdr:row>
      <xdr:rowOff>0</xdr:rowOff>
    </xdr:to>
    <xdr:sp macro="" textlink="">
      <xdr:nvSpPr>
        <xdr:cNvPr id="8183" name="Line 36"/>
        <xdr:cNvSpPr>
          <a:spLocks noChangeShapeType="1"/>
        </xdr:cNvSpPr>
      </xdr:nvSpPr>
      <xdr:spPr bwMode="auto">
        <a:xfrm>
          <a:off x="1828800" y="8582025"/>
          <a:ext cx="43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428625</xdr:colOff>
      <xdr:row>50</xdr:row>
      <xdr:rowOff>9525</xdr:rowOff>
    </xdr:from>
    <xdr:to>
      <xdr:col>3</xdr:col>
      <xdr:colOff>428625</xdr:colOff>
      <xdr:row>51</xdr:row>
      <xdr:rowOff>0</xdr:rowOff>
    </xdr:to>
    <xdr:sp macro="" textlink="">
      <xdr:nvSpPr>
        <xdr:cNvPr id="8184" name="Line 37"/>
        <xdr:cNvSpPr>
          <a:spLocks noChangeShapeType="1"/>
        </xdr:cNvSpPr>
      </xdr:nvSpPr>
      <xdr:spPr bwMode="auto">
        <a:xfrm flipV="1">
          <a:off x="2257425" y="84296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50</xdr:row>
      <xdr:rowOff>0</xdr:rowOff>
    </xdr:from>
    <xdr:to>
      <xdr:col>4</xdr:col>
      <xdr:colOff>0</xdr:colOff>
      <xdr:row>51</xdr:row>
      <xdr:rowOff>0</xdr:rowOff>
    </xdr:to>
    <xdr:sp macro="" textlink="">
      <xdr:nvSpPr>
        <xdr:cNvPr id="8185" name="Line 38"/>
        <xdr:cNvSpPr>
          <a:spLocks noChangeShapeType="1"/>
        </xdr:cNvSpPr>
      </xdr:nvSpPr>
      <xdr:spPr bwMode="auto">
        <a:xfrm>
          <a:off x="2438400" y="84201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52</xdr:row>
      <xdr:rowOff>0</xdr:rowOff>
    </xdr:from>
    <xdr:to>
      <xdr:col>4</xdr:col>
      <xdr:colOff>428625</xdr:colOff>
      <xdr:row>52</xdr:row>
      <xdr:rowOff>0</xdr:rowOff>
    </xdr:to>
    <xdr:sp macro="" textlink="">
      <xdr:nvSpPr>
        <xdr:cNvPr id="8186" name="Line 39"/>
        <xdr:cNvSpPr>
          <a:spLocks noChangeShapeType="1"/>
        </xdr:cNvSpPr>
      </xdr:nvSpPr>
      <xdr:spPr bwMode="auto">
        <a:xfrm>
          <a:off x="2438400" y="8743950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51</xdr:row>
      <xdr:rowOff>0</xdr:rowOff>
    </xdr:from>
    <xdr:to>
      <xdr:col>4</xdr:col>
      <xdr:colOff>447675</xdr:colOff>
      <xdr:row>51</xdr:row>
      <xdr:rowOff>0</xdr:rowOff>
    </xdr:to>
    <xdr:sp macro="" textlink="">
      <xdr:nvSpPr>
        <xdr:cNvPr id="8187" name="Line 40"/>
        <xdr:cNvSpPr>
          <a:spLocks noChangeShapeType="1"/>
        </xdr:cNvSpPr>
      </xdr:nvSpPr>
      <xdr:spPr bwMode="auto">
        <a:xfrm>
          <a:off x="2447925" y="8582025"/>
          <a:ext cx="43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52</xdr:row>
      <xdr:rowOff>0</xdr:rowOff>
    </xdr:from>
    <xdr:to>
      <xdr:col>4</xdr:col>
      <xdr:colOff>0</xdr:colOff>
      <xdr:row>62</xdr:row>
      <xdr:rowOff>0</xdr:rowOff>
    </xdr:to>
    <xdr:sp macro="" textlink="">
      <xdr:nvSpPr>
        <xdr:cNvPr id="8188" name="Line 41"/>
        <xdr:cNvSpPr>
          <a:spLocks noChangeShapeType="1"/>
        </xdr:cNvSpPr>
      </xdr:nvSpPr>
      <xdr:spPr bwMode="auto">
        <a:xfrm>
          <a:off x="2438400" y="8743950"/>
          <a:ext cx="0" cy="1619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62</xdr:row>
      <xdr:rowOff>0</xdr:rowOff>
    </xdr:from>
    <xdr:to>
      <xdr:col>4</xdr:col>
      <xdr:colOff>419100</xdr:colOff>
      <xdr:row>62</xdr:row>
      <xdr:rowOff>0</xdr:rowOff>
    </xdr:to>
    <xdr:sp macro="" textlink="">
      <xdr:nvSpPr>
        <xdr:cNvPr id="8189" name="Line 42"/>
        <xdr:cNvSpPr>
          <a:spLocks noChangeShapeType="1"/>
        </xdr:cNvSpPr>
      </xdr:nvSpPr>
      <xdr:spPr bwMode="auto">
        <a:xfrm>
          <a:off x="2438400" y="1036320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428625</xdr:colOff>
      <xdr:row>52</xdr:row>
      <xdr:rowOff>0</xdr:rowOff>
    </xdr:from>
    <xdr:to>
      <xdr:col>3</xdr:col>
      <xdr:colOff>428625</xdr:colOff>
      <xdr:row>62</xdr:row>
      <xdr:rowOff>0</xdr:rowOff>
    </xdr:to>
    <xdr:sp macro="" textlink="">
      <xdr:nvSpPr>
        <xdr:cNvPr id="8190" name="Line 43"/>
        <xdr:cNvSpPr>
          <a:spLocks noChangeShapeType="1"/>
        </xdr:cNvSpPr>
      </xdr:nvSpPr>
      <xdr:spPr bwMode="auto">
        <a:xfrm>
          <a:off x="2257425" y="8743950"/>
          <a:ext cx="0" cy="1619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428625</xdr:colOff>
      <xdr:row>62</xdr:row>
      <xdr:rowOff>0</xdr:rowOff>
    </xdr:to>
    <xdr:sp macro="" textlink="">
      <xdr:nvSpPr>
        <xdr:cNvPr id="8191" name="Line 44"/>
        <xdr:cNvSpPr>
          <a:spLocks noChangeShapeType="1"/>
        </xdr:cNvSpPr>
      </xdr:nvSpPr>
      <xdr:spPr bwMode="auto">
        <a:xfrm flipH="1">
          <a:off x="1828800" y="10363200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63</xdr:row>
      <xdr:rowOff>0</xdr:rowOff>
    </xdr:from>
    <xdr:to>
      <xdr:col>4</xdr:col>
      <xdr:colOff>419100</xdr:colOff>
      <xdr:row>63</xdr:row>
      <xdr:rowOff>0</xdr:rowOff>
    </xdr:to>
    <xdr:sp macro="" textlink="">
      <xdr:nvSpPr>
        <xdr:cNvPr id="9216" name="Line 45"/>
        <xdr:cNvSpPr>
          <a:spLocks noChangeShapeType="1"/>
        </xdr:cNvSpPr>
      </xdr:nvSpPr>
      <xdr:spPr bwMode="auto">
        <a:xfrm>
          <a:off x="2438400" y="10525125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62</xdr:row>
      <xdr:rowOff>152400</xdr:rowOff>
    </xdr:from>
    <xdr:to>
      <xdr:col>4</xdr:col>
      <xdr:colOff>9525</xdr:colOff>
      <xdr:row>63</xdr:row>
      <xdr:rowOff>152400</xdr:rowOff>
    </xdr:to>
    <xdr:sp macro="" textlink="">
      <xdr:nvSpPr>
        <xdr:cNvPr id="9217" name="Line 46"/>
        <xdr:cNvSpPr>
          <a:spLocks noChangeShapeType="1"/>
        </xdr:cNvSpPr>
      </xdr:nvSpPr>
      <xdr:spPr bwMode="auto">
        <a:xfrm>
          <a:off x="2438400" y="10515600"/>
          <a:ext cx="9525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428625</xdr:colOff>
      <xdr:row>63</xdr:row>
      <xdr:rowOff>0</xdr:rowOff>
    </xdr:from>
    <xdr:to>
      <xdr:col>3</xdr:col>
      <xdr:colOff>428625</xdr:colOff>
      <xdr:row>64</xdr:row>
      <xdr:rowOff>0</xdr:rowOff>
    </xdr:to>
    <xdr:sp macro="" textlink="">
      <xdr:nvSpPr>
        <xdr:cNvPr id="9218" name="Line 47"/>
        <xdr:cNvSpPr>
          <a:spLocks noChangeShapeType="1"/>
        </xdr:cNvSpPr>
      </xdr:nvSpPr>
      <xdr:spPr bwMode="auto">
        <a:xfrm>
          <a:off x="2257425" y="105251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63</xdr:row>
      <xdr:rowOff>0</xdr:rowOff>
    </xdr:from>
    <xdr:to>
      <xdr:col>3</xdr:col>
      <xdr:colOff>428625</xdr:colOff>
      <xdr:row>63</xdr:row>
      <xdr:rowOff>0</xdr:rowOff>
    </xdr:to>
    <xdr:sp macro="" textlink="">
      <xdr:nvSpPr>
        <xdr:cNvPr id="9219" name="Line 48"/>
        <xdr:cNvSpPr>
          <a:spLocks noChangeShapeType="1"/>
        </xdr:cNvSpPr>
      </xdr:nvSpPr>
      <xdr:spPr bwMode="auto">
        <a:xfrm flipH="1">
          <a:off x="1828800" y="10525125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52</xdr:row>
      <xdr:rowOff>9525</xdr:rowOff>
    </xdr:from>
    <xdr:to>
      <xdr:col>3</xdr:col>
      <xdr:colOff>428625</xdr:colOff>
      <xdr:row>52</xdr:row>
      <xdr:rowOff>9525</xdr:rowOff>
    </xdr:to>
    <xdr:sp macro="" textlink="">
      <xdr:nvSpPr>
        <xdr:cNvPr id="9220" name="Line 49"/>
        <xdr:cNvSpPr>
          <a:spLocks noChangeShapeType="1"/>
        </xdr:cNvSpPr>
      </xdr:nvSpPr>
      <xdr:spPr bwMode="auto">
        <a:xfrm flipH="1">
          <a:off x="1828800" y="8753475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52</xdr:row>
      <xdr:rowOff>85725</xdr:rowOff>
    </xdr:from>
    <xdr:to>
      <xdr:col>5</xdr:col>
      <xdr:colOff>0</xdr:colOff>
      <xdr:row>63</xdr:row>
      <xdr:rowOff>66675</xdr:rowOff>
    </xdr:to>
    <xdr:sp macro="" textlink="">
      <xdr:nvSpPr>
        <xdr:cNvPr id="9221" name="Line 50"/>
        <xdr:cNvSpPr>
          <a:spLocks noChangeShapeType="1"/>
        </xdr:cNvSpPr>
      </xdr:nvSpPr>
      <xdr:spPr bwMode="auto">
        <a:xfrm>
          <a:off x="3048000" y="8829675"/>
          <a:ext cx="0" cy="1762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571500</xdr:colOff>
      <xdr:row>63</xdr:row>
      <xdr:rowOff>0</xdr:rowOff>
    </xdr:from>
    <xdr:to>
      <xdr:col>5</xdr:col>
      <xdr:colOff>57150</xdr:colOff>
      <xdr:row>63</xdr:row>
      <xdr:rowOff>0</xdr:rowOff>
    </xdr:to>
    <xdr:sp macro="" textlink="">
      <xdr:nvSpPr>
        <xdr:cNvPr id="9222" name="Line 51"/>
        <xdr:cNvSpPr>
          <a:spLocks noChangeShapeType="1"/>
        </xdr:cNvSpPr>
      </xdr:nvSpPr>
      <xdr:spPr bwMode="auto">
        <a:xfrm>
          <a:off x="3009900" y="10525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60</xdr:row>
      <xdr:rowOff>0</xdr:rowOff>
    </xdr:from>
    <xdr:to>
      <xdr:col>5</xdr:col>
      <xdr:colOff>57150</xdr:colOff>
      <xdr:row>60</xdr:row>
      <xdr:rowOff>0</xdr:rowOff>
    </xdr:to>
    <xdr:sp macro="" textlink="">
      <xdr:nvSpPr>
        <xdr:cNvPr id="9223" name="Line 52"/>
        <xdr:cNvSpPr>
          <a:spLocks noChangeShapeType="1"/>
        </xdr:cNvSpPr>
      </xdr:nvSpPr>
      <xdr:spPr bwMode="auto">
        <a:xfrm>
          <a:off x="3000375" y="10039350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542925</xdr:colOff>
      <xdr:row>56</xdr:row>
      <xdr:rowOff>0</xdr:rowOff>
    </xdr:from>
    <xdr:to>
      <xdr:col>5</xdr:col>
      <xdr:colOff>76200</xdr:colOff>
      <xdr:row>56</xdr:row>
      <xdr:rowOff>0</xdr:rowOff>
    </xdr:to>
    <xdr:sp macro="" textlink="">
      <xdr:nvSpPr>
        <xdr:cNvPr id="9224" name="Line 53"/>
        <xdr:cNvSpPr>
          <a:spLocks noChangeShapeType="1"/>
        </xdr:cNvSpPr>
      </xdr:nvSpPr>
      <xdr:spPr bwMode="auto">
        <a:xfrm>
          <a:off x="2981325" y="9391650"/>
          <a:ext cx="142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561975</xdr:colOff>
      <xdr:row>53</xdr:row>
      <xdr:rowOff>0</xdr:rowOff>
    </xdr:from>
    <xdr:to>
      <xdr:col>5</xdr:col>
      <xdr:colOff>66675</xdr:colOff>
      <xdr:row>53</xdr:row>
      <xdr:rowOff>0</xdr:rowOff>
    </xdr:to>
    <xdr:sp macro="" textlink="">
      <xdr:nvSpPr>
        <xdr:cNvPr id="9225" name="Line 54"/>
        <xdr:cNvSpPr>
          <a:spLocks noChangeShapeType="1"/>
        </xdr:cNvSpPr>
      </xdr:nvSpPr>
      <xdr:spPr bwMode="auto">
        <a:xfrm>
          <a:off x="3000375" y="890587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93</xdr:row>
      <xdr:rowOff>0</xdr:rowOff>
    </xdr:from>
    <xdr:to>
      <xdr:col>5</xdr:col>
      <xdr:colOff>0</xdr:colOff>
      <xdr:row>94</xdr:row>
      <xdr:rowOff>0</xdr:rowOff>
    </xdr:to>
    <xdr:sp macro="" textlink="">
      <xdr:nvSpPr>
        <xdr:cNvPr id="9240" name="Line 99"/>
        <xdr:cNvSpPr>
          <a:spLocks noChangeShapeType="1"/>
        </xdr:cNvSpPr>
      </xdr:nvSpPr>
      <xdr:spPr bwMode="auto">
        <a:xfrm>
          <a:off x="3048000" y="154590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97</xdr:row>
      <xdr:rowOff>0</xdr:rowOff>
    </xdr:from>
    <xdr:to>
      <xdr:col>5</xdr:col>
      <xdr:colOff>0</xdr:colOff>
      <xdr:row>98</xdr:row>
      <xdr:rowOff>9525</xdr:rowOff>
    </xdr:to>
    <xdr:sp macro="" textlink="">
      <xdr:nvSpPr>
        <xdr:cNvPr id="9241" name="Line 100"/>
        <xdr:cNvSpPr>
          <a:spLocks noChangeShapeType="1"/>
        </xdr:cNvSpPr>
      </xdr:nvSpPr>
      <xdr:spPr bwMode="auto">
        <a:xfrm>
          <a:off x="3048000" y="161067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97</xdr:row>
      <xdr:rowOff>0</xdr:rowOff>
    </xdr:from>
    <xdr:to>
      <xdr:col>5</xdr:col>
      <xdr:colOff>0</xdr:colOff>
      <xdr:row>97</xdr:row>
      <xdr:rowOff>0</xdr:rowOff>
    </xdr:to>
    <xdr:sp macro="" textlink="">
      <xdr:nvSpPr>
        <xdr:cNvPr id="9242" name="Line 101"/>
        <xdr:cNvSpPr>
          <a:spLocks noChangeShapeType="1"/>
        </xdr:cNvSpPr>
      </xdr:nvSpPr>
      <xdr:spPr bwMode="auto">
        <a:xfrm flipH="1">
          <a:off x="2438400" y="161067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94</xdr:row>
      <xdr:rowOff>0</xdr:rowOff>
    </xdr:from>
    <xdr:to>
      <xdr:col>5</xdr:col>
      <xdr:colOff>0</xdr:colOff>
      <xdr:row>94</xdr:row>
      <xdr:rowOff>0</xdr:rowOff>
    </xdr:to>
    <xdr:sp macro="" textlink="">
      <xdr:nvSpPr>
        <xdr:cNvPr id="9243" name="Line 102"/>
        <xdr:cNvSpPr>
          <a:spLocks noChangeShapeType="1"/>
        </xdr:cNvSpPr>
      </xdr:nvSpPr>
      <xdr:spPr bwMode="auto">
        <a:xfrm flipH="1">
          <a:off x="2438400" y="156210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93</xdr:row>
      <xdr:rowOff>0</xdr:rowOff>
    </xdr:from>
    <xdr:to>
      <xdr:col>6</xdr:col>
      <xdr:colOff>0</xdr:colOff>
      <xdr:row>94</xdr:row>
      <xdr:rowOff>0</xdr:rowOff>
    </xdr:to>
    <xdr:sp macro="" textlink="">
      <xdr:nvSpPr>
        <xdr:cNvPr id="9244" name="Line 103"/>
        <xdr:cNvSpPr>
          <a:spLocks noChangeShapeType="1"/>
        </xdr:cNvSpPr>
      </xdr:nvSpPr>
      <xdr:spPr bwMode="auto">
        <a:xfrm>
          <a:off x="3657600" y="154590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97</xdr:row>
      <xdr:rowOff>0</xdr:rowOff>
    </xdr:from>
    <xdr:to>
      <xdr:col>6</xdr:col>
      <xdr:colOff>0</xdr:colOff>
      <xdr:row>98</xdr:row>
      <xdr:rowOff>0</xdr:rowOff>
    </xdr:to>
    <xdr:sp macro="" textlink="">
      <xdr:nvSpPr>
        <xdr:cNvPr id="9245" name="Line 104"/>
        <xdr:cNvSpPr>
          <a:spLocks noChangeShapeType="1"/>
        </xdr:cNvSpPr>
      </xdr:nvSpPr>
      <xdr:spPr bwMode="auto">
        <a:xfrm>
          <a:off x="3657600" y="161067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94</xdr:row>
      <xdr:rowOff>0</xdr:rowOff>
    </xdr:from>
    <xdr:to>
      <xdr:col>11</xdr:col>
      <xdr:colOff>0</xdr:colOff>
      <xdr:row>94</xdr:row>
      <xdr:rowOff>0</xdr:rowOff>
    </xdr:to>
    <xdr:sp macro="" textlink="">
      <xdr:nvSpPr>
        <xdr:cNvPr id="9246" name="Line 105"/>
        <xdr:cNvSpPr>
          <a:spLocks noChangeShapeType="1"/>
        </xdr:cNvSpPr>
      </xdr:nvSpPr>
      <xdr:spPr bwMode="auto">
        <a:xfrm>
          <a:off x="3657600" y="156210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97</xdr:row>
      <xdr:rowOff>0</xdr:rowOff>
    </xdr:from>
    <xdr:to>
      <xdr:col>11</xdr:col>
      <xdr:colOff>0</xdr:colOff>
      <xdr:row>97</xdr:row>
      <xdr:rowOff>0</xdr:rowOff>
    </xdr:to>
    <xdr:sp macro="" textlink="">
      <xdr:nvSpPr>
        <xdr:cNvPr id="9247" name="Line 106"/>
        <xdr:cNvSpPr>
          <a:spLocks noChangeShapeType="1"/>
        </xdr:cNvSpPr>
      </xdr:nvSpPr>
      <xdr:spPr bwMode="auto">
        <a:xfrm>
          <a:off x="3657600" y="161067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93</xdr:row>
      <xdr:rowOff>0</xdr:rowOff>
    </xdr:from>
    <xdr:to>
      <xdr:col>11</xdr:col>
      <xdr:colOff>0</xdr:colOff>
      <xdr:row>94</xdr:row>
      <xdr:rowOff>0</xdr:rowOff>
    </xdr:to>
    <xdr:sp macro="" textlink="">
      <xdr:nvSpPr>
        <xdr:cNvPr id="9248" name="Line 107"/>
        <xdr:cNvSpPr>
          <a:spLocks noChangeShapeType="1"/>
        </xdr:cNvSpPr>
      </xdr:nvSpPr>
      <xdr:spPr bwMode="auto">
        <a:xfrm flipV="1">
          <a:off x="6705600" y="154590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97</xdr:row>
      <xdr:rowOff>0</xdr:rowOff>
    </xdr:from>
    <xdr:to>
      <xdr:col>11</xdr:col>
      <xdr:colOff>0</xdr:colOff>
      <xdr:row>98</xdr:row>
      <xdr:rowOff>0</xdr:rowOff>
    </xdr:to>
    <xdr:sp macro="" textlink="">
      <xdr:nvSpPr>
        <xdr:cNvPr id="9249" name="Line 108"/>
        <xdr:cNvSpPr>
          <a:spLocks noChangeShapeType="1"/>
        </xdr:cNvSpPr>
      </xdr:nvSpPr>
      <xdr:spPr bwMode="auto">
        <a:xfrm>
          <a:off x="6705600" y="161067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97</xdr:row>
      <xdr:rowOff>0</xdr:rowOff>
    </xdr:from>
    <xdr:to>
      <xdr:col>12</xdr:col>
      <xdr:colOff>0</xdr:colOff>
      <xdr:row>98</xdr:row>
      <xdr:rowOff>0</xdr:rowOff>
    </xdr:to>
    <xdr:sp macro="" textlink="">
      <xdr:nvSpPr>
        <xdr:cNvPr id="9250" name="Line 109"/>
        <xdr:cNvSpPr>
          <a:spLocks noChangeShapeType="1"/>
        </xdr:cNvSpPr>
      </xdr:nvSpPr>
      <xdr:spPr bwMode="auto">
        <a:xfrm flipV="1">
          <a:off x="7315200" y="161067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93</xdr:row>
      <xdr:rowOff>0</xdr:rowOff>
    </xdr:from>
    <xdr:to>
      <xdr:col>12</xdr:col>
      <xdr:colOff>0</xdr:colOff>
      <xdr:row>94</xdr:row>
      <xdr:rowOff>0</xdr:rowOff>
    </xdr:to>
    <xdr:sp macro="" textlink="">
      <xdr:nvSpPr>
        <xdr:cNvPr id="9251" name="Line 110"/>
        <xdr:cNvSpPr>
          <a:spLocks noChangeShapeType="1"/>
        </xdr:cNvSpPr>
      </xdr:nvSpPr>
      <xdr:spPr bwMode="auto">
        <a:xfrm>
          <a:off x="7315200" y="154590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94</xdr:row>
      <xdr:rowOff>0</xdr:rowOff>
    </xdr:from>
    <xdr:to>
      <xdr:col>13</xdr:col>
      <xdr:colOff>9525</xdr:colOff>
      <xdr:row>94</xdr:row>
      <xdr:rowOff>0</xdr:rowOff>
    </xdr:to>
    <xdr:sp macro="" textlink="">
      <xdr:nvSpPr>
        <xdr:cNvPr id="9252" name="Line 111"/>
        <xdr:cNvSpPr>
          <a:spLocks noChangeShapeType="1"/>
        </xdr:cNvSpPr>
      </xdr:nvSpPr>
      <xdr:spPr bwMode="auto">
        <a:xfrm>
          <a:off x="7315200" y="15621000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97</xdr:row>
      <xdr:rowOff>0</xdr:rowOff>
    </xdr:from>
    <xdr:to>
      <xdr:col>13</xdr:col>
      <xdr:colOff>0</xdr:colOff>
      <xdr:row>97</xdr:row>
      <xdr:rowOff>0</xdr:rowOff>
    </xdr:to>
    <xdr:sp macro="" textlink="">
      <xdr:nvSpPr>
        <xdr:cNvPr id="9253" name="Line 112"/>
        <xdr:cNvSpPr>
          <a:spLocks noChangeShapeType="1"/>
        </xdr:cNvSpPr>
      </xdr:nvSpPr>
      <xdr:spPr bwMode="auto">
        <a:xfrm>
          <a:off x="7315200" y="161067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495300</xdr:colOff>
      <xdr:row>99</xdr:row>
      <xdr:rowOff>0</xdr:rowOff>
    </xdr:from>
    <xdr:to>
      <xdr:col>11</xdr:col>
      <xdr:colOff>76200</xdr:colOff>
      <xdr:row>99</xdr:row>
      <xdr:rowOff>0</xdr:rowOff>
    </xdr:to>
    <xdr:sp macro="" textlink="">
      <xdr:nvSpPr>
        <xdr:cNvPr id="9254" name="Line 113"/>
        <xdr:cNvSpPr>
          <a:spLocks noChangeShapeType="1"/>
        </xdr:cNvSpPr>
      </xdr:nvSpPr>
      <xdr:spPr bwMode="auto">
        <a:xfrm>
          <a:off x="3543300" y="16430625"/>
          <a:ext cx="3238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98</xdr:row>
      <xdr:rowOff>114300</xdr:rowOff>
    </xdr:from>
    <xdr:to>
      <xdr:col>6</xdr:col>
      <xdr:colOff>9525</xdr:colOff>
      <xdr:row>99</xdr:row>
      <xdr:rowOff>66675</xdr:rowOff>
    </xdr:to>
    <xdr:sp macro="" textlink="">
      <xdr:nvSpPr>
        <xdr:cNvPr id="9255" name="Line 114"/>
        <xdr:cNvSpPr>
          <a:spLocks noChangeShapeType="1"/>
        </xdr:cNvSpPr>
      </xdr:nvSpPr>
      <xdr:spPr bwMode="auto">
        <a:xfrm flipV="1">
          <a:off x="3657600" y="16383000"/>
          <a:ext cx="9525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98</xdr:row>
      <xdr:rowOff>104775</xdr:rowOff>
    </xdr:from>
    <xdr:to>
      <xdr:col>11</xdr:col>
      <xdr:colOff>0</xdr:colOff>
      <xdr:row>99</xdr:row>
      <xdr:rowOff>57150</xdr:rowOff>
    </xdr:to>
    <xdr:sp macro="" textlink="">
      <xdr:nvSpPr>
        <xdr:cNvPr id="9256" name="Line 115"/>
        <xdr:cNvSpPr>
          <a:spLocks noChangeShapeType="1"/>
        </xdr:cNvSpPr>
      </xdr:nvSpPr>
      <xdr:spPr bwMode="auto">
        <a:xfrm flipV="1">
          <a:off x="6705600" y="16373475"/>
          <a:ext cx="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98</xdr:row>
      <xdr:rowOff>95250</xdr:rowOff>
    </xdr:from>
    <xdr:to>
      <xdr:col>7</xdr:col>
      <xdr:colOff>0</xdr:colOff>
      <xdr:row>99</xdr:row>
      <xdr:rowOff>47625</xdr:rowOff>
    </xdr:to>
    <xdr:sp macro="" textlink="">
      <xdr:nvSpPr>
        <xdr:cNvPr id="9257" name="Line 116"/>
        <xdr:cNvSpPr>
          <a:spLocks noChangeShapeType="1"/>
        </xdr:cNvSpPr>
      </xdr:nvSpPr>
      <xdr:spPr bwMode="auto">
        <a:xfrm flipV="1">
          <a:off x="4267200" y="16363950"/>
          <a:ext cx="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10</xdr:col>
      <xdr:colOff>0</xdr:colOff>
      <xdr:row>99</xdr:row>
      <xdr:rowOff>38100</xdr:rowOff>
    </xdr:to>
    <xdr:sp macro="" textlink="">
      <xdr:nvSpPr>
        <xdr:cNvPr id="9258" name="Line 117"/>
        <xdr:cNvSpPr>
          <a:spLocks noChangeShapeType="1"/>
        </xdr:cNvSpPr>
      </xdr:nvSpPr>
      <xdr:spPr bwMode="auto">
        <a:xfrm flipV="1">
          <a:off x="6096000" y="16344900"/>
          <a:ext cx="0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304800</xdr:colOff>
      <xdr:row>93</xdr:row>
      <xdr:rowOff>76200</xdr:rowOff>
    </xdr:from>
    <xdr:to>
      <xdr:col>13</xdr:col>
      <xdr:colOff>304800</xdr:colOff>
      <xdr:row>97</xdr:row>
      <xdr:rowOff>85725</xdr:rowOff>
    </xdr:to>
    <xdr:sp macro="" textlink="">
      <xdr:nvSpPr>
        <xdr:cNvPr id="9259" name="Line 118"/>
        <xdr:cNvSpPr>
          <a:spLocks noChangeShapeType="1"/>
        </xdr:cNvSpPr>
      </xdr:nvSpPr>
      <xdr:spPr bwMode="auto">
        <a:xfrm>
          <a:off x="8229600" y="15535275"/>
          <a:ext cx="0" cy="657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238125</xdr:colOff>
      <xdr:row>97</xdr:row>
      <xdr:rowOff>9525</xdr:rowOff>
    </xdr:from>
    <xdr:to>
      <xdr:col>13</xdr:col>
      <xdr:colOff>390525</xdr:colOff>
      <xdr:row>97</xdr:row>
      <xdr:rowOff>9525</xdr:rowOff>
    </xdr:to>
    <xdr:sp macro="" textlink="">
      <xdr:nvSpPr>
        <xdr:cNvPr id="9260" name="Line 119"/>
        <xdr:cNvSpPr>
          <a:spLocks noChangeShapeType="1"/>
        </xdr:cNvSpPr>
      </xdr:nvSpPr>
      <xdr:spPr bwMode="auto">
        <a:xfrm>
          <a:off x="8162925" y="16116300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228600</xdr:colOff>
      <xdr:row>94</xdr:row>
      <xdr:rowOff>0</xdr:rowOff>
    </xdr:from>
    <xdr:to>
      <xdr:col>13</xdr:col>
      <xdr:colOff>390525</xdr:colOff>
      <xdr:row>94</xdr:row>
      <xdr:rowOff>0</xdr:rowOff>
    </xdr:to>
    <xdr:sp macro="" textlink="">
      <xdr:nvSpPr>
        <xdr:cNvPr id="9261" name="Line 120"/>
        <xdr:cNvSpPr>
          <a:spLocks noChangeShapeType="1"/>
        </xdr:cNvSpPr>
      </xdr:nvSpPr>
      <xdr:spPr bwMode="auto">
        <a:xfrm>
          <a:off x="8153400" y="15621000"/>
          <a:ext cx="161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132</xdr:row>
      <xdr:rowOff>0</xdr:rowOff>
    </xdr:from>
    <xdr:to>
      <xdr:col>5</xdr:col>
      <xdr:colOff>0</xdr:colOff>
      <xdr:row>133</xdr:row>
      <xdr:rowOff>0</xdr:rowOff>
    </xdr:to>
    <xdr:sp macro="" textlink="">
      <xdr:nvSpPr>
        <xdr:cNvPr id="9262" name="Line 149"/>
        <xdr:cNvSpPr>
          <a:spLocks noChangeShapeType="1"/>
        </xdr:cNvSpPr>
      </xdr:nvSpPr>
      <xdr:spPr bwMode="auto">
        <a:xfrm>
          <a:off x="3048000" y="218503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136</xdr:row>
      <xdr:rowOff>0</xdr:rowOff>
    </xdr:from>
    <xdr:to>
      <xdr:col>5</xdr:col>
      <xdr:colOff>0</xdr:colOff>
      <xdr:row>137</xdr:row>
      <xdr:rowOff>9525</xdr:rowOff>
    </xdr:to>
    <xdr:sp macro="" textlink="">
      <xdr:nvSpPr>
        <xdr:cNvPr id="9263" name="Line 150"/>
        <xdr:cNvSpPr>
          <a:spLocks noChangeShapeType="1"/>
        </xdr:cNvSpPr>
      </xdr:nvSpPr>
      <xdr:spPr bwMode="auto">
        <a:xfrm>
          <a:off x="3048000" y="224980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136</xdr:row>
      <xdr:rowOff>0</xdr:rowOff>
    </xdr:from>
    <xdr:to>
      <xdr:col>5</xdr:col>
      <xdr:colOff>0</xdr:colOff>
      <xdr:row>136</xdr:row>
      <xdr:rowOff>0</xdr:rowOff>
    </xdr:to>
    <xdr:sp macro="" textlink="">
      <xdr:nvSpPr>
        <xdr:cNvPr id="9264" name="Line 151"/>
        <xdr:cNvSpPr>
          <a:spLocks noChangeShapeType="1"/>
        </xdr:cNvSpPr>
      </xdr:nvSpPr>
      <xdr:spPr bwMode="auto">
        <a:xfrm flipH="1">
          <a:off x="2438400" y="224980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133</xdr:row>
      <xdr:rowOff>0</xdr:rowOff>
    </xdr:from>
    <xdr:to>
      <xdr:col>5</xdr:col>
      <xdr:colOff>0</xdr:colOff>
      <xdr:row>133</xdr:row>
      <xdr:rowOff>0</xdr:rowOff>
    </xdr:to>
    <xdr:sp macro="" textlink="">
      <xdr:nvSpPr>
        <xdr:cNvPr id="9265" name="Line 152"/>
        <xdr:cNvSpPr>
          <a:spLocks noChangeShapeType="1"/>
        </xdr:cNvSpPr>
      </xdr:nvSpPr>
      <xdr:spPr bwMode="auto">
        <a:xfrm flipH="1">
          <a:off x="2438400" y="22012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132</xdr:row>
      <xdr:rowOff>0</xdr:rowOff>
    </xdr:from>
    <xdr:to>
      <xdr:col>6</xdr:col>
      <xdr:colOff>0</xdr:colOff>
      <xdr:row>133</xdr:row>
      <xdr:rowOff>0</xdr:rowOff>
    </xdr:to>
    <xdr:sp macro="" textlink="">
      <xdr:nvSpPr>
        <xdr:cNvPr id="9266" name="Line 153"/>
        <xdr:cNvSpPr>
          <a:spLocks noChangeShapeType="1"/>
        </xdr:cNvSpPr>
      </xdr:nvSpPr>
      <xdr:spPr bwMode="auto">
        <a:xfrm>
          <a:off x="3657600" y="218503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136</xdr:row>
      <xdr:rowOff>0</xdr:rowOff>
    </xdr:from>
    <xdr:to>
      <xdr:col>6</xdr:col>
      <xdr:colOff>0</xdr:colOff>
      <xdr:row>137</xdr:row>
      <xdr:rowOff>0</xdr:rowOff>
    </xdr:to>
    <xdr:sp macro="" textlink="">
      <xdr:nvSpPr>
        <xdr:cNvPr id="9267" name="Line 154"/>
        <xdr:cNvSpPr>
          <a:spLocks noChangeShapeType="1"/>
        </xdr:cNvSpPr>
      </xdr:nvSpPr>
      <xdr:spPr bwMode="auto">
        <a:xfrm>
          <a:off x="3657600" y="224980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133</xdr:row>
      <xdr:rowOff>0</xdr:rowOff>
    </xdr:from>
    <xdr:to>
      <xdr:col>11</xdr:col>
      <xdr:colOff>0</xdr:colOff>
      <xdr:row>133</xdr:row>
      <xdr:rowOff>0</xdr:rowOff>
    </xdr:to>
    <xdr:sp macro="" textlink="">
      <xdr:nvSpPr>
        <xdr:cNvPr id="9268" name="Line 155"/>
        <xdr:cNvSpPr>
          <a:spLocks noChangeShapeType="1"/>
        </xdr:cNvSpPr>
      </xdr:nvSpPr>
      <xdr:spPr bwMode="auto">
        <a:xfrm>
          <a:off x="3657600" y="220122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136</xdr:row>
      <xdr:rowOff>0</xdr:rowOff>
    </xdr:from>
    <xdr:to>
      <xdr:col>11</xdr:col>
      <xdr:colOff>0</xdr:colOff>
      <xdr:row>136</xdr:row>
      <xdr:rowOff>0</xdr:rowOff>
    </xdr:to>
    <xdr:sp macro="" textlink="">
      <xdr:nvSpPr>
        <xdr:cNvPr id="9269" name="Line 156"/>
        <xdr:cNvSpPr>
          <a:spLocks noChangeShapeType="1"/>
        </xdr:cNvSpPr>
      </xdr:nvSpPr>
      <xdr:spPr bwMode="auto">
        <a:xfrm>
          <a:off x="3657600" y="2249805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132</xdr:row>
      <xdr:rowOff>0</xdr:rowOff>
    </xdr:from>
    <xdr:to>
      <xdr:col>11</xdr:col>
      <xdr:colOff>0</xdr:colOff>
      <xdr:row>133</xdr:row>
      <xdr:rowOff>0</xdr:rowOff>
    </xdr:to>
    <xdr:sp macro="" textlink="">
      <xdr:nvSpPr>
        <xdr:cNvPr id="9270" name="Line 157"/>
        <xdr:cNvSpPr>
          <a:spLocks noChangeShapeType="1"/>
        </xdr:cNvSpPr>
      </xdr:nvSpPr>
      <xdr:spPr bwMode="auto">
        <a:xfrm flipV="1">
          <a:off x="6705600" y="218503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136</xdr:row>
      <xdr:rowOff>0</xdr:rowOff>
    </xdr:from>
    <xdr:to>
      <xdr:col>11</xdr:col>
      <xdr:colOff>0</xdr:colOff>
      <xdr:row>137</xdr:row>
      <xdr:rowOff>0</xdr:rowOff>
    </xdr:to>
    <xdr:sp macro="" textlink="">
      <xdr:nvSpPr>
        <xdr:cNvPr id="9271" name="Line 158"/>
        <xdr:cNvSpPr>
          <a:spLocks noChangeShapeType="1"/>
        </xdr:cNvSpPr>
      </xdr:nvSpPr>
      <xdr:spPr bwMode="auto">
        <a:xfrm>
          <a:off x="6705600" y="224980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136</xdr:row>
      <xdr:rowOff>0</xdr:rowOff>
    </xdr:from>
    <xdr:to>
      <xdr:col>12</xdr:col>
      <xdr:colOff>0</xdr:colOff>
      <xdr:row>137</xdr:row>
      <xdr:rowOff>0</xdr:rowOff>
    </xdr:to>
    <xdr:sp macro="" textlink="">
      <xdr:nvSpPr>
        <xdr:cNvPr id="9272" name="Line 159"/>
        <xdr:cNvSpPr>
          <a:spLocks noChangeShapeType="1"/>
        </xdr:cNvSpPr>
      </xdr:nvSpPr>
      <xdr:spPr bwMode="auto">
        <a:xfrm flipV="1">
          <a:off x="7315200" y="224980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132</xdr:row>
      <xdr:rowOff>0</xdr:rowOff>
    </xdr:from>
    <xdr:to>
      <xdr:col>12</xdr:col>
      <xdr:colOff>0</xdr:colOff>
      <xdr:row>133</xdr:row>
      <xdr:rowOff>0</xdr:rowOff>
    </xdr:to>
    <xdr:sp macro="" textlink="">
      <xdr:nvSpPr>
        <xdr:cNvPr id="9273" name="Line 160"/>
        <xdr:cNvSpPr>
          <a:spLocks noChangeShapeType="1"/>
        </xdr:cNvSpPr>
      </xdr:nvSpPr>
      <xdr:spPr bwMode="auto">
        <a:xfrm>
          <a:off x="7315200" y="218503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133</xdr:row>
      <xdr:rowOff>0</xdr:rowOff>
    </xdr:from>
    <xdr:to>
      <xdr:col>13</xdr:col>
      <xdr:colOff>9525</xdr:colOff>
      <xdr:row>133</xdr:row>
      <xdr:rowOff>0</xdr:rowOff>
    </xdr:to>
    <xdr:sp macro="" textlink="">
      <xdr:nvSpPr>
        <xdr:cNvPr id="9274" name="Line 161"/>
        <xdr:cNvSpPr>
          <a:spLocks noChangeShapeType="1"/>
        </xdr:cNvSpPr>
      </xdr:nvSpPr>
      <xdr:spPr bwMode="auto">
        <a:xfrm>
          <a:off x="7315200" y="22012275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136</xdr:row>
      <xdr:rowOff>0</xdr:rowOff>
    </xdr:from>
    <xdr:to>
      <xdr:col>13</xdr:col>
      <xdr:colOff>0</xdr:colOff>
      <xdr:row>136</xdr:row>
      <xdr:rowOff>0</xdr:rowOff>
    </xdr:to>
    <xdr:sp macro="" textlink="">
      <xdr:nvSpPr>
        <xdr:cNvPr id="9275" name="Line 162"/>
        <xdr:cNvSpPr>
          <a:spLocks noChangeShapeType="1"/>
        </xdr:cNvSpPr>
      </xdr:nvSpPr>
      <xdr:spPr bwMode="auto">
        <a:xfrm>
          <a:off x="7315200" y="224980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495300</xdr:colOff>
      <xdr:row>138</xdr:row>
      <xdr:rowOff>0</xdr:rowOff>
    </xdr:from>
    <xdr:to>
      <xdr:col>11</xdr:col>
      <xdr:colOff>76200</xdr:colOff>
      <xdr:row>138</xdr:row>
      <xdr:rowOff>0</xdr:rowOff>
    </xdr:to>
    <xdr:sp macro="" textlink="">
      <xdr:nvSpPr>
        <xdr:cNvPr id="9276" name="Line 163"/>
        <xdr:cNvSpPr>
          <a:spLocks noChangeShapeType="1"/>
        </xdr:cNvSpPr>
      </xdr:nvSpPr>
      <xdr:spPr bwMode="auto">
        <a:xfrm>
          <a:off x="3543300" y="22821900"/>
          <a:ext cx="3238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137</xdr:row>
      <xdr:rowOff>114300</xdr:rowOff>
    </xdr:from>
    <xdr:to>
      <xdr:col>6</xdr:col>
      <xdr:colOff>9525</xdr:colOff>
      <xdr:row>138</xdr:row>
      <xdr:rowOff>66675</xdr:rowOff>
    </xdr:to>
    <xdr:sp macro="" textlink="">
      <xdr:nvSpPr>
        <xdr:cNvPr id="9277" name="Line 164"/>
        <xdr:cNvSpPr>
          <a:spLocks noChangeShapeType="1"/>
        </xdr:cNvSpPr>
      </xdr:nvSpPr>
      <xdr:spPr bwMode="auto">
        <a:xfrm flipV="1">
          <a:off x="3657600" y="22774275"/>
          <a:ext cx="9525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137</xdr:row>
      <xdr:rowOff>104775</xdr:rowOff>
    </xdr:from>
    <xdr:to>
      <xdr:col>11</xdr:col>
      <xdr:colOff>0</xdr:colOff>
      <xdr:row>138</xdr:row>
      <xdr:rowOff>57150</xdr:rowOff>
    </xdr:to>
    <xdr:sp macro="" textlink="">
      <xdr:nvSpPr>
        <xdr:cNvPr id="9278" name="Line 165"/>
        <xdr:cNvSpPr>
          <a:spLocks noChangeShapeType="1"/>
        </xdr:cNvSpPr>
      </xdr:nvSpPr>
      <xdr:spPr bwMode="auto">
        <a:xfrm flipV="1">
          <a:off x="6705600" y="22764750"/>
          <a:ext cx="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137</xdr:row>
      <xdr:rowOff>95250</xdr:rowOff>
    </xdr:from>
    <xdr:to>
      <xdr:col>7</xdr:col>
      <xdr:colOff>0</xdr:colOff>
      <xdr:row>138</xdr:row>
      <xdr:rowOff>47625</xdr:rowOff>
    </xdr:to>
    <xdr:sp macro="" textlink="">
      <xdr:nvSpPr>
        <xdr:cNvPr id="9279" name="Line 166"/>
        <xdr:cNvSpPr>
          <a:spLocks noChangeShapeType="1"/>
        </xdr:cNvSpPr>
      </xdr:nvSpPr>
      <xdr:spPr bwMode="auto">
        <a:xfrm flipV="1">
          <a:off x="4267200" y="22755225"/>
          <a:ext cx="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137</xdr:row>
      <xdr:rowOff>76200</xdr:rowOff>
    </xdr:from>
    <xdr:to>
      <xdr:col>10</xdr:col>
      <xdr:colOff>0</xdr:colOff>
      <xdr:row>138</xdr:row>
      <xdr:rowOff>38100</xdr:rowOff>
    </xdr:to>
    <xdr:sp macro="" textlink="">
      <xdr:nvSpPr>
        <xdr:cNvPr id="9280" name="Line 167"/>
        <xdr:cNvSpPr>
          <a:spLocks noChangeShapeType="1"/>
        </xdr:cNvSpPr>
      </xdr:nvSpPr>
      <xdr:spPr bwMode="auto">
        <a:xfrm flipV="1">
          <a:off x="6096000" y="22736175"/>
          <a:ext cx="0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304800</xdr:colOff>
      <xdr:row>132</xdr:row>
      <xdr:rowOff>76200</xdr:rowOff>
    </xdr:from>
    <xdr:to>
      <xdr:col>13</xdr:col>
      <xdr:colOff>304800</xdr:colOff>
      <xdr:row>136</xdr:row>
      <xdr:rowOff>85725</xdr:rowOff>
    </xdr:to>
    <xdr:sp macro="" textlink="">
      <xdr:nvSpPr>
        <xdr:cNvPr id="9281" name="Line 168"/>
        <xdr:cNvSpPr>
          <a:spLocks noChangeShapeType="1"/>
        </xdr:cNvSpPr>
      </xdr:nvSpPr>
      <xdr:spPr bwMode="auto">
        <a:xfrm>
          <a:off x="8229600" y="21926550"/>
          <a:ext cx="0" cy="657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238125</xdr:colOff>
      <xdr:row>136</xdr:row>
      <xdr:rowOff>9525</xdr:rowOff>
    </xdr:from>
    <xdr:to>
      <xdr:col>13</xdr:col>
      <xdr:colOff>390525</xdr:colOff>
      <xdr:row>136</xdr:row>
      <xdr:rowOff>9525</xdr:rowOff>
    </xdr:to>
    <xdr:sp macro="" textlink="">
      <xdr:nvSpPr>
        <xdr:cNvPr id="9282" name="Line 169"/>
        <xdr:cNvSpPr>
          <a:spLocks noChangeShapeType="1"/>
        </xdr:cNvSpPr>
      </xdr:nvSpPr>
      <xdr:spPr bwMode="auto">
        <a:xfrm>
          <a:off x="8162925" y="2250757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228600</xdr:colOff>
      <xdr:row>133</xdr:row>
      <xdr:rowOff>0</xdr:rowOff>
    </xdr:from>
    <xdr:to>
      <xdr:col>13</xdr:col>
      <xdr:colOff>390525</xdr:colOff>
      <xdr:row>133</xdr:row>
      <xdr:rowOff>0</xdr:rowOff>
    </xdr:to>
    <xdr:sp macro="" textlink="">
      <xdr:nvSpPr>
        <xdr:cNvPr id="9283" name="Line 170"/>
        <xdr:cNvSpPr>
          <a:spLocks noChangeShapeType="1"/>
        </xdr:cNvSpPr>
      </xdr:nvSpPr>
      <xdr:spPr bwMode="auto">
        <a:xfrm>
          <a:off x="8153400" y="22012275"/>
          <a:ext cx="161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6</xdr:col>
      <xdr:colOff>247650</xdr:colOff>
      <xdr:row>16</xdr:row>
      <xdr:rowOff>142876</xdr:rowOff>
    </xdr:from>
    <xdr:to>
      <xdr:col>9</xdr:col>
      <xdr:colOff>238125</xdr:colOff>
      <xdr:row>25</xdr:row>
      <xdr:rowOff>95023</xdr:rowOff>
    </xdr:to>
    <xdr:pic>
      <xdr:nvPicPr>
        <xdr:cNvPr id="9346" name="Picture 42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05250" y="2981326"/>
          <a:ext cx="1819275" cy="140947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238125</xdr:colOff>
      <xdr:row>49</xdr:row>
      <xdr:rowOff>95251</xdr:rowOff>
    </xdr:from>
    <xdr:to>
      <xdr:col>9</xdr:col>
      <xdr:colOff>228600</xdr:colOff>
      <xdr:row>58</xdr:row>
      <xdr:rowOff>47398</xdr:rowOff>
    </xdr:to>
    <xdr:pic>
      <xdr:nvPicPr>
        <xdr:cNvPr id="175" name="Picture 42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95725" y="8353426"/>
          <a:ext cx="1819275" cy="1409472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276225</xdr:colOff>
      <xdr:row>98</xdr:row>
      <xdr:rowOff>47625</xdr:rowOff>
    </xdr:from>
    <xdr:to>
      <xdr:col>5</xdr:col>
      <xdr:colOff>490605</xdr:colOff>
      <xdr:row>106</xdr:row>
      <xdr:rowOff>57150</xdr:rowOff>
    </xdr:to>
    <xdr:pic>
      <xdr:nvPicPr>
        <xdr:cNvPr id="9348" name="Picture 422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05025" y="16316325"/>
          <a:ext cx="1433580" cy="13049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285750</xdr:colOff>
      <xdr:row>137</xdr:row>
      <xdr:rowOff>47625</xdr:rowOff>
    </xdr:from>
    <xdr:to>
      <xdr:col>5</xdr:col>
      <xdr:colOff>500130</xdr:colOff>
      <xdr:row>145</xdr:row>
      <xdr:rowOff>57150</xdr:rowOff>
    </xdr:to>
    <xdr:pic>
      <xdr:nvPicPr>
        <xdr:cNvPr id="177" name="Picture 422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14550" y="22707600"/>
          <a:ext cx="1433580" cy="1304925"/>
        </a:xfrm>
        <a:prstGeom prst="rect">
          <a:avLst/>
        </a:prstGeom>
        <a:noFill/>
      </xdr:spPr>
    </xdr:pic>
    <xdr:clientData/>
  </xdr:twoCellAnchor>
  <xdr:twoCellAnchor>
    <xdr:from>
      <xdr:col>16</xdr:col>
      <xdr:colOff>0</xdr:colOff>
      <xdr:row>120</xdr:row>
      <xdr:rowOff>0</xdr:rowOff>
    </xdr:from>
    <xdr:to>
      <xdr:col>17</xdr:col>
      <xdr:colOff>171450</xdr:colOff>
      <xdr:row>125</xdr:row>
      <xdr:rowOff>85725</xdr:rowOff>
    </xdr:to>
    <xdr:grpSp>
      <xdr:nvGrpSpPr>
        <xdr:cNvPr id="120" name="219 Grupo"/>
        <xdr:cNvGrpSpPr>
          <a:grpSpLocks/>
        </xdr:cNvGrpSpPr>
      </xdr:nvGrpSpPr>
      <xdr:grpSpPr bwMode="auto">
        <a:xfrm>
          <a:off x="9753600" y="19907250"/>
          <a:ext cx="781050" cy="895350"/>
          <a:chOff x="2190750" y="11496675"/>
          <a:chExt cx="781050" cy="895350"/>
        </a:xfrm>
      </xdr:grpSpPr>
      <xdr:sp macro="" textlink="">
        <xdr:nvSpPr>
          <xdr:cNvPr id="121" name="Rectangle 71"/>
          <xdr:cNvSpPr>
            <a:spLocks noChangeArrowheads="1"/>
          </xdr:cNvSpPr>
        </xdr:nvSpPr>
        <xdr:spPr bwMode="auto">
          <a:xfrm>
            <a:off x="2438401" y="11553825"/>
            <a:ext cx="533399" cy="8382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2" name="Oval 72"/>
          <xdr:cNvSpPr>
            <a:spLocks noChangeArrowheads="1"/>
          </xdr:cNvSpPr>
        </xdr:nvSpPr>
        <xdr:spPr bwMode="auto">
          <a:xfrm>
            <a:off x="2495550" y="12258675"/>
            <a:ext cx="76200" cy="76200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3" name="Oval 73"/>
          <xdr:cNvSpPr>
            <a:spLocks noChangeArrowheads="1"/>
          </xdr:cNvSpPr>
        </xdr:nvSpPr>
        <xdr:spPr bwMode="auto">
          <a:xfrm>
            <a:off x="2495550" y="11610975"/>
            <a:ext cx="76200" cy="76200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4" name="Oval 74"/>
          <xdr:cNvSpPr>
            <a:spLocks noChangeArrowheads="1"/>
          </xdr:cNvSpPr>
        </xdr:nvSpPr>
        <xdr:spPr bwMode="auto">
          <a:xfrm>
            <a:off x="2828925" y="11610975"/>
            <a:ext cx="76200" cy="76200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5" name="Line 76"/>
          <xdr:cNvSpPr>
            <a:spLocks noChangeShapeType="1"/>
          </xdr:cNvSpPr>
        </xdr:nvSpPr>
        <xdr:spPr bwMode="auto">
          <a:xfrm>
            <a:off x="2495550" y="11649075"/>
            <a:ext cx="0" cy="64770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6" name="Oval 77"/>
          <xdr:cNvSpPr>
            <a:spLocks noChangeArrowheads="1"/>
          </xdr:cNvSpPr>
        </xdr:nvSpPr>
        <xdr:spPr bwMode="auto">
          <a:xfrm>
            <a:off x="2828925" y="12258675"/>
            <a:ext cx="76200" cy="76200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7" name="Line 79"/>
          <xdr:cNvSpPr>
            <a:spLocks noChangeShapeType="1"/>
          </xdr:cNvSpPr>
        </xdr:nvSpPr>
        <xdr:spPr bwMode="auto">
          <a:xfrm>
            <a:off x="2905125" y="11658600"/>
            <a:ext cx="0" cy="65722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8" name="Line 80"/>
          <xdr:cNvSpPr>
            <a:spLocks noChangeShapeType="1"/>
          </xdr:cNvSpPr>
        </xdr:nvSpPr>
        <xdr:spPr bwMode="auto">
          <a:xfrm>
            <a:off x="2505075" y="11677650"/>
            <a:ext cx="85725" cy="6667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9" name="Line 81"/>
          <xdr:cNvSpPr>
            <a:spLocks noChangeShapeType="1"/>
          </xdr:cNvSpPr>
        </xdr:nvSpPr>
        <xdr:spPr bwMode="auto">
          <a:xfrm>
            <a:off x="2552700" y="11620500"/>
            <a:ext cx="85725" cy="7620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0" name="Line 82"/>
          <xdr:cNvSpPr>
            <a:spLocks noChangeShapeType="1"/>
          </xdr:cNvSpPr>
        </xdr:nvSpPr>
        <xdr:spPr bwMode="auto">
          <a:xfrm flipH="1">
            <a:off x="2200275" y="12306300"/>
            <a:ext cx="12382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1" name="Line 83"/>
          <xdr:cNvSpPr>
            <a:spLocks noChangeShapeType="1"/>
          </xdr:cNvSpPr>
        </xdr:nvSpPr>
        <xdr:spPr bwMode="auto">
          <a:xfrm flipV="1">
            <a:off x="2257425" y="11496675"/>
            <a:ext cx="0" cy="87630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2" name="Line 84"/>
          <xdr:cNvSpPr>
            <a:spLocks noChangeShapeType="1"/>
          </xdr:cNvSpPr>
        </xdr:nvSpPr>
        <xdr:spPr bwMode="auto">
          <a:xfrm flipH="1">
            <a:off x="2190750" y="11553825"/>
            <a:ext cx="11430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133" name="132 Conector recto"/>
          <xdr:cNvCxnSpPr>
            <a:stCxn id="123" idx="1"/>
            <a:endCxn id="124" idx="7"/>
          </xdr:cNvCxnSpPr>
        </xdr:nvCxnSpPr>
        <xdr:spPr>
          <a:xfrm rot="5400000" flipH="1" flipV="1">
            <a:off x="2700338" y="11425237"/>
            <a:ext cx="0" cy="390525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4" name="133 Conector recto"/>
          <xdr:cNvCxnSpPr>
            <a:stCxn id="122" idx="3"/>
            <a:endCxn id="126" idx="5"/>
          </xdr:cNvCxnSpPr>
        </xdr:nvCxnSpPr>
        <xdr:spPr>
          <a:xfrm rot="16200000" flipH="1">
            <a:off x="2700338" y="12130087"/>
            <a:ext cx="0" cy="390525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3</xdr:col>
      <xdr:colOff>219075</xdr:colOff>
      <xdr:row>112</xdr:row>
      <xdr:rowOff>123826</xdr:rowOff>
    </xdr:from>
    <xdr:to>
      <xdr:col>5</xdr:col>
      <xdr:colOff>28575</xdr:colOff>
      <xdr:row>118</xdr:row>
      <xdr:rowOff>88656</xdr:rowOff>
    </xdr:to>
    <xdr:pic>
      <xdr:nvPicPr>
        <xdr:cNvPr id="135" name="Picture 422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47875" y="18735676"/>
          <a:ext cx="1028700" cy="93638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219075</xdr:colOff>
      <xdr:row>73</xdr:row>
      <xdr:rowOff>133350</xdr:rowOff>
    </xdr:from>
    <xdr:to>
      <xdr:col>5</xdr:col>
      <xdr:colOff>28575</xdr:colOff>
      <xdr:row>79</xdr:row>
      <xdr:rowOff>98180</xdr:rowOff>
    </xdr:to>
    <xdr:pic>
      <xdr:nvPicPr>
        <xdr:cNvPr id="136" name="Picture 422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47875" y="12353925"/>
          <a:ext cx="1028700" cy="93638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85725</xdr:colOff>
      <xdr:row>8</xdr:row>
      <xdr:rowOff>9526</xdr:rowOff>
    </xdr:from>
    <xdr:to>
      <xdr:col>3</xdr:col>
      <xdr:colOff>566874</xdr:colOff>
      <xdr:row>11</xdr:row>
      <xdr:rowOff>19051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14525" y="1552576"/>
          <a:ext cx="481149" cy="4953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95250</xdr:colOff>
      <xdr:row>39</xdr:row>
      <xdr:rowOff>28575</xdr:rowOff>
    </xdr:from>
    <xdr:to>
      <xdr:col>3</xdr:col>
      <xdr:colOff>576399</xdr:colOff>
      <xdr:row>42</xdr:row>
      <xdr:rowOff>38100</xdr:rowOff>
    </xdr:to>
    <xdr:pic>
      <xdr:nvPicPr>
        <xdr:cNvPr id="13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24050" y="6667500"/>
          <a:ext cx="481149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Y145"/>
  <sheetViews>
    <sheetView tabSelected="1" view="pageBreakPreview" topLeftCell="B1" zoomScale="50" zoomScaleSheetLayoutView="50" workbookViewId="0">
      <selection activeCell="N136" sqref="N136"/>
    </sheetView>
  </sheetViews>
  <sheetFormatPr baseColWidth="10" defaultColWidth="9.140625" defaultRowHeight="12.75"/>
  <cols>
    <col min="3" max="3" width="11" customWidth="1"/>
    <col min="6" max="6" width="10.5703125" customWidth="1"/>
    <col min="15" max="15" width="12.42578125" customWidth="1"/>
    <col min="17" max="17" width="17.7109375" customWidth="1"/>
    <col min="18" max="18" width="16.42578125" customWidth="1"/>
    <col min="20" max="20" width="17.5703125" customWidth="1"/>
    <col min="21" max="21" width="9.140625" customWidth="1"/>
  </cols>
  <sheetData>
    <row r="2" spans="3:25" ht="20.25">
      <c r="C2" s="82" t="s">
        <v>65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73"/>
      <c r="W2" s="73"/>
      <c r="X2" s="73"/>
      <c r="Y2" s="73"/>
    </row>
    <row r="3" spans="3:25"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</row>
    <row r="4" spans="3:25" ht="20.25">
      <c r="C4" s="73" t="s">
        <v>75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</row>
    <row r="5" spans="3:25" ht="13.5" thickBot="1"/>
    <row r="6" spans="3:25" ht="27" thickBot="1">
      <c r="C6" s="34" t="s">
        <v>39</v>
      </c>
      <c r="D6" s="35"/>
      <c r="E6" s="35"/>
      <c r="F6" s="35"/>
      <c r="G6" s="35"/>
      <c r="H6" s="35"/>
      <c r="I6" s="35"/>
      <c r="J6" s="35"/>
      <c r="K6" s="35"/>
      <c r="L6" s="35"/>
      <c r="M6" s="36"/>
      <c r="N6" s="37" t="s">
        <v>64</v>
      </c>
      <c r="O6" s="35"/>
      <c r="P6" s="35"/>
      <c r="Q6" s="35"/>
      <c r="R6" s="35"/>
      <c r="S6" s="35"/>
      <c r="T6" s="35"/>
      <c r="U6" s="38"/>
      <c r="V6" s="67"/>
      <c r="W6" s="4"/>
      <c r="X6" s="4"/>
      <c r="Y6" s="4"/>
    </row>
    <row r="7" spans="3:25" ht="15.75">
      <c r="C7" s="39" t="s">
        <v>0</v>
      </c>
      <c r="D7" s="40"/>
      <c r="E7" s="40"/>
      <c r="F7" s="40"/>
      <c r="G7" s="40"/>
      <c r="H7" s="40"/>
      <c r="I7" s="40"/>
      <c r="J7" s="40"/>
      <c r="K7" s="40"/>
      <c r="L7" s="40"/>
      <c r="M7" s="41"/>
      <c r="N7" s="42" t="s">
        <v>40</v>
      </c>
      <c r="O7" s="40"/>
      <c r="P7" s="40">
        <f>0.01*G14</f>
        <v>9</v>
      </c>
      <c r="Q7" s="40" t="s">
        <v>9</v>
      </c>
      <c r="R7" s="40" t="s">
        <v>41</v>
      </c>
      <c r="S7" s="43">
        <f>D17</f>
        <v>9.0477868423386045</v>
      </c>
      <c r="T7" s="40" t="b">
        <f>P7&lt;S7</f>
        <v>1</v>
      </c>
      <c r="U7" s="44"/>
      <c r="V7" s="4"/>
      <c r="W7" s="4"/>
      <c r="X7" s="4"/>
      <c r="Y7" s="4"/>
    </row>
    <row r="8" spans="3:25">
      <c r="C8" s="45" t="s">
        <v>1</v>
      </c>
      <c r="D8" s="4"/>
      <c r="E8" s="4"/>
      <c r="F8" s="4"/>
      <c r="G8" s="4"/>
      <c r="H8" s="4"/>
      <c r="I8" s="4"/>
      <c r="J8" s="4"/>
      <c r="K8" s="4"/>
      <c r="L8" s="4"/>
      <c r="M8" s="5"/>
      <c r="N8" s="6" t="s">
        <v>42</v>
      </c>
      <c r="O8" s="4"/>
      <c r="P8" s="4">
        <f>0.06*G14</f>
        <v>54</v>
      </c>
      <c r="Q8" s="4" t="s">
        <v>9</v>
      </c>
      <c r="R8" s="4" t="s">
        <v>43</v>
      </c>
      <c r="S8" s="7">
        <f>D17</f>
        <v>9.0477868423386045</v>
      </c>
      <c r="T8" s="4" t="b">
        <f>P8&gt;S8</f>
        <v>1</v>
      </c>
      <c r="U8" s="46"/>
      <c r="V8" s="4"/>
      <c r="W8" s="4"/>
      <c r="X8" s="4"/>
      <c r="Y8" s="4"/>
    </row>
    <row r="9" spans="3:25" ht="23.25">
      <c r="C9" s="47" t="s">
        <v>2</v>
      </c>
      <c r="D9" s="4"/>
      <c r="E9" s="4"/>
      <c r="F9" s="4"/>
      <c r="G9" s="4"/>
      <c r="H9" s="4"/>
      <c r="I9" s="4"/>
      <c r="J9" s="4"/>
      <c r="K9" s="4"/>
      <c r="L9" s="4"/>
      <c r="M9" s="5"/>
      <c r="N9" s="6"/>
      <c r="O9" s="16" t="s">
        <v>44</v>
      </c>
      <c r="P9" s="16"/>
      <c r="Q9" s="16" t="str">
        <f>IF(AND(T9,T8),"SI","NO")</f>
        <v>SI</v>
      </c>
      <c r="R9" s="4"/>
      <c r="S9" s="7"/>
      <c r="T9" s="4"/>
      <c r="U9" s="46"/>
      <c r="V9" s="4"/>
      <c r="W9" s="66"/>
      <c r="X9" s="4"/>
      <c r="Y9" s="4"/>
    </row>
    <row r="10" spans="3:25">
      <c r="C10" s="48" t="s">
        <v>3</v>
      </c>
      <c r="D10" s="4"/>
      <c r="E10" s="4"/>
      <c r="F10" s="4"/>
      <c r="G10" s="4"/>
      <c r="H10" s="4"/>
      <c r="I10" s="4"/>
      <c r="J10" s="4"/>
      <c r="K10" s="4"/>
      <c r="L10" s="4"/>
      <c r="M10" s="5"/>
      <c r="N10" s="6"/>
      <c r="O10" s="4"/>
      <c r="P10" s="4"/>
      <c r="Q10" s="4"/>
      <c r="R10" s="4"/>
      <c r="S10" s="4"/>
      <c r="T10" s="4"/>
      <c r="U10" s="46"/>
      <c r="V10" s="4"/>
      <c r="W10" s="4"/>
      <c r="X10" s="4"/>
      <c r="Y10" s="4"/>
    </row>
    <row r="11" spans="3:25">
      <c r="C11" s="47"/>
      <c r="D11" s="4"/>
      <c r="E11" s="4" t="s">
        <v>4</v>
      </c>
      <c r="F11" s="4">
        <v>30</v>
      </c>
      <c r="G11" s="4" t="s">
        <v>5</v>
      </c>
      <c r="H11" s="4"/>
      <c r="I11" s="4"/>
      <c r="J11" s="4"/>
      <c r="K11" s="4"/>
      <c r="L11" s="4"/>
      <c r="M11" s="5"/>
      <c r="N11" s="3" t="s">
        <v>45</v>
      </c>
      <c r="O11" s="16"/>
      <c r="P11" s="16"/>
      <c r="Q11" s="16"/>
      <c r="R11" s="16"/>
      <c r="S11" s="4"/>
      <c r="T11" s="4"/>
      <c r="U11" s="46"/>
      <c r="V11" s="4"/>
      <c r="W11" s="4"/>
      <c r="X11" s="4"/>
      <c r="Y11" s="4"/>
    </row>
    <row r="12" spans="3:25">
      <c r="C12" s="47"/>
      <c r="D12" s="4" t="s">
        <v>6</v>
      </c>
      <c r="E12" s="4" t="s">
        <v>7</v>
      </c>
      <c r="F12" s="4">
        <v>30</v>
      </c>
      <c r="G12" s="4" t="s">
        <v>5</v>
      </c>
      <c r="H12" s="4"/>
      <c r="I12" s="4"/>
      <c r="J12" s="4"/>
      <c r="K12" s="4"/>
      <c r="L12" s="4"/>
      <c r="M12" s="5"/>
      <c r="N12" s="6"/>
      <c r="O12" s="16" t="s">
        <v>44</v>
      </c>
      <c r="P12" s="16"/>
      <c r="Q12" s="16" t="s">
        <v>46</v>
      </c>
      <c r="R12" s="4"/>
      <c r="S12" s="4"/>
      <c r="T12" s="4"/>
      <c r="U12" s="46"/>
      <c r="V12" s="4"/>
      <c r="W12" s="4"/>
      <c r="X12" s="4"/>
      <c r="Y12" s="4"/>
    </row>
    <row r="13" spans="3:25">
      <c r="C13" s="47"/>
      <c r="D13" s="4"/>
      <c r="E13" s="4"/>
      <c r="F13" s="4"/>
      <c r="G13" s="4"/>
      <c r="H13" s="4"/>
      <c r="I13" s="4"/>
      <c r="J13" s="4"/>
      <c r="K13" s="4"/>
      <c r="L13" s="4"/>
      <c r="M13" s="5"/>
      <c r="N13" s="6"/>
      <c r="O13" s="4"/>
      <c r="P13" s="4"/>
      <c r="Q13" s="4"/>
      <c r="R13" s="4"/>
      <c r="S13" s="4"/>
      <c r="T13" s="4"/>
      <c r="U13" s="46"/>
      <c r="V13" s="4"/>
      <c r="W13" s="4"/>
      <c r="X13" s="4"/>
      <c r="Y13" s="4"/>
    </row>
    <row r="14" spans="3:25">
      <c r="C14" s="47"/>
      <c r="D14" s="4"/>
      <c r="E14" s="4" t="s">
        <v>8</v>
      </c>
      <c r="F14" s="4"/>
      <c r="G14" s="4">
        <f>F11*F12</f>
        <v>900</v>
      </c>
      <c r="H14" s="4" t="s">
        <v>9</v>
      </c>
      <c r="I14" s="4"/>
      <c r="J14" s="4"/>
      <c r="K14" s="4"/>
      <c r="L14" s="4"/>
      <c r="M14" s="5"/>
      <c r="N14" s="3" t="s">
        <v>47</v>
      </c>
      <c r="O14" s="4"/>
      <c r="P14" s="4"/>
      <c r="Q14" s="4"/>
      <c r="R14" s="4"/>
      <c r="S14" s="4"/>
      <c r="T14" s="4"/>
      <c r="U14" s="46"/>
      <c r="V14" s="4"/>
      <c r="W14" s="4"/>
      <c r="X14" s="4"/>
      <c r="Y14" s="4"/>
    </row>
    <row r="15" spans="3:25">
      <c r="C15" s="47" t="s">
        <v>10</v>
      </c>
      <c r="D15" s="4">
        <v>8</v>
      </c>
      <c r="E15" s="4" t="s">
        <v>11</v>
      </c>
      <c r="F15" s="4"/>
      <c r="G15" s="4">
        <v>12</v>
      </c>
      <c r="H15" s="4" t="s">
        <v>12</v>
      </c>
      <c r="I15" s="4"/>
      <c r="J15" s="4"/>
      <c r="K15" s="4"/>
      <c r="L15" s="4"/>
      <c r="M15" s="5"/>
      <c r="N15" s="6"/>
      <c r="O15" s="16" t="s">
        <v>48</v>
      </c>
      <c r="P15" s="16"/>
      <c r="Q15" s="4"/>
      <c r="R15" s="4"/>
      <c r="S15" s="4"/>
      <c r="T15" s="4"/>
      <c r="U15" s="46"/>
      <c r="V15" s="4"/>
      <c r="W15" s="4"/>
      <c r="X15" s="4"/>
      <c r="Y15" s="4"/>
    </row>
    <row r="16" spans="3:25">
      <c r="C16" s="47" t="s">
        <v>13</v>
      </c>
      <c r="D16" s="7">
        <f>D15*(PI()*(G15^2)/4)/100</f>
        <v>9.0477868423386045</v>
      </c>
      <c r="E16" s="4" t="s">
        <v>9</v>
      </c>
      <c r="F16" s="4"/>
      <c r="G16" s="4"/>
      <c r="H16" s="4"/>
      <c r="I16" s="4"/>
      <c r="J16" s="4"/>
      <c r="K16" s="4"/>
      <c r="L16" s="4"/>
      <c r="M16" s="5"/>
      <c r="N16" s="6"/>
      <c r="O16" s="4"/>
      <c r="P16" s="4"/>
      <c r="Q16" s="4"/>
      <c r="R16" s="4"/>
      <c r="S16" s="4"/>
      <c r="T16" s="4"/>
      <c r="U16" s="46"/>
      <c r="V16" s="4"/>
      <c r="W16" s="4"/>
      <c r="X16" s="4"/>
      <c r="Y16" s="4"/>
    </row>
    <row r="17" spans="3:25">
      <c r="C17" s="47" t="s">
        <v>14</v>
      </c>
      <c r="D17" s="7">
        <f>D16</f>
        <v>9.0477868423386045</v>
      </c>
      <c r="E17" s="4" t="s">
        <v>9</v>
      </c>
      <c r="F17" s="4"/>
      <c r="G17" s="4"/>
      <c r="H17" s="4"/>
      <c r="I17" s="4"/>
      <c r="J17" s="4"/>
      <c r="K17" s="4"/>
      <c r="L17" s="4"/>
      <c r="M17" s="5"/>
      <c r="N17" s="3"/>
      <c r="O17" s="16"/>
      <c r="P17" s="16"/>
      <c r="Q17" s="16"/>
      <c r="R17" s="16"/>
      <c r="S17" s="4"/>
      <c r="T17" s="4"/>
      <c r="U17" s="46"/>
      <c r="V17" s="4"/>
      <c r="W17" s="4"/>
      <c r="X17" s="4"/>
      <c r="Y17" s="4"/>
    </row>
    <row r="18" spans="3:25">
      <c r="C18" s="49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29"/>
      <c r="O18" s="12"/>
      <c r="P18" s="12"/>
      <c r="Q18" s="12"/>
      <c r="R18" s="17"/>
      <c r="S18" s="12"/>
      <c r="T18" s="12"/>
      <c r="U18" s="50"/>
      <c r="V18" s="4"/>
      <c r="W18" s="4"/>
      <c r="X18" s="4"/>
      <c r="Y18" s="4"/>
    </row>
    <row r="19" spans="3:25">
      <c r="C19" s="51" t="s">
        <v>15</v>
      </c>
      <c r="D19" s="1"/>
      <c r="E19" s="1"/>
      <c r="F19" s="1"/>
      <c r="G19" s="1"/>
      <c r="H19" s="1"/>
      <c r="I19" s="1"/>
      <c r="J19" s="1"/>
      <c r="K19" s="1"/>
      <c r="L19" s="1"/>
      <c r="M19" s="2"/>
      <c r="N19" s="27" t="s">
        <v>25</v>
      </c>
      <c r="O19" s="1"/>
      <c r="P19" s="1"/>
      <c r="Q19" s="1"/>
      <c r="R19" s="1"/>
      <c r="S19" s="1"/>
      <c r="T19" s="1"/>
      <c r="U19" s="52"/>
      <c r="V19" s="4"/>
      <c r="W19" s="4"/>
      <c r="X19" s="4"/>
      <c r="Y19" s="4"/>
    </row>
    <row r="20" spans="3:25">
      <c r="C20" s="47"/>
      <c r="D20" s="4"/>
      <c r="E20" s="4"/>
      <c r="F20" s="4"/>
      <c r="G20" s="4"/>
      <c r="H20" s="4"/>
      <c r="I20" s="4"/>
      <c r="J20" s="4"/>
      <c r="K20" s="4"/>
      <c r="L20" s="4"/>
      <c r="M20" s="5"/>
      <c r="N20" s="6" t="s">
        <v>26</v>
      </c>
      <c r="O20" s="4">
        <f>G34</f>
        <v>30</v>
      </c>
      <c r="P20" s="4" t="s">
        <v>5</v>
      </c>
      <c r="Q20" s="4"/>
      <c r="R20" s="4"/>
      <c r="S20" s="4"/>
      <c r="T20" s="4"/>
      <c r="U20" s="46"/>
      <c r="V20" s="4"/>
      <c r="W20" s="4"/>
      <c r="X20" s="4"/>
      <c r="Y20" s="4"/>
    </row>
    <row r="21" spans="3:25" ht="15.75">
      <c r="C21" s="47"/>
      <c r="D21" s="4"/>
      <c r="E21" s="4"/>
      <c r="F21" s="4"/>
      <c r="G21" s="4"/>
      <c r="H21" s="4"/>
      <c r="I21" s="4"/>
      <c r="J21" s="4"/>
      <c r="K21" s="4"/>
      <c r="L21" s="4"/>
      <c r="M21" s="5"/>
      <c r="N21" s="6"/>
      <c r="O21" s="4"/>
      <c r="P21" s="4"/>
      <c r="Q21" s="4"/>
      <c r="R21" s="4"/>
      <c r="S21" s="4"/>
      <c r="T21" s="4"/>
      <c r="U21" s="46"/>
      <c r="V21" s="71"/>
      <c r="W21" s="74"/>
      <c r="X21" s="71"/>
      <c r="Y21" s="4"/>
    </row>
    <row r="22" spans="3:25" ht="15">
      <c r="C22" s="47"/>
      <c r="D22" s="4"/>
      <c r="E22" s="4"/>
      <c r="F22" s="4"/>
      <c r="G22" s="8"/>
      <c r="H22" s="4"/>
      <c r="I22" s="4"/>
      <c r="J22" s="4"/>
      <c r="K22" s="4"/>
      <c r="L22" s="4"/>
      <c r="M22" s="5"/>
      <c r="N22" s="30" t="s">
        <v>49</v>
      </c>
      <c r="O22" s="18"/>
      <c r="P22" s="18"/>
      <c r="Q22" s="18">
        <f>0.25*G35</f>
        <v>7.5</v>
      </c>
      <c r="R22" s="18" t="s">
        <v>5</v>
      </c>
      <c r="S22" s="4"/>
      <c r="T22" s="4"/>
      <c r="U22" s="46"/>
      <c r="V22" s="71"/>
      <c r="W22" s="71"/>
      <c r="X22" s="71"/>
      <c r="Y22" s="4"/>
    </row>
    <row r="23" spans="3:25" ht="15">
      <c r="C23" s="47"/>
      <c r="D23" s="4" t="s">
        <v>17</v>
      </c>
      <c r="E23" s="4" t="s">
        <v>18</v>
      </c>
      <c r="F23" s="4"/>
      <c r="G23" s="4"/>
      <c r="H23" s="4"/>
      <c r="I23" s="4"/>
      <c r="J23" s="4"/>
      <c r="K23" s="4"/>
      <c r="L23" s="4"/>
      <c r="M23" s="5"/>
      <c r="N23" s="30" t="s">
        <v>53</v>
      </c>
      <c r="O23" s="18"/>
      <c r="P23" s="18">
        <v>10</v>
      </c>
      <c r="Q23" s="18" t="s">
        <v>5</v>
      </c>
      <c r="R23" s="18"/>
      <c r="S23" s="4"/>
      <c r="T23" s="4"/>
      <c r="U23" s="46"/>
      <c r="V23" s="71"/>
      <c r="W23" s="71"/>
      <c r="X23" s="71"/>
      <c r="Y23" s="4"/>
    </row>
    <row r="24" spans="3:25" ht="15">
      <c r="C24" s="47" t="s">
        <v>19</v>
      </c>
      <c r="D24" s="4"/>
      <c r="E24" s="4"/>
      <c r="F24" s="4"/>
      <c r="G24" s="4"/>
      <c r="H24" s="4"/>
      <c r="I24" s="4"/>
      <c r="J24" s="4"/>
      <c r="K24" s="4"/>
      <c r="L24" s="4"/>
      <c r="M24" s="5"/>
      <c r="N24" s="31">
        <f>P23</f>
        <v>10</v>
      </c>
      <c r="O24" s="19" t="s">
        <v>50</v>
      </c>
      <c r="P24" s="19">
        <f>Q22</f>
        <v>7.5</v>
      </c>
      <c r="Q24" s="19" t="b">
        <f>N24&lt;=P24</f>
        <v>0</v>
      </c>
      <c r="R24" s="18"/>
      <c r="S24" s="4"/>
      <c r="T24" s="4"/>
      <c r="U24" s="46"/>
      <c r="V24" s="71"/>
      <c r="W24" s="72"/>
      <c r="X24" s="71"/>
      <c r="Y24" s="4"/>
    </row>
    <row r="25" spans="3:25">
      <c r="C25" s="47" t="s">
        <v>20</v>
      </c>
      <c r="D25" s="4"/>
      <c r="E25" s="4"/>
      <c r="F25" s="9"/>
      <c r="G25" s="4"/>
      <c r="H25" s="4"/>
      <c r="I25" s="4"/>
      <c r="J25" s="4"/>
      <c r="K25" s="4"/>
      <c r="L25" s="4"/>
      <c r="M25" s="5"/>
      <c r="N25" s="31"/>
      <c r="O25" s="19"/>
      <c r="P25" s="19"/>
      <c r="Q25" s="19"/>
      <c r="R25" s="19"/>
      <c r="S25" s="4"/>
      <c r="T25" s="4"/>
      <c r="U25" s="46"/>
      <c r="V25" s="4"/>
      <c r="W25" s="4"/>
      <c r="X25" s="4"/>
      <c r="Y25" s="4"/>
    </row>
    <row r="26" spans="3:25">
      <c r="C26" s="47"/>
      <c r="D26" s="4"/>
      <c r="E26" s="4"/>
      <c r="F26" s="4"/>
      <c r="G26" s="4"/>
      <c r="H26" s="4"/>
      <c r="I26" s="4"/>
      <c r="J26" s="4"/>
      <c r="K26" s="4"/>
      <c r="L26" s="4"/>
      <c r="M26" s="5"/>
      <c r="N26" s="6"/>
      <c r="O26" s="4"/>
      <c r="P26" s="4"/>
      <c r="Q26" s="4"/>
      <c r="R26" s="19"/>
      <c r="S26" s="4"/>
      <c r="T26" s="4"/>
      <c r="U26" s="46"/>
      <c r="V26" s="4"/>
      <c r="W26" s="4"/>
      <c r="X26" s="4"/>
      <c r="Y26" s="4"/>
    </row>
    <row r="27" spans="3:25">
      <c r="C27" s="47"/>
      <c r="D27" s="4"/>
      <c r="E27" s="4" t="s">
        <v>21</v>
      </c>
      <c r="F27" s="4"/>
      <c r="G27" s="4"/>
      <c r="H27" s="4"/>
      <c r="I27" s="4"/>
      <c r="J27" s="4"/>
      <c r="K27" s="4"/>
      <c r="L27" s="4"/>
      <c r="M27" s="5"/>
      <c r="N27" s="31"/>
      <c r="O27" s="19"/>
      <c r="P27" s="19"/>
      <c r="Q27" s="19"/>
      <c r="R27" s="19"/>
      <c r="S27" s="4"/>
      <c r="T27" s="4"/>
      <c r="U27" s="46"/>
      <c r="V27" s="4"/>
      <c r="W27" s="4"/>
      <c r="X27" s="4"/>
      <c r="Y27" s="4"/>
    </row>
    <row r="28" spans="3:25">
      <c r="C28" s="47"/>
      <c r="D28" s="4"/>
      <c r="E28" s="4"/>
      <c r="F28" s="4"/>
      <c r="G28" s="4"/>
      <c r="H28" s="4"/>
      <c r="I28" s="4"/>
      <c r="J28" s="4"/>
      <c r="K28" s="4"/>
      <c r="L28" s="4"/>
      <c r="M28" s="5"/>
      <c r="N28" s="30" t="s">
        <v>51</v>
      </c>
      <c r="O28" s="18"/>
      <c r="P28" s="18"/>
      <c r="Q28" s="18"/>
      <c r="R28" s="18"/>
      <c r="S28" s="4"/>
      <c r="T28" s="4"/>
      <c r="U28" s="46"/>
      <c r="V28" s="4"/>
      <c r="W28" s="4"/>
      <c r="X28" s="4"/>
      <c r="Y28" s="4"/>
    </row>
    <row r="29" spans="3:25">
      <c r="C29" s="47"/>
      <c r="D29" s="4"/>
      <c r="E29" s="4"/>
      <c r="F29" s="4"/>
      <c r="G29" s="4"/>
      <c r="H29" s="4"/>
      <c r="I29" s="4"/>
      <c r="J29" s="4"/>
      <c r="K29" s="4"/>
      <c r="L29" s="4"/>
      <c r="M29" s="5"/>
      <c r="N29" s="30"/>
      <c r="O29" s="18"/>
      <c r="P29" s="18"/>
      <c r="Q29" s="18"/>
      <c r="R29" s="18"/>
      <c r="S29" s="4"/>
      <c r="T29" s="4"/>
      <c r="U29" s="46"/>
      <c r="V29" s="4"/>
      <c r="W29" s="4"/>
      <c r="X29" s="4"/>
      <c r="Y29" s="4"/>
    </row>
    <row r="30" spans="3:25">
      <c r="C30" s="47"/>
      <c r="D30" s="4" t="s">
        <v>17</v>
      </c>
      <c r="E30" s="4" t="s">
        <v>18</v>
      </c>
      <c r="F30" s="4"/>
      <c r="G30" s="4"/>
      <c r="H30" s="4"/>
      <c r="I30" s="4"/>
      <c r="J30" s="4"/>
      <c r="K30" s="4"/>
      <c r="L30" s="4"/>
      <c r="M30" s="5"/>
      <c r="N30" s="30" t="s">
        <v>52</v>
      </c>
      <c r="O30" s="18"/>
      <c r="P30" s="18"/>
      <c r="Q30" s="18">
        <f>6*2.2</f>
        <v>13.200000000000001</v>
      </c>
      <c r="R30" s="18" t="s">
        <v>5</v>
      </c>
      <c r="S30" s="4"/>
      <c r="T30" s="4"/>
      <c r="U30" s="46"/>
      <c r="V30" s="4"/>
      <c r="W30" s="4"/>
      <c r="X30" s="4"/>
      <c r="Y30" s="4"/>
    </row>
    <row r="31" spans="3:25">
      <c r="C31" s="47"/>
      <c r="D31" s="4"/>
      <c r="E31" s="4"/>
      <c r="F31" s="4" t="s">
        <v>22</v>
      </c>
      <c r="G31" s="4">
        <v>27</v>
      </c>
      <c r="H31" s="4" t="s">
        <v>5</v>
      </c>
      <c r="I31" s="4"/>
      <c r="J31" s="4"/>
      <c r="K31" s="4"/>
      <c r="L31" s="4"/>
      <c r="M31" s="5"/>
      <c r="N31" s="30" t="s">
        <v>53</v>
      </c>
      <c r="O31" s="18"/>
      <c r="P31" s="18">
        <v>15</v>
      </c>
      <c r="Q31" s="18" t="s">
        <v>5</v>
      </c>
      <c r="R31" s="18"/>
      <c r="S31" s="4"/>
      <c r="T31" s="4"/>
      <c r="U31" s="46"/>
      <c r="V31" s="4"/>
      <c r="W31" s="4"/>
      <c r="X31" s="4"/>
      <c r="Y31" s="4"/>
    </row>
    <row r="32" spans="3:25">
      <c r="C32" s="47"/>
      <c r="D32" s="4"/>
      <c r="E32" s="4"/>
      <c r="F32" s="4"/>
      <c r="G32" s="4"/>
      <c r="H32" s="4"/>
      <c r="I32" s="4"/>
      <c r="J32" s="4"/>
      <c r="K32" s="4"/>
      <c r="L32" s="4"/>
      <c r="M32" s="5"/>
      <c r="N32" s="31">
        <f>P31</f>
        <v>15</v>
      </c>
      <c r="O32" s="19" t="s">
        <v>50</v>
      </c>
      <c r="P32" s="19">
        <f>Q30</f>
        <v>13.200000000000001</v>
      </c>
      <c r="Q32" s="19" t="b">
        <f>N32&lt;=P32</f>
        <v>0</v>
      </c>
      <c r="R32" s="19" t="s">
        <v>54</v>
      </c>
      <c r="S32" s="4"/>
      <c r="T32" s="4"/>
      <c r="U32" s="46"/>
      <c r="V32" s="4"/>
      <c r="W32" s="4"/>
      <c r="X32" s="4"/>
      <c r="Y32" s="4"/>
    </row>
    <row r="33" spans="3:25">
      <c r="C33" s="47"/>
      <c r="D33" s="4"/>
      <c r="E33" s="4"/>
      <c r="F33" s="4"/>
      <c r="G33" s="4"/>
      <c r="H33" s="4"/>
      <c r="I33" s="4"/>
      <c r="J33" s="4"/>
      <c r="K33" s="4"/>
      <c r="L33" s="4"/>
      <c r="M33" s="5"/>
      <c r="N33" s="31"/>
      <c r="O33" s="19"/>
      <c r="P33" s="19"/>
      <c r="Q33" s="19"/>
      <c r="R33" s="4"/>
      <c r="S33" s="4"/>
      <c r="T33" s="4"/>
      <c r="U33" s="46"/>
      <c r="V33" s="4"/>
      <c r="W33" s="4"/>
      <c r="X33" s="4"/>
      <c r="Y33" s="4"/>
    </row>
    <row r="34" spans="3:25">
      <c r="C34" s="47" t="s">
        <v>23</v>
      </c>
      <c r="D34" s="4"/>
      <c r="E34" s="4"/>
      <c r="F34" s="4"/>
      <c r="G34" s="4">
        <f>F11</f>
        <v>30</v>
      </c>
      <c r="H34" s="4" t="s">
        <v>5</v>
      </c>
      <c r="I34" s="4"/>
      <c r="J34" s="4"/>
      <c r="K34" s="4"/>
      <c r="L34" s="4"/>
      <c r="M34" s="5"/>
      <c r="N34" s="6"/>
      <c r="O34" s="20" t="s">
        <v>44</v>
      </c>
      <c r="P34" s="20"/>
      <c r="Q34" s="20" t="str">
        <f>IF(AND(Q24,Q32),"SI","NO")</f>
        <v>NO</v>
      </c>
      <c r="R34" s="4"/>
      <c r="S34" s="4"/>
      <c r="T34" s="4"/>
      <c r="U34" s="46"/>
      <c r="V34" s="4"/>
      <c r="W34" s="4"/>
      <c r="X34" s="4"/>
      <c r="Y34" s="4"/>
    </row>
    <row r="35" spans="3:25">
      <c r="C35" s="47" t="s">
        <v>24</v>
      </c>
      <c r="D35" s="4"/>
      <c r="E35" s="4"/>
      <c r="F35" s="4"/>
      <c r="G35" s="4">
        <v>30</v>
      </c>
      <c r="H35" s="4" t="s">
        <v>5</v>
      </c>
      <c r="I35" s="4"/>
      <c r="J35" s="4"/>
      <c r="K35" s="4"/>
      <c r="L35" s="4"/>
      <c r="M35" s="5"/>
      <c r="N35" s="31"/>
      <c r="O35" s="19"/>
      <c r="P35" s="19"/>
      <c r="Q35" s="19"/>
      <c r="R35" s="4"/>
      <c r="S35" s="4"/>
      <c r="T35" s="4"/>
      <c r="U35" s="46"/>
      <c r="V35" s="4"/>
      <c r="W35" s="4"/>
      <c r="X35" s="4"/>
      <c r="Y35" s="4"/>
    </row>
    <row r="36" spans="3:25" ht="13.5" thickBot="1">
      <c r="C36" s="53"/>
      <c r="D36" s="54"/>
      <c r="E36" s="54"/>
      <c r="F36" s="54"/>
      <c r="G36" s="54"/>
      <c r="H36" s="54"/>
      <c r="I36" s="54"/>
      <c r="J36" s="54"/>
      <c r="K36" s="54"/>
      <c r="L36" s="54"/>
      <c r="M36" s="55"/>
      <c r="N36" s="56"/>
      <c r="O36" s="54"/>
      <c r="P36" s="54"/>
      <c r="Q36" s="54"/>
      <c r="R36" s="54"/>
      <c r="S36" s="54"/>
      <c r="T36" s="54"/>
      <c r="U36" s="58"/>
      <c r="V36" s="4"/>
      <c r="W36" s="4"/>
      <c r="X36" s="4"/>
      <c r="Y36" s="4"/>
    </row>
    <row r="37" spans="3:25" ht="15.75">
      <c r="C37" s="39" t="s">
        <v>27</v>
      </c>
      <c r="D37" s="40"/>
      <c r="E37" s="40"/>
      <c r="F37" s="40"/>
      <c r="G37" s="40"/>
      <c r="H37" s="40"/>
      <c r="I37" s="40"/>
      <c r="J37" s="40"/>
      <c r="K37" s="40"/>
      <c r="L37" s="40"/>
      <c r="M37" s="41"/>
      <c r="N37" s="42" t="s">
        <v>40</v>
      </c>
      <c r="O37" s="40"/>
      <c r="P37" s="40">
        <f>0.01*G44</f>
        <v>9</v>
      </c>
      <c r="Q37" s="40" t="s">
        <v>9</v>
      </c>
      <c r="R37" s="40" t="s">
        <v>41</v>
      </c>
      <c r="S37" s="43">
        <f>D49</f>
        <v>10.681415022205297</v>
      </c>
      <c r="T37" s="40" t="b">
        <f>P37&lt;S37</f>
        <v>1</v>
      </c>
      <c r="U37" s="44"/>
      <c r="V37" s="4"/>
      <c r="W37" s="4"/>
      <c r="X37" s="4"/>
      <c r="Y37" s="4"/>
    </row>
    <row r="38" spans="3:25">
      <c r="C38" s="45" t="s">
        <v>1</v>
      </c>
      <c r="D38" s="4"/>
      <c r="E38" s="4"/>
      <c r="F38" s="4"/>
      <c r="G38" s="4"/>
      <c r="H38" s="4"/>
      <c r="I38" s="4"/>
      <c r="J38" s="4"/>
      <c r="K38" s="4"/>
      <c r="L38" s="4"/>
      <c r="M38" s="5"/>
      <c r="N38" s="6" t="s">
        <v>42</v>
      </c>
      <c r="O38" s="4"/>
      <c r="P38" s="4">
        <f>0.06*G44</f>
        <v>54</v>
      </c>
      <c r="Q38" s="4" t="s">
        <v>9</v>
      </c>
      <c r="R38" s="4" t="s">
        <v>43</v>
      </c>
      <c r="S38" s="7">
        <f>D49</f>
        <v>10.681415022205297</v>
      </c>
      <c r="T38" s="4" t="b">
        <f>P38&gt;S38</f>
        <v>1</v>
      </c>
      <c r="U38" s="46"/>
      <c r="V38" s="4"/>
      <c r="W38" s="4"/>
      <c r="X38" s="4"/>
      <c r="Y38" s="4"/>
    </row>
    <row r="39" spans="3:25" ht="23.25">
      <c r="C39" s="47" t="s">
        <v>2</v>
      </c>
      <c r="D39" s="4"/>
      <c r="E39" s="4"/>
      <c r="F39" s="4"/>
      <c r="G39" s="4"/>
      <c r="H39" s="4"/>
      <c r="I39" s="4"/>
      <c r="J39" s="4"/>
      <c r="K39" s="4"/>
      <c r="L39" s="4"/>
      <c r="M39" s="5"/>
      <c r="N39" s="6"/>
      <c r="O39" s="16" t="s">
        <v>44</v>
      </c>
      <c r="P39" s="16"/>
      <c r="Q39" s="16" t="str">
        <f>IF(AND(T39,T38),"SI","NO")</f>
        <v>SI</v>
      </c>
      <c r="R39" s="4"/>
      <c r="S39" s="7"/>
      <c r="T39" s="4"/>
      <c r="U39" s="46"/>
      <c r="V39" s="4"/>
      <c r="W39" s="66"/>
      <c r="X39" s="4"/>
      <c r="Y39" s="4"/>
    </row>
    <row r="40" spans="3:25">
      <c r="C40" s="48" t="s">
        <v>3</v>
      </c>
      <c r="D40" s="4"/>
      <c r="E40" s="4"/>
      <c r="F40" s="4"/>
      <c r="G40" s="4"/>
      <c r="H40" s="4"/>
      <c r="I40" s="4"/>
      <c r="J40" s="4"/>
      <c r="K40" s="4"/>
      <c r="L40" s="4"/>
      <c r="M40" s="5"/>
      <c r="N40" s="6"/>
      <c r="O40" s="4"/>
      <c r="P40" s="4"/>
      <c r="Q40" s="4"/>
      <c r="R40" s="4"/>
      <c r="S40" s="4"/>
      <c r="T40" s="4"/>
      <c r="U40" s="46"/>
      <c r="V40" s="4"/>
      <c r="W40" s="4"/>
      <c r="X40" s="4"/>
      <c r="Y40" s="4"/>
    </row>
    <row r="41" spans="3:25">
      <c r="C41" s="47"/>
      <c r="D41" s="4"/>
      <c r="E41" s="4" t="s">
        <v>4</v>
      </c>
      <c r="F41" s="4">
        <v>30</v>
      </c>
      <c r="G41" s="4" t="s">
        <v>5</v>
      </c>
      <c r="H41" s="4"/>
      <c r="I41" s="4"/>
      <c r="J41" s="4"/>
      <c r="K41" s="4"/>
      <c r="L41" s="4"/>
      <c r="M41" s="5"/>
      <c r="N41" s="3" t="s">
        <v>45</v>
      </c>
      <c r="O41" s="16"/>
      <c r="P41" s="16"/>
      <c r="Q41" s="16"/>
      <c r="R41" s="16"/>
      <c r="S41" s="4"/>
      <c r="T41" s="4"/>
      <c r="U41" s="46"/>
      <c r="V41" s="4"/>
      <c r="W41" s="4"/>
      <c r="X41" s="4"/>
      <c r="Y41" s="4"/>
    </row>
    <row r="42" spans="3:25">
      <c r="C42" s="47"/>
      <c r="D42" s="4" t="s">
        <v>6</v>
      </c>
      <c r="E42" s="4" t="s">
        <v>7</v>
      </c>
      <c r="F42" s="4">
        <v>30</v>
      </c>
      <c r="G42" s="4" t="s">
        <v>5</v>
      </c>
      <c r="H42" s="4"/>
      <c r="I42" s="4"/>
      <c r="J42" s="4"/>
      <c r="K42" s="4"/>
      <c r="L42" s="4"/>
      <c r="M42" s="5"/>
      <c r="N42" s="6"/>
      <c r="O42" s="16" t="s">
        <v>44</v>
      </c>
      <c r="P42" s="16"/>
      <c r="Q42" s="16" t="s">
        <v>46</v>
      </c>
      <c r="R42" s="4"/>
      <c r="S42" s="4"/>
      <c r="T42" s="4"/>
      <c r="U42" s="46"/>
      <c r="V42" s="4"/>
      <c r="W42" s="4"/>
      <c r="X42" s="4"/>
      <c r="Y42" s="4"/>
    </row>
    <row r="43" spans="3:25">
      <c r="C43" s="47"/>
      <c r="D43" s="4"/>
      <c r="E43" s="4"/>
      <c r="F43" s="4"/>
      <c r="G43" s="4"/>
      <c r="H43" s="4"/>
      <c r="I43" s="4"/>
      <c r="J43" s="4"/>
      <c r="K43" s="4"/>
      <c r="L43" s="4"/>
      <c r="M43" s="5"/>
      <c r="N43" s="6"/>
      <c r="O43" s="4"/>
      <c r="P43" s="4"/>
      <c r="Q43" s="4"/>
      <c r="R43" s="4"/>
      <c r="S43" s="4"/>
      <c r="T43" s="4"/>
      <c r="U43" s="46"/>
      <c r="V43" s="4"/>
      <c r="W43" s="4"/>
      <c r="X43" s="4"/>
      <c r="Y43" s="4"/>
    </row>
    <row r="44" spans="3:25">
      <c r="C44" s="47"/>
      <c r="D44" s="4"/>
      <c r="E44" s="4" t="s">
        <v>8</v>
      </c>
      <c r="F44" s="4"/>
      <c r="G44" s="4">
        <f>F41*F42</f>
        <v>900</v>
      </c>
      <c r="H44" s="4" t="s">
        <v>9</v>
      </c>
      <c r="I44" s="4"/>
      <c r="J44" s="4"/>
      <c r="K44" s="4"/>
      <c r="L44" s="4"/>
      <c r="M44" s="5"/>
      <c r="N44" s="3" t="s">
        <v>47</v>
      </c>
      <c r="O44" s="4"/>
      <c r="P44" s="4"/>
      <c r="Q44" s="4"/>
      <c r="R44" s="4"/>
      <c r="S44" s="4"/>
      <c r="T44" s="4"/>
      <c r="U44" s="46"/>
      <c r="V44" s="4"/>
      <c r="W44" s="4"/>
      <c r="X44" s="4"/>
      <c r="Y44" s="4"/>
    </row>
    <row r="45" spans="3:25">
      <c r="C45" s="47" t="s">
        <v>10</v>
      </c>
      <c r="D45" s="4">
        <v>4</v>
      </c>
      <c r="E45" s="4" t="s">
        <v>11</v>
      </c>
      <c r="F45" s="4"/>
      <c r="G45" s="4">
        <v>14</v>
      </c>
      <c r="H45" s="4" t="s">
        <v>12</v>
      </c>
      <c r="I45" s="4"/>
      <c r="J45" s="4"/>
      <c r="K45" s="4"/>
      <c r="L45" s="4"/>
      <c r="M45" s="5"/>
      <c r="N45" s="6"/>
      <c r="O45" s="16" t="s">
        <v>48</v>
      </c>
      <c r="P45" s="16"/>
      <c r="Q45" s="4"/>
      <c r="R45" s="4"/>
      <c r="S45" s="4"/>
      <c r="T45" s="4"/>
      <c r="U45" s="46"/>
      <c r="V45" s="4"/>
      <c r="W45" s="4"/>
      <c r="X45" s="4"/>
      <c r="Y45" s="4"/>
    </row>
    <row r="46" spans="3:25">
      <c r="C46" s="47" t="s">
        <v>13</v>
      </c>
      <c r="D46" s="7">
        <f>D45*(PI()*(G45^2)/4)/100</f>
        <v>6.1575216010359943</v>
      </c>
      <c r="E46" s="4" t="s">
        <v>9</v>
      </c>
      <c r="F46" s="4"/>
      <c r="G46" s="4"/>
      <c r="H46" s="4"/>
      <c r="I46" s="4"/>
      <c r="J46" s="4"/>
      <c r="K46" s="4"/>
      <c r="L46" s="4"/>
      <c r="M46" s="5"/>
      <c r="N46" s="6"/>
      <c r="O46" s="4"/>
      <c r="P46" s="4"/>
      <c r="Q46" s="4"/>
      <c r="R46" s="4"/>
      <c r="S46" s="4"/>
      <c r="T46" s="4"/>
      <c r="U46" s="46"/>
      <c r="V46" s="4"/>
      <c r="W46" s="4"/>
      <c r="X46" s="4"/>
      <c r="Y46" s="4"/>
    </row>
    <row r="47" spans="3:25">
      <c r="C47" s="47" t="s">
        <v>10</v>
      </c>
      <c r="D47" s="4">
        <v>4</v>
      </c>
      <c r="E47" s="4" t="s">
        <v>11</v>
      </c>
      <c r="F47" s="4"/>
      <c r="G47" s="4">
        <v>12</v>
      </c>
      <c r="H47" s="4" t="s">
        <v>12</v>
      </c>
      <c r="I47" s="4"/>
      <c r="J47" s="4"/>
      <c r="K47" s="4"/>
      <c r="L47" s="4"/>
      <c r="M47" s="5"/>
      <c r="N47" s="3"/>
      <c r="O47" s="16"/>
      <c r="P47" s="16"/>
      <c r="Q47" s="16"/>
      <c r="R47" s="16"/>
      <c r="S47" s="4"/>
      <c r="T47" s="4"/>
      <c r="U47" s="46"/>
      <c r="V47" s="4"/>
      <c r="W47" s="4"/>
      <c r="X47" s="4"/>
      <c r="Y47" s="4"/>
    </row>
    <row r="48" spans="3:25">
      <c r="C48" s="47" t="s">
        <v>13</v>
      </c>
      <c r="D48" s="7">
        <f>D47*(PI()*(G47^2)/4)/100</f>
        <v>4.5238934211693023</v>
      </c>
      <c r="E48" s="4" t="s">
        <v>9</v>
      </c>
      <c r="F48" s="4"/>
      <c r="G48" s="4"/>
      <c r="H48" s="4"/>
      <c r="I48" s="4"/>
      <c r="J48" s="4"/>
      <c r="K48" s="4"/>
      <c r="L48" s="4"/>
      <c r="M48" s="5"/>
      <c r="N48" s="3"/>
      <c r="O48" s="4"/>
      <c r="P48" s="4"/>
      <c r="Q48" s="4"/>
      <c r="R48" s="16"/>
      <c r="S48" s="4"/>
      <c r="T48" s="4"/>
      <c r="U48" s="46"/>
      <c r="V48" s="4"/>
      <c r="W48" s="4"/>
      <c r="X48" s="4"/>
      <c r="Y48" s="4"/>
    </row>
    <row r="49" spans="3:25">
      <c r="C49" s="47" t="s">
        <v>14</v>
      </c>
      <c r="D49" s="7">
        <f>D46+D48</f>
        <v>10.681415022205297</v>
      </c>
      <c r="E49" s="4" t="s">
        <v>9</v>
      </c>
      <c r="F49" s="4"/>
      <c r="G49" s="4"/>
      <c r="H49" s="4"/>
      <c r="I49" s="4"/>
      <c r="J49" s="4"/>
      <c r="K49" s="4"/>
      <c r="L49" s="4"/>
      <c r="M49" s="5"/>
      <c r="N49" s="6"/>
      <c r="O49" s="4"/>
      <c r="P49" s="4"/>
      <c r="Q49" s="4"/>
      <c r="R49" s="4"/>
      <c r="S49" s="4"/>
      <c r="T49" s="4"/>
      <c r="U49" s="46"/>
      <c r="V49" s="4"/>
      <c r="W49" s="4"/>
      <c r="X49" s="4"/>
      <c r="Y49" s="4"/>
    </row>
    <row r="50" spans="3:25">
      <c r="C50" s="49"/>
      <c r="D50" s="12"/>
      <c r="E50" s="12"/>
      <c r="F50" s="12"/>
      <c r="G50" s="12"/>
      <c r="H50" s="12"/>
      <c r="I50" s="12"/>
      <c r="J50" s="12"/>
      <c r="K50" s="12"/>
      <c r="L50" s="12"/>
      <c r="M50" s="13"/>
      <c r="N50" s="11"/>
      <c r="O50" s="12"/>
      <c r="P50" s="12"/>
      <c r="Q50" s="12"/>
      <c r="R50" s="12"/>
      <c r="S50" s="12"/>
      <c r="T50" s="12"/>
      <c r="U50" s="50"/>
      <c r="V50" s="4"/>
      <c r="W50" s="4"/>
      <c r="X50" s="4"/>
      <c r="Y50" s="4"/>
    </row>
    <row r="51" spans="3:25">
      <c r="C51" s="51" t="s">
        <v>15</v>
      </c>
      <c r="D51" s="1"/>
      <c r="E51" s="1"/>
      <c r="F51" s="1"/>
      <c r="G51" s="1"/>
      <c r="H51" s="1"/>
      <c r="I51" s="1"/>
      <c r="J51" s="1"/>
      <c r="K51" s="1"/>
      <c r="L51" s="1"/>
      <c r="M51" s="2"/>
      <c r="N51" s="27" t="s">
        <v>25</v>
      </c>
      <c r="O51" s="1"/>
      <c r="P51" s="1"/>
      <c r="Q51" s="1"/>
      <c r="R51" s="1"/>
      <c r="S51" s="1"/>
      <c r="T51" s="1"/>
      <c r="U51" s="52"/>
      <c r="V51" s="4"/>
      <c r="W51" s="4"/>
      <c r="X51" s="4"/>
      <c r="Y51" s="4"/>
    </row>
    <row r="52" spans="3:25">
      <c r="C52" s="47"/>
      <c r="D52" s="4"/>
      <c r="E52" s="4"/>
      <c r="F52" s="4"/>
      <c r="G52" s="4"/>
      <c r="H52" s="4"/>
      <c r="I52" s="4"/>
      <c r="J52" s="4"/>
      <c r="K52" s="4"/>
      <c r="L52" s="4"/>
      <c r="M52" s="5"/>
      <c r="N52" s="6" t="s">
        <v>26</v>
      </c>
      <c r="O52" s="4">
        <f>G64</f>
        <v>27</v>
      </c>
      <c r="P52" s="4" t="s">
        <v>5</v>
      </c>
      <c r="Q52" s="4"/>
      <c r="R52" s="4"/>
      <c r="S52" s="4"/>
      <c r="T52" s="4"/>
      <c r="U52" s="46"/>
      <c r="V52" s="4"/>
      <c r="W52" s="4"/>
      <c r="X52" s="4"/>
      <c r="Y52" s="4"/>
    </row>
    <row r="53" spans="3:25" ht="15.75">
      <c r="C53" s="47"/>
      <c r="D53" s="4"/>
      <c r="E53" s="4"/>
      <c r="F53" s="4"/>
      <c r="G53" s="4"/>
      <c r="H53" s="4"/>
      <c r="I53" s="4"/>
      <c r="J53" s="4"/>
      <c r="K53" s="4"/>
      <c r="L53" s="4"/>
      <c r="M53" s="5"/>
      <c r="N53" s="6"/>
      <c r="O53" s="4"/>
      <c r="P53" s="4"/>
      <c r="Q53" s="4"/>
      <c r="R53" s="4"/>
      <c r="S53" s="4"/>
      <c r="T53" s="4"/>
      <c r="U53" s="46"/>
      <c r="V53" s="70"/>
      <c r="W53" s="74"/>
      <c r="X53" s="70"/>
      <c r="Y53" s="70"/>
    </row>
    <row r="54" spans="3:25" ht="15">
      <c r="C54" s="47"/>
      <c r="D54" s="4"/>
      <c r="E54" s="4"/>
      <c r="F54" s="4"/>
      <c r="G54" s="4"/>
      <c r="H54" s="4"/>
      <c r="I54" s="4"/>
      <c r="J54" s="4"/>
      <c r="K54" s="4"/>
      <c r="L54" s="4"/>
      <c r="M54" s="5"/>
      <c r="N54" s="30" t="s">
        <v>49</v>
      </c>
      <c r="O54" s="18"/>
      <c r="P54" s="18"/>
      <c r="Q54" s="18">
        <f>0.25*G67</f>
        <v>7.5</v>
      </c>
      <c r="R54" s="18" t="s">
        <v>5</v>
      </c>
      <c r="S54" s="4"/>
      <c r="T54" s="4"/>
      <c r="U54" s="46"/>
      <c r="V54" s="70"/>
      <c r="W54" s="71"/>
      <c r="X54" s="70"/>
      <c r="Y54" s="70"/>
    </row>
    <row r="55" spans="3:25" ht="15">
      <c r="C55" s="47"/>
      <c r="D55" s="4"/>
      <c r="E55" s="4"/>
      <c r="F55" s="4"/>
      <c r="G55" s="8"/>
      <c r="H55" s="4"/>
      <c r="I55" s="4"/>
      <c r="J55" s="4"/>
      <c r="K55" s="4"/>
      <c r="L55" s="4"/>
      <c r="M55" s="5"/>
      <c r="N55" s="30" t="s">
        <v>53</v>
      </c>
      <c r="O55" s="18"/>
      <c r="P55" s="18">
        <v>10</v>
      </c>
      <c r="Q55" s="18" t="s">
        <v>5</v>
      </c>
      <c r="R55" s="18"/>
      <c r="S55" s="4"/>
      <c r="T55" s="4"/>
      <c r="U55" s="46"/>
      <c r="V55" s="70"/>
      <c r="W55" s="71"/>
      <c r="X55" s="70"/>
      <c r="Y55" s="70"/>
    </row>
    <row r="56" spans="3:25" ht="15">
      <c r="C56" s="47" t="s">
        <v>19</v>
      </c>
      <c r="D56" s="4" t="s">
        <v>17</v>
      </c>
      <c r="E56" s="4" t="s">
        <v>18</v>
      </c>
      <c r="F56" s="4"/>
      <c r="G56" s="4"/>
      <c r="H56" s="4"/>
      <c r="I56" s="4"/>
      <c r="J56" s="4"/>
      <c r="K56" s="4"/>
      <c r="L56" s="4"/>
      <c r="M56" s="5"/>
      <c r="N56" s="31">
        <f>P55</f>
        <v>10</v>
      </c>
      <c r="O56" s="19" t="s">
        <v>50</v>
      </c>
      <c r="P56" s="19">
        <f>Q54</f>
        <v>7.5</v>
      </c>
      <c r="Q56" s="19" t="b">
        <f>N56&lt;=P56</f>
        <v>0</v>
      </c>
      <c r="R56" s="18"/>
      <c r="S56" s="4"/>
      <c r="T56" s="4"/>
      <c r="U56" s="46"/>
      <c r="V56" s="70"/>
      <c r="W56" s="72"/>
      <c r="X56" s="70"/>
      <c r="Y56" s="70"/>
    </row>
    <row r="57" spans="3:25">
      <c r="C57" s="47" t="s">
        <v>20</v>
      </c>
      <c r="D57" s="4"/>
      <c r="E57" s="4"/>
      <c r="F57" s="4"/>
      <c r="G57" s="4"/>
      <c r="H57" s="4"/>
      <c r="I57" s="4"/>
      <c r="J57" s="4"/>
      <c r="K57" s="4"/>
      <c r="L57" s="4"/>
      <c r="M57" s="5"/>
      <c r="N57" s="31"/>
      <c r="O57" s="19"/>
      <c r="P57" s="19"/>
      <c r="Q57" s="19"/>
      <c r="R57" s="19"/>
      <c r="S57" s="4"/>
      <c r="T57" s="4"/>
      <c r="U57" s="46"/>
      <c r="V57" s="4"/>
      <c r="W57" s="4"/>
      <c r="X57" s="4"/>
      <c r="Y57" s="4"/>
    </row>
    <row r="58" spans="3:25">
      <c r="C58" s="47"/>
      <c r="D58" s="4"/>
      <c r="E58" s="4"/>
      <c r="F58" s="9"/>
      <c r="G58" s="4"/>
      <c r="H58" s="4"/>
      <c r="I58" s="4"/>
      <c r="J58" s="4"/>
      <c r="K58" s="4"/>
      <c r="L58" s="4"/>
      <c r="M58" s="5"/>
      <c r="N58" s="6"/>
      <c r="O58" s="4"/>
      <c r="P58" s="4"/>
      <c r="Q58" s="4"/>
      <c r="R58" s="19"/>
      <c r="S58" s="4"/>
      <c r="T58" s="4"/>
      <c r="U58" s="46"/>
      <c r="V58" s="4"/>
      <c r="W58" s="4"/>
      <c r="X58" s="4"/>
      <c r="Y58" s="4"/>
    </row>
    <row r="59" spans="3:25">
      <c r="C59" s="47"/>
      <c r="D59" s="4"/>
      <c r="E59" s="4"/>
      <c r="F59" s="4"/>
      <c r="G59" s="4"/>
      <c r="H59" s="4"/>
      <c r="I59" s="4"/>
      <c r="J59" s="4"/>
      <c r="K59" s="4"/>
      <c r="L59" s="4"/>
      <c r="M59" s="5"/>
      <c r="N59" s="31"/>
      <c r="O59" s="19"/>
      <c r="P59" s="19"/>
      <c r="Q59" s="19"/>
      <c r="R59" s="19"/>
      <c r="S59" s="4"/>
      <c r="T59" s="4"/>
      <c r="U59" s="46"/>
      <c r="V59" s="4"/>
      <c r="W59" s="4"/>
      <c r="X59" s="4"/>
      <c r="Y59" s="4"/>
    </row>
    <row r="60" spans="3:25">
      <c r="C60" s="47"/>
      <c r="D60" s="4"/>
      <c r="E60" s="4" t="s">
        <v>21</v>
      </c>
      <c r="F60" s="4"/>
      <c r="G60" s="4"/>
      <c r="H60" s="4"/>
      <c r="I60" s="4"/>
      <c r="J60" s="4"/>
      <c r="K60" s="4"/>
      <c r="L60" s="4"/>
      <c r="M60" s="5"/>
      <c r="N60" s="30" t="s">
        <v>51</v>
      </c>
      <c r="O60" s="18"/>
      <c r="P60" s="18"/>
      <c r="Q60" s="18"/>
      <c r="R60" s="18"/>
      <c r="S60" s="4"/>
      <c r="T60" s="4"/>
      <c r="U60" s="46"/>
      <c r="V60" s="4"/>
      <c r="W60" s="4"/>
      <c r="X60" s="4"/>
      <c r="Y60" s="4"/>
    </row>
    <row r="61" spans="3:25">
      <c r="C61" s="47"/>
      <c r="D61" s="4"/>
      <c r="E61" s="4"/>
      <c r="F61" s="4"/>
      <c r="G61" s="4"/>
      <c r="H61" s="4"/>
      <c r="I61" s="4"/>
      <c r="J61" s="4"/>
      <c r="K61" s="4"/>
      <c r="L61" s="4"/>
      <c r="M61" s="5"/>
      <c r="N61" s="30"/>
      <c r="O61" s="18"/>
      <c r="P61" s="18"/>
      <c r="Q61" s="18"/>
      <c r="R61" s="18"/>
      <c r="S61" s="4"/>
      <c r="T61" s="4"/>
      <c r="U61" s="46"/>
      <c r="V61" s="4"/>
      <c r="W61" s="4"/>
      <c r="X61" s="4"/>
      <c r="Y61" s="4"/>
    </row>
    <row r="62" spans="3:25">
      <c r="C62" s="47"/>
      <c r="D62" s="4"/>
      <c r="E62" s="4"/>
      <c r="F62" s="4"/>
      <c r="G62" s="4"/>
      <c r="H62" s="4"/>
      <c r="I62" s="4"/>
      <c r="J62" s="4"/>
      <c r="K62" s="4"/>
      <c r="L62" s="4"/>
      <c r="M62" s="5"/>
      <c r="N62" s="30" t="s">
        <v>52</v>
      </c>
      <c r="O62" s="18"/>
      <c r="P62" s="18"/>
      <c r="Q62" s="18">
        <f>6*2.2</f>
        <v>13.200000000000001</v>
      </c>
      <c r="R62" s="18" t="s">
        <v>5</v>
      </c>
      <c r="S62" s="4"/>
      <c r="T62" s="4"/>
      <c r="U62" s="46"/>
      <c r="V62" s="4"/>
      <c r="W62" s="4"/>
      <c r="X62" s="4"/>
      <c r="Y62" s="4"/>
    </row>
    <row r="63" spans="3:25">
      <c r="C63" s="47"/>
      <c r="D63" s="4" t="s">
        <v>17</v>
      </c>
      <c r="E63" s="4" t="s">
        <v>18</v>
      </c>
      <c r="F63" s="4"/>
      <c r="G63" s="4"/>
      <c r="H63" s="4"/>
      <c r="I63" s="4"/>
      <c r="J63" s="4"/>
      <c r="K63" s="4"/>
      <c r="L63" s="4"/>
      <c r="M63" s="5"/>
      <c r="N63" s="30" t="s">
        <v>53</v>
      </c>
      <c r="O63" s="18"/>
      <c r="P63" s="18">
        <v>15</v>
      </c>
      <c r="Q63" s="18" t="s">
        <v>5</v>
      </c>
      <c r="R63" s="18"/>
      <c r="S63" s="4"/>
      <c r="T63" s="4"/>
      <c r="U63" s="46"/>
      <c r="V63" s="4"/>
      <c r="W63" s="4"/>
      <c r="X63" s="4"/>
      <c r="Y63" s="4"/>
    </row>
    <row r="64" spans="3:25">
      <c r="C64" s="47"/>
      <c r="D64" s="4"/>
      <c r="E64" s="4"/>
      <c r="F64" s="4" t="s">
        <v>22</v>
      </c>
      <c r="G64" s="4">
        <v>27</v>
      </c>
      <c r="H64" s="4" t="s">
        <v>5</v>
      </c>
      <c r="I64" s="4"/>
      <c r="J64" s="4"/>
      <c r="K64" s="4"/>
      <c r="L64" s="4"/>
      <c r="M64" s="5"/>
      <c r="N64" s="31">
        <f>P63</f>
        <v>15</v>
      </c>
      <c r="O64" s="19" t="s">
        <v>50</v>
      </c>
      <c r="P64" s="19">
        <f>Q62</f>
        <v>13.200000000000001</v>
      </c>
      <c r="Q64" s="19" t="b">
        <f>N64&lt;=P64</f>
        <v>0</v>
      </c>
      <c r="R64" s="19" t="s">
        <v>54</v>
      </c>
      <c r="S64" s="4"/>
      <c r="T64" s="4"/>
      <c r="U64" s="46"/>
      <c r="V64" s="4"/>
      <c r="W64" s="4"/>
      <c r="X64" s="4"/>
      <c r="Y64" s="4"/>
    </row>
    <row r="65" spans="3:25">
      <c r="C65" s="47"/>
      <c r="D65" s="4"/>
      <c r="E65" s="4"/>
      <c r="F65" s="4"/>
      <c r="G65" s="4"/>
      <c r="H65" s="4"/>
      <c r="I65" s="4"/>
      <c r="J65" s="4"/>
      <c r="K65" s="4"/>
      <c r="L65" s="4"/>
      <c r="M65" s="5"/>
      <c r="N65" s="31"/>
      <c r="O65" s="19"/>
      <c r="P65" s="19"/>
      <c r="Q65" s="19"/>
      <c r="R65" s="4"/>
      <c r="S65" s="4"/>
      <c r="T65" s="4"/>
      <c r="U65" s="46"/>
      <c r="V65" s="4"/>
      <c r="W65" s="4"/>
      <c r="X65" s="4"/>
      <c r="Y65" s="4"/>
    </row>
    <row r="66" spans="3:25">
      <c r="C66" s="47" t="s">
        <v>23</v>
      </c>
      <c r="D66" s="4"/>
      <c r="E66" s="4"/>
      <c r="F66" s="4"/>
      <c r="G66" s="4">
        <v>30</v>
      </c>
      <c r="H66" s="4" t="s">
        <v>5</v>
      </c>
      <c r="I66" s="4"/>
      <c r="J66" s="4"/>
      <c r="K66" s="4"/>
      <c r="L66" s="4"/>
      <c r="M66" s="5"/>
      <c r="N66" s="6"/>
      <c r="O66" s="20" t="s">
        <v>44</v>
      </c>
      <c r="P66" s="20"/>
      <c r="Q66" s="20" t="str">
        <f>IF(AND(Q56,Q64),"SI","NO")</f>
        <v>NO</v>
      </c>
      <c r="R66" s="4"/>
      <c r="S66" s="4"/>
      <c r="T66" s="4"/>
      <c r="U66" s="46"/>
      <c r="V66" s="4"/>
      <c r="W66" s="4"/>
      <c r="X66" s="4"/>
      <c r="Y66" s="4"/>
    </row>
    <row r="67" spans="3:25">
      <c r="C67" s="47" t="s">
        <v>24</v>
      </c>
      <c r="D67" s="4"/>
      <c r="E67" s="4"/>
      <c r="F67" s="4"/>
      <c r="G67" s="4">
        <v>30</v>
      </c>
      <c r="H67" s="4" t="s">
        <v>5</v>
      </c>
      <c r="I67" s="4"/>
      <c r="J67" s="4"/>
      <c r="K67" s="4"/>
      <c r="L67" s="4"/>
      <c r="M67" s="5"/>
      <c r="N67" s="6"/>
      <c r="O67" s="4"/>
      <c r="P67" s="4"/>
      <c r="Q67" s="4"/>
      <c r="R67" s="4"/>
      <c r="S67" s="4"/>
      <c r="T67" s="4"/>
      <c r="U67" s="46"/>
      <c r="V67" s="4"/>
      <c r="W67" s="4"/>
      <c r="X67" s="4"/>
      <c r="Y67" s="4"/>
    </row>
    <row r="68" spans="3:25" ht="13.5" thickBot="1">
      <c r="C68" s="53"/>
      <c r="D68" s="54"/>
      <c r="E68" s="54"/>
      <c r="F68" s="54"/>
      <c r="G68" s="54"/>
      <c r="H68" s="54"/>
      <c r="I68" s="54"/>
      <c r="J68" s="54"/>
      <c r="K68" s="54"/>
      <c r="L68" s="54"/>
      <c r="M68" s="55"/>
      <c r="N68" s="57"/>
      <c r="O68" s="54"/>
      <c r="P68" s="54"/>
      <c r="Q68" s="54"/>
      <c r="R68" s="54"/>
      <c r="S68" s="54"/>
      <c r="T68" s="54"/>
      <c r="U68" s="58"/>
      <c r="V68" s="4"/>
      <c r="W68" s="4"/>
      <c r="X68" s="4"/>
      <c r="Y68" s="4"/>
    </row>
    <row r="69" spans="3:25" ht="15.75">
      <c r="C69" s="39" t="s">
        <v>28</v>
      </c>
      <c r="D69" s="40"/>
      <c r="E69" s="40"/>
      <c r="F69" s="40"/>
      <c r="G69" s="40"/>
      <c r="H69" s="40"/>
      <c r="I69" s="40"/>
      <c r="J69" s="40"/>
      <c r="K69" s="40"/>
      <c r="L69" s="40"/>
      <c r="M69" s="41"/>
      <c r="N69" s="59" t="s">
        <v>34</v>
      </c>
      <c r="O69" s="40"/>
      <c r="P69" s="40"/>
      <c r="Q69" s="40"/>
      <c r="R69" s="40"/>
      <c r="S69" s="40"/>
      <c r="T69" s="40"/>
      <c r="U69" s="44"/>
      <c r="V69" s="4"/>
      <c r="W69" s="4"/>
      <c r="X69" s="4"/>
      <c r="Y69" s="4"/>
    </row>
    <row r="70" spans="3:25">
      <c r="C70" s="45" t="s">
        <v>1</v>
      </c>
      <c r="D70" s="4"/>
      <c r="E70" s="4"/>
      <c r="F70" s="4"/>
      <c r="G70" s="4"/>
      <c r="H70" s="4"/>
      <c r="I70" s="4"/>
      <c r="J70" s="4"/>
      <c r="K70" s="4"/>
      <c r="L70" s="4"/>
      <c r="M70" s="5"/>
      <c r="N70" s="6" t="s">
        <v>16</v>
      </c>
      <c r="O70" s="4"/>
      <c r="P70" s="4"/>
      <c r="Q70" s="4"/>
      <c r="R70" s="4"/>
      <c r="S70" s="4"/>
      <c r="T70" s="4"/>
      <c r="U70" s="46"/>
      <c r="V70" s="4"/>
      <c r="W70" s="4"/>
      <c r="X70" s="4"/>
      <c r="Y70" s="4"/>
    </row>
    <row r="71" spans="3:25" ht="23.25">
      <c r="C71" s="47" t="s">
        <v>29</v>
      </c>
      <c r="D71" s="4"/>
      <c r="E71" s="4"/>
      <c r="F71" s="4"/>
      <c r="G71" s="4"/>
      <c r="H71" s="4"/>
      <c r="I71" s="4"/>
      <c r="J71" s="4"/>
      <c r="K71" s="4"/>
      <c r="L71" s="4"/>
      <c r="M71" s="5"/>
      <c r="N71" s="6" t="s">
        <v>55</v>
      </c>
      <c r="O71" s="4"/>
      <c r="P71" s="7">
        <f>(14*D80*D79)/G81</f>
        <v>2.7866666666666666</v>
      </c>
      <c r="Q71" s="4" t="s">
        <v>9</v>
      </c>
      <c r="R71" s="4" t="s">
        <v>41</v>
      </c>
      <c r="S71" s="7">
        <f>D85</f>
        <v>3.0787608005179972</v>
      </c>
      <c r="T71" s="4" t="b">
        <f>P71&lt;S71</f>
        <v>1</v>
      </c>
      <c r="U71" s="46"/>
      <c r="V71" s="4"/>
      <c r="W71" s="66"/>
      <c r="X71" s="4"/>
      <c r="Y71" s="4"/>
    </row>
    <row r="72" spans="3:25">
      <c r="C72" s="47"/>
      <c r="D72" s="8"/>
      <c r="E72" s="4"/>
      <c r="F72" s="4"/>
      <c r="G72" s="4"/>
      <c r="H72" s="4"/>
      <c r="I72" s="4"/>
      <c r="J72" s="4"/>
      <c r="K72" s="4"/>
      <c r="L72" s="4"/>
      <c r="M72" s="5"/>
      <c r="N72" s="6" t="s">
        <v>56</v>
      </c>
      <c r="O72" s="4"/>
      <c r="P72" s="4">
        <f>0.025*D80*D79</f>
        <v>20.9</v>
      </c>
      <c r="Q72" s="4" t="s">
        <v>9</v>
      </c>
      <c r="R72" s="4" t="s">
        <v>43</v>
      </c>
      <c r="S72" s="7">
        <f>S71</f>
        <v>3.0787608005179972</v>
      </c>
      <c r="T72" s="4" t="b">
        <f>P72&gt;S72</f>
        <v>1</v>
      </c>
      <c r="U72" s="46"/>
      <c r="V72" s="4"/>
      <c r="W72" s="4"/>
      <c r="X72" s="4"/>
      <c r="Y72" s="4"/>
    </row>
    <row r="73" spans="3:25">
      <c r="C73" s="47"/>
      <c r="D73" s="4"/>
      <c r="E73" s="4"/>
      <c r="F73" s="4"/>
      <c r="G73" s="4"/>
      <c r="H73" s="4"/>
      <c r="I73" s="4"/>
      <c r="J73" s="4"/>
      <c r="K73" s="4"/>
      <c r="L73" s="4"/>
      <c r="M73" s="5"/>
      <c r="N73" s="6"/>
      <c r="O73" s="4"/>
      <c r="P73" s="4"/>
      <c r="Q73" s="4"/>
      <c r="R73" s="4"/>
      <c r="S73" s="4"/>
      <c r="T73" s="4"/>
      <c r="U73" s="46"/>
      <c r="V73" s="4"/>
      <c r="W73" s="4"/>
      <c r="X73" s="4"/>
      <c r="Y73" s="4"/>
    </row>
    <row r="74" spans="3:25">
      <c r="C74" s="47"/>
      <c r="D74" s="4"/>
      <c r="E74" s="4"/>
      <c r="F74" s="4"/>
      <c r="G74" s="4" t="s">
        <v>4</v>
      </c>
      <c r="H74" s="4">
        <v>20</v>
      </c>
      <c r="I74" s="4" t="s">
        <v>5</v>
      </c>
      <c r="J74" s="4"/>
      <c r="K74" s="4"/>
      <c r="L74" s="4"/>
      <c r="M74" s="5"/>
      <c r="N74" s="3" t="s">
        <v>35</v>
      </c>
      <c r="O74" s="4"/>
      <c r="P74" s="4"/>
      <c r="Q74" s="4"/>
      <c r="R74" s="4"/>
      <c r="S74" s="4"/>
      <c r="T74" s="4"/>
      <c r="U74" s="46"/>
      <c r="V74" s="4"/>
      <c r="W74" s="4"/>
      <c r="X74" s="4"/>
      <c r="Y74" s="4"/>
    </row>
    <row r="75" spans="3:25">
      <c r="C75" s="48"/>
      <c r="D75" s="4"/>
      <c r="E75" s="4"/>
      <c r="F75" s="4"/>
      <c r="G75" s="4" t="s">
        <v>7</v>
      </c>
      <c r="H75" s="4">
        <v>45</v>
      </c>
      <c r="I75" s="4" t="s">
        <v>5</v>
      </c>
      <c r="J75" s="4"/>
      <c r="K75" s="4"/>
      <c r="L75" s="4"/>
      <c r="M75" s="5"/>
      <c r="N75" s="6" t="s">
        <v>16</v>
      </c>
      <c r="O75" s="4"/>
      <c r="P75" s="4"/>
      <c r="Q75" s="4"/>
      <c r="R75" s="4"/>
      <c r="S75" s="4"/>
      <c r="T75" s="4"/>
      <c r="U75" s="46"/>
      <c r="V75" s="4"/>
      <c r="W75" s="4"/>
      <c r="X75" s="4"/>
      <c r="Y75" s="4"/>
    </row>
    <row r="76" spans="3:25">
      <c r="C76" s="47"/>
      <c r="D76" s="4"/>
      <c r="E76" s="4"/>
      <c r="F76" s="4"/>
      <c r="G76" s="4"/>
      <c r="H76" s="4"/>
      <c r="I76" s="4"/>
      <c r="J76" s="4"/>
      <c r="K76" s="4"/>
      <c r="L76" s="4"/>
      <c r="M76" s="5"/>
      <c r="N76" s="6" t="s">
        <v>55</v>
      </c>
      <c r="O76" s="4"/>
      <c r="P76" s="7">
        <f>(14*D80*D79)/G81</f>
        <v>2.7866666666666666</v>
      </c>
      <c r="Q76" s="4" t="s">
        <v>9</v>
      </c>
      <c r="R76" s="4" t="s">
        <v>41</v>
      </c>
      <c r="S76" s="7">
        <f>D89</f>
        <v>4.6181412007769955</v>
      </c>
      <c r="T76" s="4" t="b">
        <f>P76&lt;S76</f>
        <v>1</v>
      </c>
      <c r="U76" s="46"/>
      <c r="V76" s="4"/>
      <c r="W76" s="4"/>
      <c r="X76" s="4"/>
      <c r="Y76" s="4"/>
    </row>
    <row r="77" spans="3:25">
      <c r="C77" s="47"/>
      <c r="D77" s="4"/>
      <c r="E77" s="4"/>
      <c r="F77" s="4"/>
      <c r="G77" s="4" t="s">
        <v>8</v>
      </c>
      <c r="H77" s="4"/>
      <c r="I77" s="4">
        <f>H74*H75</f>
        <v>900</v>
      </c>
      <c r="J77" s="4" t="s">
        <v>9</v>
      </c>
      <c r="K77" s="4"/>
      <c r="L77" s="4"/>
      <c r="M77" s="5"/>
      <c r="N77" s="6" t="s">
        <v>56</v>
      </c>
      <c r="O77" s="4"/>
      <c r="P77" s="4">
        <f>0.025*D80*D79</f>
        <v>20.9</v>
      </c>
      <c r="Q77" s="4" t="s">
        <v>9</v>
      </c>
      <c r="R77" s="4" t="s">
        <v>43</v>
      </c>
      <c r="S77" s="7">
        <f>S76</f>
        <v>4.6181412007769955</v>
      </c>
      <c r="T77" s="4" t="b">
        <f>P77&gt;S77</f>
        <v>1</v>
      </c>
      <c r="U77" s="46"/>
      <c r="V77" s="4"/>
      <c r="W77" s="4"/>
      <c r="X77" s="4"/>
      <c r="Y77" s="4"/>
    </row>
    <row r="78" spans="3:25">
      <c r="C78" s="47"/>
      <c r="D78" s="4"/>
      <c r="E78" s="4"/>
      <c r="F78" s="4"/>
      <c r="G78" s="4"/>
      <c r="H78" s="4"/>
      <c r="I78" s="4"/>
      <c r="J78" s="4"/>
      <c r="K78" s="4"/>
      <c r="L78" s="4"/>
      <c r="M78" s="5"/>
      <c r="N78" s="6"/>
      <c r="O78" s="16" t="s">
        <v>44</v>
      </c>
      <c r="P78" s="16"/>
      <c r="Q78" s="16" t="str">
        <f>IF(AND(T76,T77,T59,T61),"SI","NO")</f>
        <v>SI</v>
      </c>
      <c r="R78" s="4"/>
      <c r="S78" s="4"/>
      <c r="T78" s="4"/>
      <c r="U78" s="46"/>
      <c r="V78" s="4"/>
      <c r="W78" s="4"/>
      <c r="X78" s="4"/>
      <c r="Y78" s="4"/>
    </row>
    <row r="79" spans="3:25">
      <c r="C79" s="47" t="s">
        <v>30</v>
      </c>
      <c r="D79" s="4">
        <f>45-2.5-0.7</f>
        <v>41.8</v>
      </c>
      <c r="E79" s="4" t="s">
        <v>5</v>
      </c>
      <c r="F79" s="4"/>
      <c r="G79" s="4"/>
      <c r="H79" s="4"/>
      <c r="I79" s="4"/>
      <c r="J79" s="4"/>
      <c r="K79" s="4"/>
      <c r="L79" s="4"/>
      <c r="M79" s="5"/>
      <c r="N79" s="6"/>
      <c r="O79" s="4"/>
      <c r="P79" s="4"/>
      <c r="Q79" s="4"/>
      <c r="R79" s="4"/>
      <c r="S79" s="4"/>
      <c r="T79" s="4"/>
      <c r="U79" s="46"/>
      <c r="V79" s="4"/>
      <c r="W79" s="4"/>
      <c r="X79" s="4"/>
      <c r="Y79" s="4"/>
    </row>
    <row r="80" spans="3:25">
      <c r="C80" s="47" t="s">
        <v>31</v>
      </c>
      <c r="D80" s="4">
        <f>H74</f>
        <v>20</v>
      </c>
      <c r="E80" s="4" t="s">
        <v>5</v>
      </c>
      <c r="F80" s="4"/>
      <c r="G80" s="4"/>
      <c r="H80" s="4"/>
      <c r="I80" s="4"/>
      <c r="J80" s="4"/>
      <c r="K80" s="4"/>
      <c r="L80" s="4"/>
      <c r="M80" s="5"/>
      <c r="N80" s="3" t="s">
        <v>45</v>
      </c>
      <c r="O80" s="4"/>
      <c r="P80" s="4"/>
      <c r="Q80" s="4"/>
      <c r="R80" s="4"/>
      <c r="S80" s="4"/>
      <c r="T80" s="4"/>
      <c r="U80" s="46"/>
      <c r="V80" s="4"/>
      <c r="W80" s="4"/>
      <c r="X80" s="4"/>
      <c r="Y80" s="4"/>
    </row>
    <row r="81" spans="3:25">
      <c r="C81" s="47" t="s">
        <v>32</v>
      </c>
      <c r="D81" s="4"/>
      <c r="E81" s="4"/>
      <c r="F81" s="4"/>
      <c r="G81" s="4">
        <v>4200</v>
      </c>
      <c r="H81" s="4" t="s">
        <v>33</v>
      </c>
      <c r="I81" s="4"/>
      <c r="J81" s="4"/>
      <c r="K81" s="4"/>
      <c r="L81" s="4"/>
      <c r="M81" s="5"/>
      <c r="N81" s="6"/>
      <c r="O81" s="16" t="s">
        <v>44</v>
      </c>
      <c r="P81" s="16"/>
      <c r="Q81" s="16" t="s">
        <v>46</v>
      </c>
      <c r="R81" s="4"/>
      <c r="S81" s="4"/>
      <c r="T81" s="4"/>
      <c r="U81" s="46"/>
      <c r="V81" s="4"/>
      <c r="W81" s="4"/>
      <c r="X81" s="4"/>
      <c r="Y81" s="4"/>
    </row>
    <row r="82" spans="3:25">
      <c r="C82" s="45" t="s">
        <v>34</v>
      </c>
      <c r="D82" s="4"/>
      <c r="E82" s="4"/>
      <c r="F82" s="4"/>
      <c r="G82" s="4"/>
      <c r="H82" s="4"/>
      <c r="I82" s="4"/>
      <c r="J82" s="4"/>
      <c r="K82" s="4"/>
      <c r="L82" s="4"/>
      <c r="M82" s="5"/>
      <c r="N82" s="6"/>
      <c r="O82" s="16"/>
      <c r="P82" s="16"/>
      <c r="Q82" s="16"/>
      <c r="R82" s="4"/>
      <c r="S82" s="4"/>
      <c r="T82" s="4"/>
      <c r="U82" s="46"/>
      <c r="V82" s="4"/>
      <c r="W82" s="4"/>
      <c r="X82" s="4"/>
      <c r="Y82" s="4"/>
    </row>
    <row r="83" spans="3:25">
      <c r="C83" s="47" t="s">
        <v>10</v>
      </c>
      <c r="D83" s="4">
        <v>2</v>
      </c>
      <c r="E83" s="4" t="s">
        <v>11</v>
      </c>
      <c r="F83" s="4"/>
      <c r="G83" s="4">
        <v>14</v>
      </c>
      <c r="H83" s="4" t="s">
        <v>12</v>
      </c>
      <c r="I83" s="4"/>
      <c r="J83" s="4"/>
      <c r="K83" s="4"/>
      <c r="L83" s="4"/>
      <c r="M83" s="5"/>
      <c r="N83" s="32" t="s">
        <v>57</v>
      </c>
      <c r="O83" s="4"/>
      <c r="P83" s="4"/>
      <c r="Q83" s="4"/>
      <c r="R83" s="4"/>
      <c r="S83" s="4"/>
      <c r="T83" s="4"/>
      <c r="U83" s="46"/>
      <c r="V83" s="4"/>
      <c r="W83" s="4"/>
      <c r="X83" s="4"/>
      <c r="Y83" s="4"/>
    </row>
    <row r="84" spans="3:25">
      <c r="C84" s="47" t="s">
        <v>13</v>
      </c>
      <c r="D84" s="7">
        <f>D83*(PI()*(G83^2)/4)/100</f>
        <v>3.0787608005179972</v>
      </c>
      <c r="E84" s="4" t="s">
        <v>9</v>
      </c>
      <c r="F84" s="4"/>
      <c r="G84" s="4"/>
      <c r="H84" s="4"/>
      <c r="I84" s="4"/>
      <c r="J84" s="4"/>
      <c r="K84" s="4"/>
      <c r="L84" s="4"/>
      <c r="M84" s="5"/>
      <c r="N84" s="6"/>
      <c r="O84" s="16" t="s">
        <v>44</v>
      </c>
      <c r="P84" s="16"/>
      <c r="Q84" s="16" t="s">
        <v>46</v>
      </c>
      <c r="R84" s="16"/>
      <c r="S84" s="4"/>
      <c r="T84" s="4"/>
      <c r="U84" s="46"/>
      <c r="V84" s="4"/>
      <c r="W84" s="4"/>
      <c r="X84" s="4"/>
      <c r="Y84" s="4"/>
    </row>
    <row r="85" spans="3:25">
      <c r="C85" s="47" t="s">
        <v>14</v>
      </c>
      <c r="D85" s="7">
        <f>D84</f>
        <v>3.0787608005179972</v>
      </c>
      <c r="E85" s="4" t="s">
        <v>9</v>
      </c>
      <c r="F85" s="4"/>
      <c r="G85" s="4"/>
      <c r="H85" s="4"/>
      <c r="I85" s="4"/>
      <c r="J85" s="4"/>
      <c r="K85" s="4"/>
      <c r="L85" s="4"/>
      <c r="M85" s="5"/>
      <c r="N85" s="3"/>
      <c r="O85" s="4"/>
      <c r="P85" s="4"/>
      <c r="Q85" s="4"/>
      <c r="R85" s="16"/>
      <c r="S85" s="4"/>
      <c r="T85" s="4"/>
      <c r="U85" s="46"/>
      <c r="V85" s="4"/>
      <c r="W85" s="4"/>
      <c r="X85" s="4"/>
      <c r="Y85" s="4"/>
    </row>
    <row r="86" spans="3:25">
      <c r="C86" s="45" t="s">
        <v>35</v>
      </c>
      <c r="D86" s="4"/>
      <c r="E86" s="4"/>
      <c r="F86" s="4"/>
      <c r="G86" s="4"/>
      <c r="H86" s="4"/>
      <c r="I86" s="4"/>
      <c r="J86" s="4"/>
      <c r="K86" s="4"/>
      <c r="L86" s="4"/>
      <c r="M86" s="5"/>
      <c r="N86" s="3"/>
      <c r="O86" s="16"/>
      <c r="P86" s="16"/>
      <c r="Q86" s="16"/>
      <c r="R86" s="16"/>
      <c r="S86" s="4"/>
      <c r="T86" s="4"/>
      <c r="U86" s="46"/>
      <c r="V86" s="4"/>
      <c r="W86" s="4"/>
      <c r="X86" s="4"/>
      <c r="Y86" s="4"/>
    </row>
    <row r="87" spans="3:25">
      <c r="C87" s="47" t="s">
        <v>10</v>
      </c>
      <c r="D87" s="4">
        <v>3</v>
      </c>
      <c r="E87" s="4" t="s">
        <v>11</v>
      </c>
      <c r="F87" s="4"/>
      <c r="G87" s="4">
        <v>14</v>
      </c>
      <c r="H87" s="4" t="s">
        <v>12</v>
      </c>
      <c r="I87" s="4"/>
      <c r="J87" s="4"/>
      <c r="K87" s="4"/>
      <c r="L87" s="4"/>
      <c r="M87" s="5"/>
      <c r="N87" s="6"/>
      <c r="O87" s="4"/>
      <c r="P87" s="4"/>
      <c r="Q87" s="4"/>
      <c r="R87" s="4"/>
      <c r="S87" s="4"/>
      <c r="T87" s="4"/>
      <c r="U87" s="46"/>
      <c r="V87" s="4"/>
      <c r="W87" s="4"/>
      <c r="X87" s="4"/>
      <c r="Y87" s="4"/>
    </row>
    <row r="88" spans="3:25">
      <c r="C88" s="47" t="s">
        <v>13</v>
      </c>
      <c r="D88" s="7">
        <f>D87*(PI()*(G87^2)/4)/100</f>
        <v>4.6181412007769955</v>
      </c>
      <c r="E88" s="4" t="s">
        <v>9</v>
      </c>
      <c r="F88" s="4"/>
      <c r="G88" s="4"/>
      <c r="H88" s="4"/>
      <c r="I88" s="4"/>
      <c r="J88" s="4"/>
      <c r="K88" s="4"/>
      <c r="L88" s="4"/>
      <c r="M88" s="5"/>
      <c r="N88" s="6"/>
      <c r="O88" s="4"/>
      <c r="P88" s="4"/>
      <c r="Q88" s="4"/>
      <c r="R88" s="4"/>
      <c r="S88" s="4"/>
      <c r="T88" s="4"/>
      <c r="U88" s="46"/>
      <c r="V88" s="4"/>
      <c r="W88" s="4"/>
      <c r="X88" s="4"/>
      <c r="Y88" s="4"/>
    </row>
    <row r="89" spans="3:25">
      <c r="C89" s="47" t="s">
        <v>14</v>
      </c>
      <c r="D89" s="7">
        <f>D88</f>
        <v>4.6181412007769955</v>
      </c>
      <c r="E89" s="4" t="s">
        <v>9</v>
      </c>
      <c r="F89" s="4"/>
      <c r="G89" s="4"/>
      <c r="H89" s="4"/>
      <c r="I89" s="4"/>
      <c r="J89" s="4"/>
      <c r="K89" s="4"/>
      <c r="L89" s="4"/>
      <c r="M89" s="5"/>
      <c r="N89" s="6"/>
      <c r="O89" s="4"/>
      <c r="P89" s="4"/>
      <c r="Q89" s="4"/>
      <c r="R89" s="4"/>
      <c r="S89" s="4"/>
      <c r="T89" s="4"/>
      <c r="U89" s="46"/>
      <c r="V89" s="4"/>
      <c r="W89" s="4"/>
      <c r="X89" s="4"/>
      <c r="Y89" s="4"/>
    </row>
    <row r="90" spans="3:25">
      <c r="C90" s="49"/>
      <c r="D90" s="12"/>
      <c r="E90" s="12"/>
      <c r="F90" s="12"/>
      <c r="G90" s="12"/>
      <c r="H90" s="12"/>
      <c r="I90" s="12"/>
      <c r="J90" s="12"/>
      <c r="K90" s="12"/>
      <c r="L90" s="12"/>
      <c r="M90" s="13"/>
      <c r="N90" s="11"/>
      <c r="O90" s="12"/>
      <c r="P90" s="12"/>
      <c r="Q90" s="12"/>
      <c r="R90" s="17"/>
      <c r="S90" s="12"/>
      <c r="T90" s="12"/>
      <c r="U90" s="50"/>
      <c r="V90" s="4"/>
      <c r="W90" s="4"/>
      <c r="X90" s="4"/>
      <c r="Y90" s="4"/>
    </row>
    <row r="91" spans="3:25">
      <c r="C91" s="51" t="s">
        <v>15</v>
      </c>
      <c r="D91" s="1"/>
      <c r="E91" s="1"/>
      <c r="F91" s="1"/>
      <c r="G91" s="1"/>
      <c r="H91" s="1"/>
      <c r="I91" s="1"/>
      <c r="J91" s="1"/>
      <c r="K91" s="1"/>
      <c r="L91" s="1"/>
      <c r="M91" s="2"/>
      <c r="N91" s="27" t="s">
        <v>25</v>
      </c>
      <c r="O91" s="1"/>
      <c r="P91" s="1"/>
      <c r="Q91" s="1"/>
      <c r="R91" s="1"/>
      <c r="S91" s="1"/>
      <c r="T91" s="1"/>
      <c r="U91" s="52"/>
      <c r="V91" s="4"/>
      <c r="W91" s="4"/>
      <c r="X91" s="4"/>
      <c r="Y91" s="4"/>
    </row>
    <row r="92" spans="3:25">
      <c r="C92" s="47"/>
      <c r="D92" s="4"/>
      <c r="E92" s="4"/>
      <c r="F92" s="4"/>
      <c r="G92" s="4"/>
      <c r="H92" s="4"/>
      <c r="I92" s="4"/>
      <c r="J92" s="4"/>
      <c r="K92" s="4"/>
      <c r="L92" s="4"/>
      <c r="M92" s="5"/>
      <c r="N92" s="6" t="s">
        <v>58</v>
      </c>
      <c r="O92" s="4">
        <f>2*I103</f>
        <v>90</v>
      </c>
      <c r="P92" s="4" t="s">
        <v>5</v>
      </c>
      <c r="Q92" s="4"/>
      <c r="R92" s="4"/>
      <c r="S92" s="4"/>
      <c r="T92" s="4"/>
      <c r="U92" s="46"/>
      <c r="V92" s="4"/>
      <c r="W92" s="4"/>
      <c r="X92" s="4"/>
      <c r="Y92" s="4"/>
    </row>
    <row r="93" spans="3:25" ht="23.25">
      <c r="C93" s="47"/>
      <c r="D93" s="4"/>
      <c r="E93" s="4"/>
      <c r="F93" s="4"/>
      <c r="G93" s="4"/>
      <c r="H93" s="4"/>
      <c r="I93" s="4"/>
      <c r="J93" s="4"/>
      <c r="K93" s="4"/>
      <c r="L93" s="4"/>
      <c r="M93" s="5"/>
      <c r="N93" s="6" t="s">
        <v>59</v>
      </c>
      <c r="O93" s="4">
        <v>165</v>
      </c>
      <c r="P93" s="4" t="s">
        <v>5</v>
      </c>
      <c r="Q93" s="4"/>
      <c r="R93" s="4"/>
      <c r="S93" s="4"/>
      <c r="T93" s="4"/>
      <c r="U93" s="46"/>
      <c r="V93" s="4"/>
      <c r="W93" s="66"/>
      <c r="X93" s="4"/>
      <c r="Y93" s="4"/>
    </row>
    <row r="94" spans="3:25">
      <c r="C94" s="47"/>
      <c r="D94" s="4"/>
      <c r="E94" s="4"/>
      <c r="F94" s="4"/>
      <c r="G94" s="4"/>
      <c r="H94" s="4"/>
      <c r="I94" s="4"/>
      <c r="J94" s="4"/>
      <c r="K94" s="4"/>
      <c r="L94" s="4"/>
      <c r="M94" s="10" t="s">
        <v>36</v>
      </c>
      <c r="N94" s="6">
        <f>O93</f>
        <v>165</v>
      </c>
      <c r="O94" s="15" t="s">
        <v>60</v>
      </c>
      <c r="P94" s="4">
        <f>O92</f>
        <v>90</v>
      </c>
      <c r="Q94" s="4"/>
      <c r="R94" s="4" t="b">
        <f>N94&gt;P94</f>
        <v>1</v>
      </c>
      <c r="S94" s="4"/>
      <c r="T94" s="4"/>
      <c r="U94" s="46"/>
      <c r="V94" s="4"/>
      <c r="W94" s="4"/>
      <c r="X94" s="4"/>
      <c r="Y94" s="4"/>
    </row>
    <row r="95" spans="3:25">
      <c r="C95" s="47"/>
      <c r="D95" s="4"/>
      <c r="E95" s="4"/>
      <c r="F95" s="4"/>
      <c r="G95" s="4"/>
      <c r="H95" s="4"/>
      <c r="I95" s="4"/>
      <c r="J95" s="4"/>
      <c r="K95" s="4"/>
      <c r="L95" s="4"/>
      <c r="M95" s="5"/>
      <c r="N95" s="6"/>
      <c r="O95" s="4"/>
      <c r="P95" s="4"/>
      <c r="Q95" s="4"/>
      <c r="R95" s="4"/>
      <c r="S95" s="4"/>
      <c r="T95" s="4"/>
      <c r="U95" s="46"/>
      <c r="V95" s="4"/>
      <c r="W95" s="4"/>
      <c r="X95" s="4"/>
      <c r="Y95" s="4"/>
    </row>
    <row r="96" spans="3:25">
      <c r="C96" s="47"/>
      <c r="D96" s="4"/>
      <c r="E96" s="4"/>
      <c r="F96" s="4"/>
      <c r="G96" s="4"/>
      <c r="H96" s="4"/>
      <c r="I96" s="4"/>
      <c r="J96" s="4"/>
      <c r="K96" s="4"/>
      <c r="L96" s="4"/>
      <c r="M96" s="5"/>
      <c r="N96" s="6" t="s">
        <v>61</v>
      </c>
      <c r="O96" s="4"/>
      <c r="P96" s="4"/>
      <c r="Q96" s="4">
        <f>I102/4</f>
        <v>10.45</v>
      </c>
      <c r="R96" s="4" t="s">
        <v>5</v>
      </c>
      <c r="S96" s="4"/>
      <c r="T96" s="4"/>
      <c r="U96" s="46"/>
      <c r="V96" s="4"/>
      <c r="W96" s="4"/>
      <c r="X96" s="4"/>
      <c r="Y96" s="4"/>
    </row>
    <row r="97" spans="3:25">
      <c r="C97" s="47"/>
      <c r="D97" s="4"/>
      <c r="E97" s="4"/>
      <c r="F97" s="9" t="s">
        <v>17</v>
      </c>
      <c r="G97" s="9"/>
      <c r="H97" s="9"/>
      <c r="I97" s="9"/>
      <c r="J97" s="9" t="s">
        <v>17</v>
      </c>
      <c r="K97" s="4"/>
      <c r="L97" s="4"/>
      <c r="M97" s="5"/>
      <c r="N97" s="30" t="s">
        <v>53</v>
      </c>
      <c r="O97" s="18"/>
      <c r="P97" s="18">
        <v>10</v>
      </c>
      <c r="Q97" s="18" t="s">
        <v>5</v>
      </c>
      <c r="R97" s="4"/>
      <c r="S97" s="4"/>
      <c r="T97" s="4"/>
      <c r="U97" s="46"/>
      <c r="V97" s="4"/>
      <c r="W97" s="4"/>
      <c r="X97" s="4"/>
      <c r="Y97" s="4"/>
    </row>
    <row r="98" spans="3:25">
      <c r="C98" s="47"/>
      <c r="D98" s="4"/>
      <c r="E98" s="4"/>
      <c r="F98" s="9" t="s">
        <v>18</v>
      </c>
      <c r="G98" s="9"/>
      <c r="H98" s="9" t="s">
        <v>21</v>
      </c>
      <c r="I98" s="9"/>
      <c r="J98" s="9" t="s">
        <v>18</v>
      </c>
      <c r="K98" s="4"/>
      <c r="L98" s="4"/>
      <c r="M98" s="5"/>
      <c r="N98" s="30">
        <f>P97</f>
        <v>10</v>
      </c>
      <c r="O98" s="18" t="s">
        <v>50</v>
      </c>
      <c r="P98" s="18">
        <f>Q96</f>
        <v>10.45</v>
      </c>
      <c r="Q98" s="18" t="b">
        <f>N98&lt;=P98</f>
        <v>1</v>
      </c>
      <c r="R98" s="4"/>
      <c r="S98" s="4"/>
      <c r="T98" s="4"/>
      <c r="U98" s="46"/>
      <c r="V98" s="4"/>
      <c r="W98" s="4"/>
      <c r="X98" s="4"/>
      <c r="Y98" s="4"/>
    </row>
    <row r="99" spans="3:25">
      <c r="C99" s="47"/>
      <c r="D99" s="4"/>
      <c r="E99" s="8"/>
      <c r="F99" s="4"/>
      <c r="G99" s="4"/>
      <c r="H99" s="4"/>
      <c r="I99" s="4"/>
      <c r="J99" s="4"/>
      <c r="K99" s="4"/>
      <c r="L99" s="4"/>
      <c r="M99" s="5"/>
      <c r="N99" s="6"/>
      <c r="O99" s="4"/>
      <c r="P99" s="4"/>
      <c r="Q99" s="4"/>
      <c r="R99" s="4"/>
      <c r="S99" s="4"/>
      <c r="T99" s="4"/>
      <c r="U99" s="46"/>
      <c r="V99" s="4"/>
      <c r="W99" s="4"/>
      <c r="X99" s="4"/>
      <c r="Y99" s="4"/>
    </row>
    <row r="100" spans="3:25">
      <c r="C100" s="47"/>
      <c r="D100" s="4"/>
      <c r="E100" s="4"/>
      <c r="F100" s="4"/>
      <c r="G100" s="4"/>
      <c r="H100" s="4"/>
      <c r="I100" s="4"/>
      <c r="J100" s="4"/>
      <c r="K100" s="4"/>
      <c r="L100" s="4"/>
      <c r="M100" s="5"/>
      <c r="N100" s="30" t="s">
        <v>51</v>
      </c>
      <c r="O100" s="4"/>
      <c r="P100" s="4"/>
      <c r="Q100" s="4"/>
      <c r="R100" s="4"/>
      <c r="S100" s="4"/>
      <c r="T100" s="4"/>
      <c r="U100" s="46"/>
      <c r="V100" s="4"/>
      <c r="W100" s="4"/>
      <c r="X100" s="4"/>
      <c r="Y100" s="4"/>
    </row>
    <row r="101" spans="3:25">
      <c r="C101" s="47"/>
      <c r="D101" s="4"/>
      <c r="E101" s="4"/>
      <c r="F101" s="4"/>
      <c r="G101" s="4"/>
      <c r="H101" s="4"/>
      <c r="I101" s="4"/>
      <c r="J101" s="4"/>
      <c r="K101" s="4"/>
      <c r="L101" s="4"/>
      <c r="M101" s="5"/>
      <c r="N101" s="30" t="s">
        <v>62</v>
      </c>
      <c r="O101" s="18"/>
      <c r="P101" s="18"/>
      <c r="Q101" s="18">
        <f>I102/2</f>
        <v>20.9</v>
      </c>
      <c r="R101" s="18" t="s">
        <v>5</v>
      </c>
      <c r="S101" s="4"/>
      <c r="T101" s="4"/>
      <c r="U101" s="46"/>
      <c r="V101" s="4"/>
      <c r="W101" s="4"/>
      <c r="X101" s="4"/>
      <c r="Y101" s="4"/>
    </row>
    <row r="102" spans="3:25">
      <c r="C102" s="47"/>
      <c r="D102" s="9"/>
      <c r="E102" s="4"/>
      <c r="F102" s="4"/>
      <c r="G102" s="4"/>
      <c r="H102" s="4" t="s">
        <v>22</v>
      </c>
      <c r="I102" s="4">
        <f>D79</f>
        <v>41.8</v>
      </c>
      <c r="J102" s="4" t="s">
        <v>5</v>
      </c>
      <c r="K102" s="4"/>
      <c r="L102" s="4"/>
      <c r="M102" s="5"/>
      <c r="N102" s="30" t="s">
        <v>53</v>
      </c>
      <c r="O102" s="18"/>
      <c r="P102" s="18">
        <v>20</v>
      </c>
      <c r="Q102" s="18" t="s">
        <v>5</v>
      </c>
      <c r="R102" s="19"/>
      <c r="S102" s="4"/>
      <c r="T102" s="4"/>
      <c r="U102" s="46"/>
      <c r="V102" s="4"/>
      <c r="W102" s="4"/>
      <c r="X102" s="4"/>
      <c r="Y102" s="4"/>
    </row>
    <row r="103" spans="3:25">
      <c r="C103" s="47"/>
      <c r="D103" s="4"/>
      <c r="E103" s="4"/>
      <c r="F103" s="4"/>
      <c r="G103" s="4"/>
      <c r="H103" s="4" t="s">
        <v>37</v>
      </c>
      <c r="I103" s="4">
        <f>H75</f>
        <v>45</v>
      </c>
      <c r="J103" s="4" t="s">
        <v>5</v>
      </c>
      <c r="K103" s="4"/>
      <c r="L103" s="4"/>
      <c r="M103" s="5"/>
      <c r="N103" s="30">
        <f>P102</f>
        <v>20</v>
      </c>
      <c r="O103" s="18" t="s">
        <v>50</v>
      </c>
      <c r="P103" s="18">
        <f>Q101</f>
        <v>20.9</v>
      </c>
      <c r="Q103" s="18" t="b">
        <f>N103&lt;=P103</f>
        <v>1</v>
      </c>
      <c r="R103" s="19"/>
      <c r="S103" s="4"/>
      <c r="T103" s="4"/>
      <c r="U103" s="46"/>
      <c r="V103" s="4"/>
      <c r="W103" s="4"/>
      <c r="X103" s="4"/>
      <c r="Y103" s="4"/>
    </row>
    <row r="104" spans="3:25">
      <c r="C104" s="47"/>
      <c r="D104" s="4"/>
      <c r="E104" s="4"/>
      <c r="F104" s="4"/>
      <c r="G104" s="4"/>
      <c r="H104" s="4"/>
      <c r="I104" s="4"/>
      <c r="J104" s="4"/>
      <c r="K104" s="4"/>
      <c r="L104" s="4"/>
      <c r="M104" s="5"/>
      <c r="N104" s="6"/>
      <c r="O104" s="4"/>
      <c r="P104" s="4"/>
      <c r="Q104" s="4"/>
      <c r="R104" s="19"/>
      <c r="S104" s="4"/>
      <c r="T104" s="4"/>
      <c r="U104" s="46"/>
      <c r="V104" s="4"/>
      <c r="W104" s="4"/>
      <c r="X104" s="4"/>
      <c r="Y104" s="4"/>
    </row>
    <row r="105" spans="3:25">
      <c r="C105" s="47"/>
      <c r="D105" s="4"/>
      <c r="E105" s="4"/>
      <c r="F105" s="4"/>
      <c r="G105" s="4"/>
      <c r="H105" s="4"/>
      <c r="I105" s="4"/>
      <c r="J105" s="4"/>
      <c r="K105" s="4"/>
      <c r="L105" s="4"/>
      <c r="M105" s="5"/>
      <c r="N105" s="30"/>
      <c r="O105" s="21" t="s">
        <v>44</v>
      </c>
      <c r="P105" s="21"/>
      <c r="Q105" s="21" t="str">
        <f>IF(AND(Q98,Q103,R94),"SI","NO")</f>
        <v>SI</v>
      </c>
      <c r="R105" s="4"/>
      <c r="S105" s="4"/>
      <c r="T105" s="4"/>
      <c r="U105" s="46"/>
      <c r="V105" s="4"/>
      <c r="W105" s="4"/>
      <c r="X105" s="4"/>
      <c r="Y105" s="4"/>
    </row>
    <row r="106" spans="3:25" ht="13.5" thickBot="1">
      <c r="C106" s="53"/>
      <c r="D106" s="54"/>
      <c r="E106" s="54"/>
      <c r="F106" s="54"/>
      <c r="G106" s="54"/>
      <c r="H106" s="54"/>
      <c r="I106" s="54"/>
      <c r="J106" s="54"/>
      <c r="K106" s="54"/>
      <c r="L106" s="54"/>
      <c r="M106" s="55"/>
      <c r="N106" s="60"/>
      <c r="O106" s="61"/>
      <c r="P106" s="61"/>
      <c r="Q106" s="61"/>
      <c r="R106" s="61"/>
      <c r="S106" s="54"/>
      <c r="T106" s="54"/>
      <c r="U106" s="58"/>
      <c r="V106" s="4"/>
      <c r="W106" s="4"/>
      <c r="X106" s="4"/>
      <c r="Y106" s="4"/>
    </row>
    <row r="107" spans="3:25" ht="15.75">
      <c r="C107" s="39" t="s">
        <v>38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1"/>
      <c r="N107" s="59" t="s">
        <v>34</v>
      </c>
      <c r="O107" s="62"/>
      <c r="P107" s="62"/>
      <c r="Q107" s="62"/>
      <c r="R107" s="62"/>
      <c r="S107" s="62"/>
      <c r="T107" s="62"/>
      <c r="U107" s="75"/>
      <c r="V107" s="15"/>
      <c r="W107" s="15"/>
      <c r="X107" s="4"/>
      <c r="Y107" s="4"/>
    </row>
    <row r="108" spans="3:25">
      <c r="C108" s="45" t="s">
        <v>1</v>
      </c>
      <c r="D108" s="4"/>
      <c r="E108" s="4"/>
      <c r="F108" s="4"/>
      <c r="G108" s="4"/>
      <c r="H108" s="4"/>
      <c r="I108" s="4"/>
      <c r="J108" s="4"/>
      <c r="K108" s="4"/>
      <c r="L108" s="4"/>
      <c r="M108" s="5"/>
      <c r="N108" s="14" t="s">
        <v>16</v>
      </c>
      <c r="O108" s="15"/>
      <c r="P108" s="15"/>
      <c r="Q108" s="15"/>
      <c r="R108" s="15"/>
      <c r="S108" s="15"/>
      <c r="T108" s="15"/>
      <c r="U108" s="76"/>
      <c r="V108" s="15"/>
      <c r="W108" s="15"/>
      <c r="X108" s="4"/>
      <c r="Y108" s="4"/>
    </row>
    <row r="109" spans="3:25" ht="23.25">
      <c r="C109" s="47" t="s">
        <v>29</v>
      </c>
      <c r="D109" s="4"/>
      <c r="E109" s="4"/>
      <c r="F109" s="4"/>
      <c r="G109" s="4"/>
      <c r="H109" s="4"/>
      <c r="I109" s="4"/>
      <c r="J109" s="4"/>
      <c r="K109" s="4"/>
      <c r="L109" s="4"/>
      <c r="M109" s="5"/>
      <c r="N109" s="14" t="s">
        <v>55</v>
      </c>
      <c r="O109" s="15"/>
      <c r="P109" s="24">
        <f>(14*D118*D117)/G119</f>
        <v>2.12</v>
      </c>
      <c r="Q109" s="15" t="s">
        <v>9</v>
      </c>
      <c r="R109" s="15" t="s">
        <v>41</v>
      </c>
      <c r="S109" s="24">
        <f>D123</f>
        <v>3.0787608005179972</v>
      </c>
      <c r="T109" s="15" t="b">
        <f>P109&lt;S109</f>
        <v>1</v>
      </c>
      <c r="U109" s="76"/>
      <c r="V109" s="15"/>
      <c r="W109" s="66"/>
      <c r="X109" s="4"/>
      <c r="Y109" s="4"/>
    </row>
    <row r="110" spans="3:25">
      <c r="C110" s="47"/>
      <c r="D110" s="8"/>
      <c r="E110" s="4"/>
      <c r="F110" s="4"/>
      <c r="G110" s="4"/>
      <c r="H110" s="4"/>
      <c r="I110" s="4"/>
      <c r="J110" s="4"/>
      <c r="K110" s="4"/>
      <c r="L110" s="4"/>
      <c r="M110" s="5"/>
      <c r="N110" s="14" t="s">
        <v>56</v>
      </c>
      <c r="O110" s="15"/>
      <c r="P110" s="15">
        <f>0.025*D118*D117</f>
        <v>15.9</v>
      </c>
      <c r="Q110" s="15" t="s">
        <v>9</v>
      </c>
      <c r="R110" s="15" t="s">
        <v>43</v>
      </c>
      <c r="S110" s="24">
        <f>S109</f>
        <v>3.0787608005179972</v>
      </c>
      <c r="T110" s="15" t="b">
        <f>P110&gt;S110</f>
        <v>1</v>
      </c>
      <c r="U110" s="76"/>
      <c r="V110" s="15"/>
      <c r="W110" s="15"/>
      <c r="X110" s="4"/>
      <c r="Y110" s="4"/>
    </row>
    <row r="111" spans="3:25">
      <c r="C111" s="47"/>
      <c r="D111" s="4"/>
      <c r="E111" s="4"/>
      <c r="F111" s="4"/>
      <c r="G111" s="4"/>
      <c r="H111" s="4"/>
      <c r="I111" s="4"/>
      <c r="J111" s="4"/>
      <c r="K111" s="4"/>
      <c r="L111" s="4"/>
      <c r="M111" s="5"/>
      <c r="N111" s="14"/>
      <c r="O111" s="15"/>
      <c r="P111" s="15"/>
      <c r="Q111" s="15"/>
      <c r="R111" s="15"/>
      <c r="S111" s="15"/>
      <c r="T111" s="15"/>
      <c r="U111" s="76"/>
      <c r="V111" s="15"/>
      <c r="W111" s="15"/>
      <c r="X111" s="4"/>
      <c r="Y111" s="4"/>
    </row>
    <row r="112" spans="3:25">
      <c r="C112" s="47"/>
      <c r="D112" s="4"/>
      <c r="E112" s="4"/>
      <c r="F112" s="4"/>
      <c r="G112" s="4" t="s">
        <v>4</v>
      </c>
      <c r="H112" s="4">
        <v>20</v>
      </c>
      <c r="I112" s="4" t="s">
        <v>5</v>
      </c>
      <c r="J112" s="4"/>
      <c r="K112" s="4"/>
      <c r="L112" s="4"/>
      <c r="M112" s="5"/>
      <c r="N112" s="3" t="s">
        <v>35</v>
      </c>
      <c r="O112" s="15"/>
      <c r="P112" s="15"/>
      <c r="Q112" s="15"/>
      <c r="R112" s="15"/>
      <c r="S112" s="15"/>
      <c r="T112" s="15"/>
      <c r="U112" s="76"/>
      <c r="V112" s="15"/>
      <c r="W112" s="15"/>
      <c r="X112" s="4"/>
      <c r="Y112" s="4"/>
    </row>
    <row r="113" spans="3:25">
      <c r="C113" s="48"/>
      <c r="D113" s="4"/>
      <c r="E113" s="4"/>
      <c r="F113" s="4"/>
      <c r="G113" s="4" t="s">
        <v>7</v>
      </c>
      <c r="H113" s="4">
        <v>35</v>
      </c>
      <c r="I113" s="4" t="s">
        <v>5</v>
      </c>
      <c r="J113" s="4"/>
      <c r="K113" s="4"/>
      <c r="L113" s="4"/>
      <c r="M113" s="5"/>
      <c r="N113" s="14" t="s">
        <v>16</v>
      </c>
      <c r="O113" s="15"/>
      <c r="P113" s="15"/>
      <c r="Q113" s="15"/>
      <c r="R113" s="15"/>
      <c r="S113" s="15"/>
      <c r="T113" s="15"/>
      <c r="U113" s="76"/>
      <c r="V113" s="15"/>
      <c r="W113" s="15"/>
      <c r="X113" s="4"/>
      <c r="Y113" s="4"/>
    </row>
    <row r="114" spans="3:25">
      <c r="C114" s="47"/>
      <c r="D114" s="4"/>
      <c r="E114" s="4"/>
      <c r="F114" s="4"/>
      <c r="G114" s="4"/>
      <c r="H114" s="4"/>
      <c r="I114" s="4"/>
      <c r="J114" s="4"/>
      <c r="K114" s="4"/>
      <c r="L114" s="4"/>
      <c r="M114" s="5"/>
      <c r="N114" s="14" t="s">
        <v>55</v>
      </c>
      <c r="O114" s="15"/>
      <c r="P114" s="24">
        <f>(14*D118*D117)/G119</f>
        <v>2.12</v>
      </c>
      <c r="Q114" s="15" t="s">
        <v>9</v>
      </c>
      <c r="R114" s="15" t="s">
        <v>41</v>
      </c>
      <c r="S114" s="24">
        <f>D127</f>
        <v>3.3929200658769765</v>
      </c>
      <c r="T114" s="15" t="b">
        <f>P114&lt;S114</f>
        <v>1</v>
      </c>
      <c r="U114" s="76"/>
      <c r="V114" s="15"/>
      <c r="W114" s="15"/>
      <c r="X114" s="4"/>
      <c r="Y114" s="4"/>
    </row>
    <row r="115" spans="3:25">
      <c r="C115" s="47"/>
      <c r="D115" s="4"/>
      <c r="E115" s="4"/>
      <c r="F115" s="4"/>
      <c r="G115" s="4" t="s">
        <v>8</v>
      </c>
      <c r="H115" s="4"/>
      <c r="I115" s="4">
        <f>H112*H113</f>
        <v>700</v>
      </c>
      <c r="J115" s="4" t="s">
        <v>9</v>
      </c>
      <c r="K115" s="4"/>
      <c r="L115" s="4"/>
      <c r="M115" s="5"/>
      <c r="N115" s="14" t="s">
        <v>56</v>
      </c>
      <c r="O115" s="15"/>
      <c r="P115" s="15">
        <f>0.025*D118*D117</f>
        <v>15.9</v>
      </c>
      <c r="Q115" s="15" t="s">
        <v>9</v>
      </c>
      <c r="R115" s="15" t="s">
        <v>43</v>
      </c>
      <c r="S115" s="24">
        <f>S114</f>
        <v>3.3929200658769765</v>
      </c>
      <c r="T115" s="15" t="b">
        <f>P115&gt;S115</f>
        <v>1</v>
      </c>
      <c r="U115" s="76"/>
      <c r="V115" s="15"/>
      <c r="W115" s="15"/>
      <c r="X115" s="4"/>
      <c r="Y115" s="4"/>
    </row>
    <row r="116" spans="3:25">
      <c r="C116" s="47"/>
      <c r="D116" s="4"/>
      <c r="E116" s="4"/>
      <c r="F116" s="4"/>
      <c r="G116" s="4"/>
      <c r="H116" s="4"/>
      <c r="I116" s="4"/>
      <c r="J116" s="4"/>
      <c r="K116" s="4"/>
      <c r="L116" s="4"/>
      <c r="M116" s="5"/>
      <c r="N116" s="14"/>
      <c r="O116" s="15" t="s">
        <v>44</v>
      </c>
      <c r="P116" s="15"/>
      <c r="Q116" s="15" t="str">
        <f>IF(AND(T114,T115,T97,T99),"SI","NO")</f>
        <v>SI</v>
      </c>
      <c r="R116" s="15"/>
      <c r="S116" s="15"/>
      <c r="T116" s="15"/>
      <c r="U116" s="76"/>
      <c r="V116" s="15"/>
      <c r="W116" s="15"/>
      <c r="X116" s="4"/>
      <c r="Y116" s="4"/>
    </row>
    <row r="117" spans="3:25">
      <c r="C117" s="47" t="s">
        <v>30</v>
      </c>
      <c r="D117" s="4">
        <f>35-2.5-0.7</f>
        <v>31.8</v>
      </c>
      <c r="E117" s="4" t="s">
        <v>5</v>
      </c>
      <c r="F117" s="4"/>
      <c r="G117" s="4"/>
      <c r="H117" s="4"/>
      <c r="I117" s="4"/>
      <c r="J117" s="4"/>
      <c r="K117" s="4"/>
      <c r="L117" s="4"/>
      <c r="M117" s="5"/>
      <c r="N117" s="14"/>
      <c r="O117" s="15"/>
      <c r="P117" s="15"/>
      <c r="Q117" s="15"/>
      <c r="R117" s="15"/>
      <c r="S117" s="15"/>
      <c r="T117" s="15"/>
      <c r="U117" s="76"/>
      <c r="V117" s="15"/>
      <c r="W117" s="15"/>
      <c r="X117" s="4"/>
      <c r="Y117" s="4"/>
    </row>
    <row r="118" spans="3:25">
      <c r="C118" s="47" t="s">
        <v>31</v>
      </c>
      <c r="D118" s="4">
        <f>H112</f>
        <v>20</v>
      </c>
      <c r="E118" s="4" t="s">
        <v>5</v>
      </c>
      <c r="F118" s="4"/>
      <c r="G118" s="4"/>
      <c r="H118" s="4"/>
      <c r="I118" s="4"/>
      <c r="J118" s="4"/>
      <c r="K118" s="4"/>
      <c r="L118" s="4"/>
      <c r="M118" s="5"/>
      <c r="N118" s="3" t="s">
        <v>45</v>
      </c>
      <c r="O118" s="15"/>
      <c r="P118" s="15"/>
      <c r="Q118" s="15"/>
      <c r="R118" s="15"/>
      <c r="S118" s="15"/>
      <c r="T118" s="15"/>
      <c r="U118" s="76"/>
      <c r="V118" s="15"/>
      <c r="W118" s="15"/>
      <c r="X118" s="4"/>
      <c r="Y118" s="4"/>
    </row>
    <row r="119" spans="3:25">
      <c r="C119" s="47" t="s">
        <v>32</v>
      </c>
      <c r="D119" s="4"/>
      <c r="E119" s="4"/>
      <c r="F119" s="4"/>
      <c r="G119" s="4">
        <v>4200</v>
      </c>
      <c r="H119" s="4" t="s">
        <v>33</v>
      </c>
      <c r="I119" s="4"/>
      <c r="J119" s="4"/>
      <c r="K119" s="4"/>
      <c r="L119" s="4"/>
      <c r="M119" s="5"/>
      <c r="N119" s="14"/>
      <c r="O119" s="15" t="s">
        <v>44</v>
      </c>
      <c r="P119" s="15"/>
      <c r="Q119" s="15" t="s">
        <v>46</v>
      </c>
      <c r="R119" s="15"/>
      <c r="S119" s="15"/>
      <c r="T119" s="15"/>
      <c r="U119" s="76"/>
      <c r="V119" s="15"/>
      <c r="W119" s="15"/>
      <c r="X119" s="4"/>
      <c r="Y119" s="4"/>
    </row>
    <row r="120" spans="3:25">
      <c r="C120" s="45" t="s">
        <v>34</v>
      </c>
      <c r="D120" s="4"/>
      <c r="E120" s="4"/>
      <c r="F120" s="4"/>
      <c r="G120" s="4"/>
      <c r="H120" s="4"/>
      <c r="I120" s="4"/>
      <c r="J120" s="4"/>
      <c r="K120" s="4"/>
      <c r="L120" s="4"/>
      <c r="M120" s="5"/>
      <c r="N120" s="14"/>
      <c r="O120" s="15"/>
      <c r="P120" s="15"/>
      <c r="Q120" s="15"/>
      <c r="R120" s="15"/>
      <c r="S120" s="15"/>
      <c r="T120" s="15"/>
      <c r="U120" s="76"/>
      <c r="V120" s="15"/>
      <c r="W120" s="15"/>
      <c r="X120" s="4"/>
      <c r="Y120" s="4"/>
    </row>
    <row r="121" spans="3:25">
      <c r="C121" s="47" t="s">
        <v>10</v>
      </c>
      <c r="D121" s="4">
        <v>2</v>
      </c>
      <c r="E121" s="4" t="s">
        <v>11</v>
      </c>
      <c r="F121" s="4"/>
      <c r="G121" s="4">
        <v>14</v>
      </c>
      <c r="H121" s="4" t="s">
        <v>12</v>
      </c>
      <c r="I121" s="4"/>
      <c r="J121" s="4"/>
      <c r="K121" s="4"/>
      <c r="L121" s="4"/>
      <c r="M121" s="5"/>
      <c r="N121" s="32" t="s">
        <v>57</v>
      </c>
      <c r="O121" s="15"/>
      <c r="P121" s="15"/>
      <c r="Q121" s="15"/>
      <c r="R121" s="15"/>
      <c r="S121" s="15"/>
      <c r="T121" s="15"/>
      <c r="U121" s="76"/>
      <c r="V121" s="15"/>
      <c r="W121" s="15"/>
      <c r="X121" s="4"/>
      <c r="Y121" s="4"/>
    </row>
    <row r="122" spans="3:25">
      <c r="C122" s="47" t="s">
        <v>13</v>
      </c>
      <c r="D122" s="7">
        <f>D121*(PI()*(G121^2)/4)/100</f>
        <v>3.0787608005179972</v>
      </c>
      <c r="E122" s="4" t="s">
        <v>9</v>
      </c>
      <c r="F122" s="4"/>
      <c r="G122" s="4"/>
      <c r="H122" s="4"/>
      <c r="I122" s="4"/>
      <c r="J122" s="4"/>
      <c r="K122" s="4"/>
      <c r="L122" s="4"/>
      <c r="M122" s="5"/>
      <c r="N122" s="14"/>
      <c r="O122" s="15" t="s">
        <v>44</v>
      </c>
      <c r="P122" s="15"/>
      <c r="Q122" s="15" t="s">
        <v>46</v>
      </c>
      <c r="R122" s="15"/>
      <c r="S122" s="15"/>
      <c r="T122" s="15"/>
      <c r="U122" s="76"/>
      <c r="V122" s="15"/>
      <c r="W122" s="15"/>
      <c r="X122" s="4"/>
      <c r="Y122" s="4"/>
    </row>
    <row r="123" spans="3:25">
      <c r="C123" s="47" t="s">
        <v>14</v>
      </c>
      <c r="D123" s="7">
        <f>D122</f>
        <v>3.0787608005179972</v>
      </c>
      <c r="E123" s="4" t="s">
        <v>9</v>
      </c>
      <c r="F123" s="4"/>
      <c r="G123" s="4"/>
      <c r="H123" s="4"/>
      <c r="I123" s="4"/>
      <c r="J123" s="4"/>
      <c r="K123" s="4"/>
      <c r="L123" s="4"/>
      <c r="M123" s="5"/>
      <c r="N123" s="14"/>
      <c r="O123" s="15"/>
      <c r="P123" s="15"/>
      <c r="Q123" s="15"/>
      <c r="R123" s="15"/>
      <c r="S123" s="15"/>
      <c r="T123" s="15"/>
      <c r="U123" s="76"/>
      <c r="V123" s="15"/>
      <c r="W123" s="15"/>
      <c r="X123" s="4"/>
      <c r="Y123" s="4"/>
    </row>
    <row r="124" spans="3:25">
      <c r="C124" s="45" t="s">
        <v>35</v>
      </c>
      <c r="D124" s="4"/>
      <c r="E124" s="4"/>
      <c r="F124" s="4"/>
      <c r="G124" s="4"/>
      <c r="H124" s="4"/>
      <c r="I124" s="4"/>
      <c r="J124" s="4"/>
      <c r="K124" s="4"/>
      <c r="L124" s="4"/>
      <c r="M124" s="5"/>
      <c r="N124" s="14"/>
      <c r="O124" s="15"/>
      <c r="P124" s="15"/>
      <c r="Q124" s="15"/>
      <c r="R124" s="15"/>
      <c r="S124" s="15"/>
      <c r="T124" s="15"/>
      <c r="U124" s="76"/>
      <c r="V124" s="15"/>
      <c r="W124" s="15"/>
      <c r="X124" s="4"/>
      <c r="Y124" s="4"/>
    </row>
    <row r="125" spans="3:25">
      <c r="C125" s="47" t="s">
        <v>10</v>
      </c>
      <c r="D125" s="4">
        <v>3</v>
      </c>
      <c r="E125" s="4" t="s">
        <v>11</v>
      </c>
      <c r="F125" s="4"/>
      <c r="G125" s="4">
        <v>12</v>
      </c>
      <c r="H125" s="4" t="s">
        <v>12</v>
      </c>
      <c r="I125" s="4"/>
      <c r="J125" s="4"/>
      <c r="K125" s="4"/>
      <c r="L125" s="4"/>
      <c r="M125" s="5"/>
      <c r="N125" s="14"/>
      <c r="O125" s="15"/>
      <c r="P125" s="15"/>
      <c r="Q125" s="15"/>
      <c r="R125" s="15"/>
      <c r="S125" s="15"/>
      <c r="T125" s="15"/>
      <c r="U125" s="76"/>
      <c r="V125" s="15"/>
      <c r="W125" s="15"/>
      <c r="X125" s="4"/>
      <c r="Y125" s="4"/>
    </row>
    <row r="126" spans="3:25">
      <c r="C126" s="47" t="s">
        <v>13</v>
      </c>
      <c r="D126" s="7">
        <f>D125*(PI()*(G125^2)/4)/100</f>
        <v>3.3929200658769765</v>
      </c>
      <c r="E126" s="4" t="s">
        <v>9</v>
      </c>
      <c r="F126" s="4"/>
      <c r="G126" s="4"/>
      <c r="H126" s="4"/>
      <c r="I126" s="4"/>
      <c r="J126" s="4"/>
      <c r="K126" s="4"/>
      <c r="L126" s="4"/>
      <c r="M126" s="5"/>
      <c r="N126" s="14"/>
      <c r="O126" s="15"/>
      <c r="P126" s="15"/>
      <c r="Q126" s="15"/>
      <c r="R126" s="15"/>
      <c r="S126" s="15"/>
      <c r="T126" s="15"/>
      <c r="U126" s="76"/>
      <c r="V126" s="15"/>
      <c r="W126" s="15"/>
      <c r="X126" s="4"/>
      <c r="Y126" s="4"/>
    </row>
    <row r="127" spans="3:25">
      <c r="C127" s="47" t="s">
        <v>14</v>
      </c>
      <c r="D127" s="7">
        <f>D126</f>
        <v>3.3929200658769765</v>
      </c>
      <c r="E127" s="4" t="s">
        <v>9</v>
      </c>
      <c r="F127" s="4"/>
      <c r="G127" s="4"/>
      <c r="H127" s="4"/>
      <c r="I127" s="4"/>
      <c r="J127" s="4"/>
      <c r="K127" s="4"/>
      <c r="L127" s="4"/>
      <c r="M127" s="5"/>
      <c r="N127" s="14"/>
      <c r="O127" s="15"/>
      <c r="P127" s="15"/>
      <c r="Q127" s="15"/>
      <c r="R127" s="15"/>
      <c r="S127" s="15"/>
      <c r="T127" s="15"/>
      <c r="U127" s="76"/>
      <c r="V127" s="15"/>
      <c r="W127" s="15"/>
      <c r="X127" s="4"/>
      <c r="Y127" s="4"/>
    </row>
    <row r="128" spans="3:25">
      <c r="C128" s="49"/>
      <c r="D128" s="12"/>
      <c r="E128" s="12"/>
      <c r="F128" s="12"/>
      <c r="G128" s="12"/>
      <c r="H128" s="12"/>
      <c r="I128" s="12"/>
      <c r="J128" s="12"/>
      <c r="K128" s="12"/>
      <c r="L128" s="12"/>
      <c r="M128" s="13"/>
      <c r="N128" s="28"/>
      <c r="O128" s="25"/>
      <c r="P128" s="25"/>
      <c r="Q128" s="25"/>
      <c r="R128" s="25"/>
      <c r="S128" s="25"/>
      <c r="T128" s="25"/>
      <c r="U128" s="77"/>
      <c r="V128" s="15"/>
      <c r="W128" s="15"/>
      <c r="X128" s="4"/>
      <c r="Y128" s="4"/>
    </row>
    <row r="129" spans="3:25">
      <c r="C129" s="51" t="s">
        <v>15</v>
      </c>
      <c r="D129" s="1"/>
      <c r="E129" s="1"/>
      <c r="F129" s="1"/>
      <c r="G129" s="1"/>
      <c r="H129" s="1"/>
      <c r="I129" s="1"/>
      <c r="J129" s="1"/>
      <c r="K129" s="1"/>
      <c r="L129" s="1"/>
      <c r="M129" s="2"/>
      <c r="N129" s="22" t="s">
        <v>25</v>
      </c>
      <c r="O129" s="23"/>
      <c r="P129" s="23"/>
      <c r="Q129" s="23"/>
      <c r="R129" s="23"/>
      <c r="S129" s="23"/>
      <c r="T129" s="23"/>
      <c r="U129" s="78"/>
      <c r="V129" s="15"/>
      <c r="W129" s="15"/>
      <c r="X129" s="4"/>
      <c r="Y129" s="4"/>
    </row>
    <row r="130" spans="3:25">
      <c r="C130" s="47"/>
      <c r="D130" s="4"/>
      <c r="E130" s="4"/>
      <c r="F130" s="4"/>
      <c r="G130" s="4"/>
      <c r="H130" s="4"/>
      <c r="I130" s="4"/>
      <c r="J130" s="4"/>
      <c r="K130" s="4"/>
      <c r="L130" s="4"/>
      <c r="M130" s="5"/>
      <c r="N130" s="14" t="s">
        <v>63</v>
      </c>
      <c r="O130" s="15">
        <f>2*I140</f>
        <v>70</v>
      </c>
      <c r="P130" s="15" t="s">
        <v>5</v>
      </c>
      <c r="Q130" s="15"/>
      <c r="R130" s="15"/>
      <c r="S130" s="15"/>
      <c r="T130" s="15"/>
      <c r="U130" s="76"/>
      <c r="V130" s="15"/>
      <c r="W130" s="15"/>
      <c r="X130" s="4"/>
      <c r="Y130" s="4"/>
    </row>
    <row r="131" spans="3:25" ht="15.75">
      <c r="C131" s="47"/>
      <c r="D131" s="4"/>
      <c r="E131" s="4"/>
      <c r="F131" s="4"/>
      <c r="G131" s="4"/>
      <c r="H131" s="4"/>
      <c r="I131" s="4"/>
      <c r="J131" s="4"/>
      <c r="K131" s="4"/>
      <c r="L131" s="4"/>
      <c r="M131" s="5"/>
      <c r="N131" s="14" t="s">
        <v>59</v>
      </c>
      <c r="O131" s="15">
        <v>135</v>
      </c>
      <c r="P131" s="15" t="s">
        <v>5</v>
      </c>
      <c r="Q131" s="15"/>
      <c r="R131" s="15"/>
      <c r="S131" s="15"/>
      <c r="T131" s="15"/>
      <c r="U131" s="76"/>
      <c r="V131" s="71"/>
      <c r="W131" s="74"/>
      <c r="X131" s="71"/>
      <c r="Y131" s="4"/>
    </row>
    <row r="132" spans="3:25" ht="15">
      <c r="C132" s="47"/>
      <c r="D132" s="4"/>
      <c r="E132" s="4"/>
      <c r="F132" s="4"/>
      <c r="G132" s="4"/>
      <c r="H132" s="4"/>
      <c r="I132" s="4"/>
      <c r="J132" s="4"/>
      <c r="K132" s="4"/>
      <c r="L132" s="4"/>
      <c r="M132" s="10" t="s">
        <v>36</v>
      </c>
      <c r="N132" s="14">
        <f>O131</f>
        <v>135</v>
      </c>
      <c r="O132" s="15" t="s">
        <v>60</v>
      </c>
      <c r="P132" s="15">
        <f>O130</f>
        <v>70</v>
      </c>
      <c r="Q132" s="15"/>
      <c r="R132" s="15" t="b">
        <f>N132&gt;P132</f>
        <v>1</v>
      </c>
      <c r="S132" s="15"/>
      <c r="T132" s="15"/>
      <c r="U132" s="76"/>
      <c r="V132" s="71"/>
      <c r="W132" s="71"/>
      <c r="X132" s="71"/>
      <c r="Y132" s="4"/>
    </row>
    <row r="133" spans="3:25" ht="15">
      <c r="C133" s="47"/>
      <c r="D133" s="4"/>
      <c r="E133" s="4"/>
      <c r="F133" s="4"/>
      <c r="G133" s="4"/>
      <c r="H133" s="4"/>
      <c r="I133" s="4"/>
      <c r="J133" s="4"/>
      <c r="K133" s="4"/>
      <c r="L133" s="4"/>
      <c r="M133" s="5"/>
      <c r="N133" s="14"/>
      <c r="O133" s="15"/>
      <c r="P133" s="15"/>
      <c r="Q133" s="15"/>
      <c r="R133" s="15"/>
      <c r="S133" s="15"/>
      <c r="T133" s="15"/>
      <c r="U133" s="76"/>
      <c r="V133" s="71"/>
      <c r="W133" s="71"/>
      <c r="X133" s="71"/>
      <c r="Y133" s="4"/>
    </row>
    <row r="134" spans="3:25" ht="15">
      <c r="C134" s="47"/>
      <c r="D134" s="4"/>
      <c r="E134" s="4"/>
      <c r="F134" s="4"/>
      <c r="G134" s="4"/>
      <c r="H134" s="4"/>
      <c r="I134" s="4"/>
      <c r="J134" s="4"/>
      <c r="K134" s="4"/>
      <c r="L134" s="4"/>
      <c r="M134" s="5"/>
      <c r="N134" s="14" t="s">
        <v>61</v>
      </c>
      <c r="O134" s="15"/>
      <c r="P134" s="15"/>
      <c r="Q134" s="15">
        <f>I139/4</f>
        <v>7.95</v>
      </c>
      <c r="R134" s="15" t="s">
        <v>5</v>
      </c>
      <c r="S134" s="15"/>
      <c r="T134" s="15"/>
      <c r="U134" s="76"/>
      <c r="V134" s="71"/>
      <c r="W134" s="71"/>
      <c r="X134" s="71"/>
      <c r="Y134" s="4"/>
    </row>
    <row r="135" spans="3:25" ht="15">
      <c r="C135" s="47"/>
      <c r="D135" s="4"/>
      <c r="E135" s="4"/>
      <c r="F135" s="9" t="s">
        <v>17</v>
      </c>
      <c r="G135" s="9"/>
      <c r="H135" s="9"/>
      <c r="I135" s="9"/>
      <c r="J135" s="9" t="s">
        <v>17</v>
      </c>
      <c r="K135" s="4"/>
      <c r="L135" s="4"/>
      <c r="M135" s="5"/>
      <c r="N135" s="30" t="s">
        <v>53</v>
      </c>
      <c r="O135" s="15"/>
      <c r="P135" s="15">
        <v>10</v>
      </c>
      <c r="Q135" s="15" t="s">
        <v>5</v>
      </c>
      <c r="R135" s="15"/>
      <c r="S135" s="15"/>
      <c r="T135" s="15"/>
      <c r="U135" s="76"/>
      <c r="V135" s="71"/>
      <c r="W135" s="71"/>
      <c r="X135" s="71"/>
      <c r="Y135" s="4"/>
    </row>
    <row r="136" spans="3:25" ht="15">
      <c r="C136" s="47"/>
      <c r="D136" s="4"/>
      <c r="E136" s="4"/>
      <c r="F136" s="9" t="s">
        <v>18</v>
      </c>
      <c r="G136" s="9"/>
      <c r="H136" s="9" t="s">
        <v>21</v>
      </c>
      <c r="I136" s="9"/>
      <c r="J136" s="9" t="s">
        <v>18</v>
      </c>
      <c r="K136" s="4"/>
      <c r="L136" s="4"/>
      <c r="M136" s="5"/>
      <c r="N136" s="33">
        <f>P135</f>
        <v>10</v>
      </c>
      <c r="O136" s="26" t="s">
        <v>50</v>
      </c>
      <c r="P136" s="26">
        <f>Q134</f>
        <v>7.95</v>
      </c>
      <c r="Q136" s="26" t="b">
        <f>N136&lt;=P136</f>
        <v>0</v>
      </c>
      <c r="R136" s="15"/>
      <c r="S136" s="15"/>
      <c r="T136" s="15"/>
      <c r="U136" s="76"/>
      <c r="V136" s="15"/>
      <c r="W136" s="71"/>
      <c r="X136" s="4"/>
      <c r="Y136" s="4"/>
    </row>
    <row r="137" spans="3:25">
      <c r="C137" s="47"/>
      <c r="D137" s="4"/>
      <c r="E137" s="8"/>
      <c r="F137" s="4"/>
      <c r="G137" s="4"/>
      <c r="H137" s="4"/>
      <c r="I137" s="4"/>
      <c r="J137" s="4"/>
      <c r="K137" s="4"/>
      <c r="L137" s="4"/>
      <c r="M137" s="5"/>
      <c r="N137" s="14"/>
      <c r="O137" s="15"/>
      <c r="P137" s="15"/>
      <c r="Q137" s="15"/>
      <c r="R137" s="15"/>
      <c r="S137" s="15"/>
      <c r="T137" s="15"/>
      <c r="U137" s="76"/>
      <c r="V137" s="15"/>
      <c r="W137" s="15"/>
      <c r="X137" s="4"/>
      <c r="Y137" s="4"/>
    </row>
    <row r="138" spans="3:25">
      <c r="C138" s="47"/>
      <c r="D138" s="4"/>
      <c r="E138" s="4"/>
      <c r="F138" s="4"/>
      <c r="G138" s="4"/>
      <c r="H138" s="4"/>
      <c r="I138" s="4"/>
      <c r="J138" s="4"/>
      <c r="K138" s="4"/>
      <c r="L138" s="4"/>
      <c r="M138" s="5"/>
      <c r="N138" s="14" t="s">
        <v>51</v>
      </c>
      <c r="O138" s="15"/>
      <c r="P138" s="15"/>
      <c r="Q138" s="15"/>
      <c r="R138" s="15"/>
      <c r="S138" s="15"/>
      <c r="T138" s="15"/>
      <c r="U138" s="76"/>
      <c r="V138" s="15"/>
      <c r="W138" s="15"/>
      <c r="X138" s="4"/>
      <c r="Y138" s="4"/>
    </row>
    <row r="139" spans="3:25">
      <c r="C139" s="47"/>
      <c r="D139" s="4"/>
      <c r="E139" s="4"/>
      <c r="F139" s="4"/>
      <c r="G139" s="4"/>
      <c r="H139" s="4" t="s">
        <v>22</v>
      </c>
      <c r="I139" s="4">
        <f>D117</f>
        <v>31.8</v>
      </c>
      <c r="J139" s="4" t="s">
        <v>5</v>
      </c>
      <c r="K139" s="4"/>
      <c r="L139" s="4"/>
      <c r="M139" s="5"/>
      <c r="N139" s="14" t="s">
        <v>62</v>
      </c>
      <c r="O139" s="15"/>
      <c r="P139" s="15"/>
      <c r="Q139" s="15">
        <f>I139/2</f>
        <v>15.9</v>
      </c>
      <c r="R139" s="15" t="s">
        <v>5</v>
      </c>
      <c r="S139" s="15"/>
      <c r="T139" s="15"/>
      <c r="U139" s="76"/>
      <c r="V139" s="15"/>
      <c r="W139" s="15"/>
      <c r="X139" s="4"/>
      <c r="Y139" s="4"/>
    </row>
    <row r="140" spans="3:25">
      <c r="C140" s="47"/>
      <c r="D140" s="9"/>
      <c r="E140" s="4"/>
      <c r="F140" s="4"/>
      <c r="G140" s="4"/>
      <c r="H140" s="4" t="s">
        <v>37</v>
      </c>
      <c r="I140" s="4">
        <f>H113</f>
        <v>35</v>
      </c>
      <c r="J140" s="4" t="s">
        <v>5</v>
      </c>
      <c r="K140" s="4"/>
      <c r="L140" s="4"/>
      <c r="M140" s="5"/>
      <c r="N140" s="14" t="s">
        <v>53</v>
      </c>
      <c r="O140" s="15"/>
      <c r="P140" s="15">
        <v>20</v>
      </c>
      <c r="Q140" s="15" t="s">
        <v>5</v>
      </c>
      <c r="R140" s="26"/>
      <c r="S140" s="15"/>
      <c r="T140" s="15"/>
      <c r="U140" s="76"/>
      <c r="V140" s="15"/>
      <c r="W140" s="15"/>
      <c r="X140" s="4"/>
      <c r="Y140" s="4"/>
    </row>
    <row r="141" spans="3:25">
      <c r="C141" s="47"/>
      <c r="D141" s="4"/>
      <c r="E141" s="4"/>
      <c r="F141" s="4"/>
      <c r="G141" s="4"/>
      <c r="H141" s="4"/>
      <c r="I141" s="4"/>
      <c r="J141" s="4"/>
      <c r="K141" s="4"/>
      <c r="L141" s="4"/>
      <c r="M141" s="5"/>
      <c r="N141" s="33">
        <f>P140</f>
        <v>20</v>
      </c>
      <c r="O141" s="26" t="s">
        <v>50</v>
      </c>
      <c r="P141" s="26">
        <f>Q139</f>
        <v>15.9</v>
      </c>
      <c r="Q141" s="26" t="b">
        <f>N141&lt;=P141</f>
        <v>0</v>
      </c>
      <c r="R141" s="26"/>
      <c r="S141" s="15"/>
      <c r="T141" s="15"/>
      <c r="U141" s="76"/>
      <c r="V141" s="15"/>
      <c r="W141" s="15"/>
      <c r="X141" s="4"/>
      <c r="Y141" s="4"/>
    </row>
    <row r="142" spans="3:25">
      <c r="C142" s="47"/>
      <c r="D142" s="4"/>
      <c r="E142" s="4"/>
      <c r="F142" s="4"/>
      <c r="G142" s="4"/>
      <c r="H142" s="4"/>
      <c r="I142" s="4"/>
      <c r="J142" s="4"/>
      <c r="K142" s="4"/>
      <c r="L142" s="4"/>
      <c r="M142" s="5"/>
      <c r="N142" s="33"/>
      <c r="O142" s="26"/>
      <c r="P142" s="26"/>
      <c r="Q142" s="26"/>
      <c r="R142" s="26"/>
      <c r="S142" s="15"/>
      <c r="T142" s="15"/>
      <c r="U142" s="76"/>
      <c r="V142" s="15"/>
      <c r="W142" s="15"/>
      <c r="X142" s="4"/>
      <c r="Y142" s="4"/>
    </row>
    <row r="143" spans="3:25" ht="13.5" thickBot="1">
      <c r="C143" s="53"/>
      <c r="D143" s="54"/>
      <c r="E143" s="54"/>
      <c r="F143" s="54"/>
      <c r="G143" s="54"/>
      <c r="H143" s="54"/>
      <c r="I143" s="54"/>
      <c r="J143" s="54"/>
      <c r="K143" s="54"/>
      <c r="L143" s="54"/>
      <c r="M143" s="55"/>
      <c r="N143" s="63"/>
      <c r="O143" s="64" t="s">
        <v>44</v>
      </c>
      <c r="P143" s="64"/>
      <c r="Q143" s="64" t="str">
        <f>IF(AND(Q136,Q141,R132),"SI","NO")</f>
        <v>NO</v>
      </c>
      <c r="R143" s="65"/>
      <c r="S143" s="65"/>
      <c r="T143" s="65"/>
      <c r="U143" s="79"/>
      <c r="V143" s="15"/>
      <c r="W143" s="15"/>
      <c r="X143" s="4"/>
      <c r="Y143" s="4"/>
    </row>
    <row r="145" spans="3:25" ht="15.75">
      <c r="C145" s="81" t="s">
        <v>74</v>
      </c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</row>
  </sheetData>
  <mergeCells count="3">
    <mergeCell ref="C3:Y3"/>
    <mergeCell ref="C145:Y145"/>
    <mergeCell ref="C2:U2"/>
  </mergeCells>
  <phoneticPr fontId="0" type="noConversion"/>
  <printOptions horizontalCentered="1" verticalCentered="1"/>
  <pageMargins left="0.62" right="0.75" top="1" bottom="1" header="0.5" footer="0.5"/>
  <pageSetup paperSize="9" scale="65" fitToWidth="2" fitToHeight="2" orientation="landscape" r:id="rId1"/>
  <headerFooter alignWithMargins="0"/>
  <rowBreaks count="3" manualBreakCount="3">
    <brk id="36" min="2" max="20" man="1"/>
    <brk id="68" min="2" max="20" man="1"/>
    <brk id="106" min="2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2:O154"/>
  <sheetViews>
    <sheetView topLeftCell="A105" workbookViewId="0">
      <selection activeCell="D109" sqref="D109:N146"/>
    </sheetView>
  </sheetViews>
  <sheetFormatPr baseColWidth="10" defaultColWidth="9.140625" defaultRowHeight="12.75"/>
  <sheetData>
    <row r="2" spans="3:15"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3:15" ht="26.25">
      <c r="C3" s="4"/>
      <c r="D3" s="67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3:15" ht="15.75">
      <c r="C4" s="4"/>
      <c r="D4" s="83" t="s">
        <v>66</v>
      </c>
      <c r="E4" s="83"/>
      <c r="F4" s="83"/>
      <c r="G4" s="83"/>
      <c r="H4" s="83"/>
      <c r="I4" s="83"/>
      <c r="J4" s="83"/>
      <c r="K4" s="4"/>
      <c r="L4" s="4"/>
      <c r="M4" s="4"/>
      <c r="N4" s="4"/>
      <c r="O4" s="4"/>
    </row>
    <row r="5" spans="3:15" ht="15.75">
      <c r="C5" s="4"/>
      <c r="D5" s="83" t="s">
        <v>67</v>
      </c>
      <c r="E5" s="83"/>
      <c r="F5" s="83"/>
      <c r="G5" s="83"/>
      <c r="H5" s="83"/>
      <c r="I5" s="83"/>
      <c r="J5" s="83"/>
      <c r="K5" s="4"/>
      <c r="L5" s="4"/>
      <c r="M5" s="4"/>
      <c r="N5" s="4"/>
      <c r="O5" s="4"/>
    </row>
    <row r="6" spans="3:15">
      <c r="C6" s="4"/>
      <c r="D6" s="69" t="s">
        <v>1</v>
      </c>
      <c r="E6" s="1"/>
      <c r="F6" s="1"/>
      <c r="G6" s="1"/>
      <c r="H6" s="1"/>
      <c r="I6" s="1"/>
      <c r="J6" s="2"/>
      <c r="K6" s="4"/>
      <c r="L6" s="4"/>
      <c r="M6" s="4"/>
      <c r="N6" s="4"/>
      <c r="O6" s="4"/>
    </row>
    <row r="7" spans="3:15">
      <c r="C7" s="4"/>
      <c r="D7" s="6" t="s">
        <v>2</v>
      </c>
      <c r="E7" s="4"/>
      <c r="F7" s="4"/>
      <c r="G7" s="4"/>
      <c r="H7" s="4"/>
      <c r="I7" s="4"/>
      <c r="J7" s="5"/>
      <c r="K7" s="4"/>
      <c r="L7" s="4"/>
      <c r="M7" s="4"/>
      <c r="N7" s="4"/>
      <c r="O7" s="4"/>
    </row>
    <row r="8" spans="3:15">
      <c r="C8" s="4"/>
      <c r="D8" s="68" t="s">
        <v>3</v>
      </c>
      <c r="E8" s="4"/>
      <c r="F8" s="4"/>
      <c r="G8" s="4"/>
      <c r="H8" s="4"/>
      <c r="I8" s="4"/>
      <c r="J8" s="5"/>
      <c r="K8" s="4"/>
      <c r="L8" s="4"/>
      <c r="M8" s="4"/>
      <c r="N8" s="4"/>
      <c r="O8" s="4"/>
    </row>
    <row r="9" spans="3:15">
      <c r="C9" s="4"/>
      <c r="D9" s="6"/>
      <c r="E9" s="4"/>
      <c r="F9" s="4" t="s">
        <v>4</v>
      </c>
      <c r="G9" s="4">
        <v>30</v>
      </c>
      <c r="H9" s="4" t="s">
        <v>5</v>
      </c>
      <c r="I9" s="4"/>
      <c r="J9" s="5"/>
      <c r="K9" s="4"/>
      <c r="L9" s="4"/>
      <c r="M9" s="4"/>
      <c r="N9" s="4"/>
      <c r="O9" s="4"/>
    </row>
    <row r="10" spans="3:15">
      <c r="C10" s="4"/>
      <c r="D10" s="6"/>
      <c r="E10" s="4" t="s">
        <v>6</v>
      </c>
      <c r="F10" s="4" t="s">
        <v>7</v>
      </c>
      <c r="G10" s="4">
        <v>30</v>
      </c>
      <c r="H10" s="4" t="s">
        <v>5</v>
      </c>
      <c r="I10" s="4"/>
      <c r="J10" s="5"/>
      <c r="K10" s="4"/>
      <c r="L10" s="4"/>
      <c r="M10" s="4"/>
      <c r="N10" s="4"/>
      <c r="O10" s="4"/>
    </row>
    <row r="11" spans="3:15">
      <c r="C11" s="4"/>
      <c r="D11" s="6"/>
      <c r="E11" s="4"/>
      <c r="F11" s="4"/>
      <c r="G11" s="4"/>
      <c r="H11" s="4"/>
      <c r="I11" s="4"/>
      <c r="J11" s="5"/>
      <c r="K11" s="4"/>
      <c r="L11" s="4"/>
      <c r="M11" s="4"/>
      <c r="N11" s="4"/>
      <c r="O11" s="4"/>
    </row>
    <row r="12" spans="3:15">
      <c r="C12" s="4"/>
      <c r="D12" s="6"/>
      <c r="E12" s="4"/>
      <c r="F12" s="4" t="s">
        <v>8</v>
      </c>
      <c r="G12" s="4"/>
      <c r="H12" s="4">
        <f>G9*G10</f>
        <v>900</v>
      </c>
      <c r="I12" s="4" t="s">
        <v>9</v>
      </c>
      <c r="J12" s="5"/>
      <c r="K12" s="4"/>
      <c r="L12" s="4"/>
      <c r="M12" s="4"/>
      <c r="N12" s="4"/>
      <c r="O12" s="4"/>
    </row>
    <row r="13" spans="3:15">
      <c r="C13" s="4"/>
      <c r="D13" s="6" t="s">
        <v>10</v>
      </c>
      <c r="E13" s="4">
        <v>8</v>
      </c>
      <c r="F13" s="4" t="s">
        <v>11</v>
      </c>
      <c r="G13" s="4"/>
      <c r="H13" s="4">
        <v>12</v>
      </c>
      <c r="I13" s="4" t="s">
        <v>12</v>
      </c>
      <c r="J13" s="5"/>
      <c r="K13" s="4"/>
      <c r="L13" s="4"/>
      <c r="M13" s="4"/>
      <c r="N13" s="4"/>
      <c r="O13" s="4"/>
    </row>
    <row r="14" spans="3:15">
      <c r="C14" s="4"/>
      <c r="D14" s="6" t="s">
        <v>13</v>
      </c>
      <c r="E14" s="7">
        <f>E13*(PI()*(H13^2)/4)/100</f>
        <v>9.0477868423386045</v>
      </c>
      <c r="F14" s="4" t="s">
        <v>9</v>
      </c>
      <c r="G14" s="4"/>
      <c r="H14" s="4"/>
      <c r="I14" s="4"/>
      <c r="J14" s="5"/>
      <c r="K14" s="4"/>
      <c r="L14" s="4"/>
      <c r="M14" s="4"/>
      <c r="N14" s="4"/>
      <c r="O14" s="4"/>
    </row>
    <row r="15" spans="3:15">
      <c r="C15" s="4"/>
      <c r="D15" s="6" t="s">
        <v>14</v>
      </c>
      <c r="E15" s="7">
        <f>E14</f>
        <v>9.0477868423386045</v>
      </c>
      <c r="F15" s="4" t="s">
        <v>9</v>
      </c>
      <c r="G15" s="4"/>
      <c r="H15" s="4"/>
      <c r="I15" s="4"/>
      <c r="J15" s="5"/>
      <c r="K15" s="4"/>
      <c r="L15" s="4"/>
      <c r="M15" s="4"/>
      <c r="N15" s="4"/>
      <c r="O15" s="4"/>
    </row>
    <row r="16" spans="3:15">
      <c r="C16" s="4"/>
      <c r="D16" s="6"/>
      <c r="E16" s="4"/>
      <c r="F16" s="4"/>
      <c r="G16" s="4"/>
      <c r="H16" s="4"/>
      <c r="I16" s="4"/>
      <c r="J16" s="5"/>
      <c r="K16" s="4"/>
      <c r="L16" s="4"/>
      <c r="M16" s="4"/>
      <c r="N16" s="4"/>
      <c r="O16" s="4"/>
    </row>
    <row r="17" spans="3:15">
      <c r="C17" s="4"/>
      <c r="D17" s="3" t="s">
        <v>15</v>
      </c>
      <c r="E17" s="4"/>
      <c r="F17" s="4"/>
      <c r="G17" s="4"/>
      <c r="H17" s="4"/>
      <c r="I17" s="4"/>
      <c r="J17" s="5"/>
      <c r="K17" s="4"/>
      <c r="L17" s="4"/>
      <c r="M17" s="4"/>
      <c r="N17" s="4"/>
      <c r="O17" s="4"/>
    </row>
    <row r="18" spans="3:15">
      <c r="C18" s="4"/>
      <c r="D18" s="6"/>
      <c r="E18" s="4"/>
      <c r="F18" s="4"/>
      <c r="G18" s="4"/>
      <c r="H18" s="4"/>
      <c r="I18" s="4"/>
      <c r="J18" s="5"/>
      <c r="K18" s="4"/>
      <c r="L18" s="4"/>
      <c r="M18" s="4"/>
      <c r="N18" s="4"/>
      <c r="O18" s="4"/>
    </row>
    <row r="19" spans="3:15">
      <c r="C19" s="4"/>
      <c r="D19" s="6"/>
      <c r="E19" s="4"/>
      <c r="F19" s="4"/>
      <c r="G19" s="4"/>
      <c r="H19" s="4"/>
      <c r="I19" s="4"/>
      <c r="J19" s="5"/>
      <c r="K19" s="4"/>
      <c r="L19" s="4"/>
      <c r="M19" s="4"/>
      <c r="N19" s="4"/>
      <c r="O19" s="4"/>
    </row>
    <row r="20" spans="3:15">
      <c r="C20" s="4"/>
      <c r="D20" s="6"/>
      <c r="E20" s="4"/>
      <c r="F20" s="4"/>
      <c r="G20" s="4"/>
      <c r="H20" s="8"/>
      <c r="I20" s="4"/>
      <c r="J20" s="5"/>
      <c r="K20" s="4"/>
      <c r="L20" s="4"/>
      <c r="M20" s="4"/>
      <c r="N20" s="4"/>
      <c r="O20" s="4"/>
    </row>
    <row r="21" spans="3:15">
      <c r="C21" s="4"/>
      <c r="D21" s="6"/>
      <c r="E21" s="4" t="s">
        <v>17</v>
      </c>
      <c r="F21" s="4" t="s">
        <v>18</v>
      </c>
      <c r="G21" s="4"/>
      <c r="H21" s="4"/>
      <c r="I21" s="4"/>
      <c r="J21" s="5"/>
      <c r="K21" s="4"/>
      <c r="L21" s="4"/>
      <c r="M21" s="4"/>
      <c r="N21" s="4"/>
      <c r="O21" s="4"/>
    </row>
    <row r="22" spans="3:15">
      <c r="C22" s="4"/>
      <c r="D22" s="6" t="s">
        <v>19</v>
      </c>
      <c r="E22" s="4"/>
      <c r="F22" s="4"/>
      <c r="G22" s="4"/>
      <c r="H22" s="4"/>
      <c r="I22" s="4"/>
      <c r="J22" s="5"/>
      <c r="K22" s="4"/>
      <c r="L22" s="4"/>
      <c r="M22" s="4"/>
      <c r="N22" s="4"/>
      <c r="O22" s="4"/>
    </row>
    <row r="23" spans="3:15">
      <c r="C23" s="4"/>
      <c r="D23" s="6" t="s">
        <v>20</v>
      </c>
      <c r="E23" s="4"/>
      <c r="F23" s="4"/>
      <c r="G23" s="9"/>
      <c r="H23" s="4"/>
      <c r="I23" s="4"/>
      <c r="J23" s="5"/>
      <c r="K23" s="4"/>
      <c r="L23" s="4"/>
      <c r="M23" s="4"/>
      <c r="N23" s="4"/>
      <c r="O23" s="4"/>
    </row>
    <row r="24" spans="3:15">
      <c r="C24" s="4"/>
      <c r="D24" s="6"/>
      <c r="E24" s="4"/>
      <c r="F24" s="4"/>
      <c r="G24" s="4"/>
      <c r="H24" s="4"/>
      <c r="I24" s="4"/>
      <c r="J24" s="5"/>
      <c r="K24" s="4"/>
      <c r="L24" s="4"/>
      <c r="M24" s="4"/>
      <c r="N24" s="4"/>
      <c r="O24" s="4"/>
    </row>
    <row r="25" spans="3:15">
      <c r="C25" s="4"/>
      <c r="D25" s="6"/>
      <c r="E25" s="4"/>
      <c r="F25" s="4" t="s">
        <v>21</v>
      </c>
      <c r="G25" s="4"/>
      <c r="H25" s="4"/>
      <c r="I25" s="4"/>
      <c r="J25" s="5"/>
      <c r="K25" s="4"/>
      <c r="L25" s="4"/>
      <c r="M25" s="4"/>
      <c r="N25" s="4"/>
      <c r="O25" s="4"/>
    </row>
    <row r="26" spans="3:15">
      <c r="C26" s="4"/>
      <c r="D26" s="6"/>
      <c r="E26" s="4"/>
      <c r="F26" s="4"/>
      <c r="G26" s="4"/>
      <c r="H26" s="4"/>
      <c r="I26" s="4"/>
      <c r="J26" s="5"/>
      <c r="K26" s="4"/>
      <c r="L26" s="4"/>
      <c r="M26" s="4"/>
      <c r="N26" s="4"/>
      <c r="O26" s="4"/>
    </row>
    <row r="27" spans="3:15">
      <c r="C27" s="4"/>
      <c r="D27" s="6"/>
      <c r="E27" s="4"/>
      <c r="F27" s="4"/>
      <c r="G27" s="4"/>
      <c r="H27" s="4"/>
      <c r="I27" s="4"/>
      <c r="J27" s="5"/>
      <c r="K27" s="4"/>
      <c r="L27" s="4"/>
      <c r="M27" s="4"/>
      <c r="N27" s="4"/>
      <c r="O27" s="4"/>
    </row>
    <row r="28" spans="3:15">
      <c r="C28" s="4"/>
      <c r="D28" s="6"/>
      <c r="E28" s="4" t="s">
        <v>17</v>
      </c>
      <c r="F28" s="4" t="s">
        <v>18</v>
      </c>
      <c r="G28" s="4"/>
      <c r="H28" s="4"/>
      <c r="I28" s="4"/>
      <c r="J28" s="5"/>
      <c r="K28" s="4"/>
      <c r="L28" s="4"/>
      <c r="M28" s="4"/>
      <c r="N28" s="4"/>
      <c r="O28" s="4"/>
    </row>
    <row r="29" spans="3:15">
      <c r="C29" s="4"/>
      <c r="D29" s="6"/>
      <c r="E29" s="4"/>
      <c r="F29" s="4"/>
      <c r="G29" s="4" t="s">
        <v>22</v>
      </c>
      <c r="H29" s="4">
        <v>27</v>
      </c>
      <c r="I29" s="4" t="s">
        <v>5</v>
      </c>
      <c r="J29" s="5"/>
      <c r="K29" s="4"/>
      <c r="L29" s="4"/>
      <c r="M29" s="4"/>
      <c r="N29" s="4"/>
      <c r="O29" s="4"/>
    </row>
    <row r="30" spans="3:15">
      <c r="C30" s="4"/>
      <c r="D30" s="6"/>
      <c r="E30" s="4"/>
      <c r="F30" s="4"/>
      <c r="G30" s="4"/>
      <c r="H30" s="4"/>
      <c r="I30" s="4"/>
      <c r="J30" s="5"/>
      <c r="K30" s="4"/>
      <c r="L30" s="4"/>
      <c r="M30" s="4"/>
      <c r="N30" s="4"/>
      <c r="O30" s="4"/>
    </row>
    <row r="31" spans="3:15">
      <c r="C31" s="4"/>
      <c r="D31" s="6"/>
      <c r="E31" s="4"/>
      <c r="F31" s="4"/>
      <c r="G31" s="4"/>
      <c r="H31" s="4"/>
      <c r="I31" s="4"/>
      <c r="J31" s="5"/>
      <c r="K31" s="4"/>
      <c r="L31" s="4"/>
      <c r="M31" s="4"/>
      <c r="N31" s="4"/>
      <c r="O31" s="4"/>
    </row>
    <row r="32" spans="3:15">
      <c r="C32" s="4"/>
      <c r="D32" s="6" t="s">
        <v>23</v>
      </c>
      <c r="E32" s="4"/>
      <c r="F32" s="4"/>
      <c r="G32" s="4"/>
      <c r="H32" s="4">
        <f>G9</f>
        <v>30</v>
      </c>
      <c r="I32" s="4" t="s">
        <v>5</v>
      </c>
      <c r="J32" s="5"/>
      <c r="K32" s="4"/>
      <c r="L32" s="4"/>
      <c r="M32" s="4"/>
      <c r="N32" s="4"/>
      <c r="O32" s="4"/>
    </row>
    <row r="33" spans="3:15">
      <c r="C33" s="4"/>
      <c r="D33" s="11" t="s">
        <v>24</v>
      </c>
      <c r="E33" s="12"/>
      <c r="F33" s="12"/>
      <c r="G33" s="12"/>
      <c r="H33" s="12">
        <v>30</v>
      </c>
      <c r="I33" s="12" t="s">
        <v>5</v>
      </c>
      <c r="J33" s="13"/>
      <c r="K33" s="4"/>
      <c r="L33" s="4"/>
      <c r="M33" s="4"/>
      <c r="N33" s="4"/>
      <c r="O33" s="4"/>
    </row>
    <row r="34" spans="3:15"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3:15" ht="15.75">
      <c r="C35" s="4"/>
      <c r="D35" s="83" t="s">
        <v>68</v>
      </c>
      <c r="E35" s="83"/>
      <c r="F35" s="83"/>
      <c r="G35" s="83"/>
      <c r="H35" s="83"/>
      <c r="I35" s="83"/>
      <c r="J35" s="83"/>
      <c r="K35" s="4"/>
      <c r="L35" s="4"/>
      <c r="M35" s="4"/>
      <c r="N35" s="4"/>
      <c r="O35" s="4"/>
    </row>
    <row r="36" spans="3:15" ht="15.75">
      <c r="C36" s="4"/>
      <c r="D36" s="83" t="s">
        <v>69</v>
      </c>
      <c r="E36" s="83"/>
      <c r="F36" s="83"/>
      <c r="G36" s="83"/>
      <c r="H36" s="83"/>
      <c r="I36" s="83"/>
      <c r="J36" s="83"/>
      <c r="K36" s="4"/>
      <c r="L36" s="4"/>
      <c r="M36" s="4"/>
      <c r="N36" s="4"/>
      <c r="O36" s="4"/>
    </row>
    <row r="37" spans="3:15">
      <c r="C37" s="4"/>
      <c r="D37" s="69" t="s">
        <v>1</v>
      </c>
      <c r="E37" s="1"/>
      <c r="F37" s="1"/>
      <c r="G37" s="1"/>
      <c r="H37" s="1"/>
      <c r="I37" s="1"/>
      <c r="J37" s="2"/>
      <c r="K37" s="4"/>
      <c r="L37" s="4"/>
      <c r="M37" s="4"/>
      <c r="N37" s="4"/>
      <c r="O37" s="4"/>
    </row>
    <row r="38" spans="3:15">
      <c r="C38" s="4"/>
      <c r="D38" s="6" t="s">
        <v>2</v>
      </c>
      <c r="E38" s="4"/>
      <c r="F38" s="4"/>
      <c r="G38" s="4"/>
      <c r="H38" s="4"/>
      <c r="I38" s="4"/>
      <c r="J38" s="5"/>
      <c r="K38" s="4"/>
      <c r="L38" s="4"/>
      <c r="M38" s="4"/>
      <c r="N38" s="4"/>
      <c r="O38" s="4"/>
    </row>
    <row r="39" spans="3:15">
      <c r="C39" s="4"/>
      <c r="D39" s="68" t="s">
        <v>3</v>
      </c>
      <c r="E39" s="4"/>
      <c r="F39" s="4"/>
      <c r="G39" s="4"/>
      <c r="H39" s="4"/>
      <c r="I39" s="4"/>
      <c r="J39" s="5"/>
      <c r="K39" s="4"/>
      <c r="L39" s="4"/>
      <c r="M39" s="4"/>
      <c r="N39" s="4"/>
      <c r="O39" s="4"/>
    </row>
    <row r="40" spans="3:15">
      <c r="C40" s="4"/>
      <c r="D40" s="6"/>
      <c r="E40" s="4"/>
      <c r="F40" s="4" t="s">
        <v>4</v>
      </c>
      <c r="G40" s="4">
        <v>30</v>
      </c>
      <c r="H40" s="4" t="s">
        <v>5</v>
      </c>
      <c r="I40" s="4"/>
      <c r="J40" s="5"/>
      <c r="K40" s="4"/>
      <c r="L40" s="4"/>
      <c r="M40" s="4"/>
      <c r="N40" s="4"/>
      <c r="O40" s="4"/>
    </row>
    <row r="41" spans="3:15">
      <c r="C41" s="4"/>
      <c r="D41" s="6"/>
      <c r="E41" s="4" t="s">
        <v>6</v>
      </c>
      <c r="F41" s="4" t="s">
        <v>7</v>
      </c>
      <c r="G41" s="4">
        <v>30</v>
      </c>
      <c r="H41" s="4" t="s">
        <v>5</v>
      </c>
      <c r="I41" s="4"/>
      <c r="J41" s="5"/>
      <c r="K41" s="4"/>
      <c r="L41" s="4"/>
      <c r="M41" s="4"/>
      <c r="N41" s="4"/>
      <c r="O41" s="4"/>
    </row>
    <row r="42" spans="3:15">
      <c r="C42" s="4"/>
      <c r="D42" s="6"/>
      <c r="E42" s="4"/>
      <c r="F42" s="4"/>
      <c r="G42" s="4"/>
      <c r="H42" s="4"/>
      <c r="I42" s="4"/>
      <c r="J42" s="5"/>
      <c r="K42" s="4"/>
      <c r="L42" s="4"/>
      <c r="M42" s="4"/>
      <c r="N42" s="4"/>
      <c r="O42" s="4"/>
    </row>
    <row r="43" spans="3:15">
      <c r="C43" s="4"/>
      <c r="D43" s="6"/>
      <c r="E43" s="4"/>
      <c r="F43" s="4" t="s">
        <v>8</v>
      </c>
      <c r="G43" s="4"/>
      <c r="H43" s="4">
        <f>G40*G41</f>
        <v>900</v>
      </c>
      <c r="I43" s="4" t="s">
        <v>9</v>
      </c>
      <c r="J43" s="5"/>
      <c r="K43" s="4"/>
      <c r="L43" s="4"/>
      <c r="M43" s="4"/>
      <c r="N43" s="4"/>
      <c r="O43" s="4"/>
    </row>
    <row r="44" spans="3:15">
      <c r="C44" s="4"/>
      <c r="D44" s="6" t="s">
        <v>10</v>
      </c>
      <c r="E44" s="4">
        <v>4</v>
      </c>
      <c r="F44" s="4" t="s">
        <v>11</v>
      </c>
      <c r="G44" s="4"/>
      <c r="H44" s="4">
        <v>14</v>
      </c>
      <c r="I44" s="4" t="s">
        <v>12</v>
      </c>
      <c r="J44" s="5"/>
      <c r="K44" s="4"/>
      <c r="L44" s="4"/>
      <c r="M44" s="4"/>
      <c r="N44" s="4"/>
      <c r="O44" s="4"/>
    </row>
    <row r="45" spans="3:15">
      <c r="C45" s="4"/>
      <c r="D45" s="6" t="s">
        <v>13</v>
      </c>
      <c r="E45" s="7">
        <f>E44*(PI()*(H44^2)/4)/100</f>
        <v>6.1575216010359943</v>
      </c>
      <c r="F45" s="4" t="s">
        <v>9</v>
      </c>
      <c r="G45" s="4"/>
      <c r="H45" s="4"/>
      <c r="I45" s="4"/>
      <c r="J45" s="5"/>
      <c r="K45" s="4"/>
      <c r="L45" s="4"/>
      <c r="M45" s="4"/>
      <c r="N45" s="4"/>
      <c r="O45" s="4"/>
    </row>
    <row r="46" spans="3:15">
      <c r="C46" s="4"/>
      <c r="D46" s="6" t="s">
        <v>10</v>
      </c>
      <c r="E46" s="4">
        <v>4</v>
      </c>
      <c r="F46" s="4" t="s">
        <v>11</v>
      </c>
      <c r="G46" s="4"/>
      <c r="H46" s="4">
        <v>12</v>
      </c>
      <c r="I46" s="4" t="s">
        <v>12</v>
      </c>
      <c r="J46" s="5"/>
      <c r="K46" s="4"/>
      <c r="L46" s="4"/>
      <c r="M46" s="4"/>
      <c r="N46" s="4"/>
      <c r="O46" s="4"/>
    </row>
    <row r="47" spans="3:15">
      <c r="C47" s="4"/>
      <c r="D47" s="6" t="s">
        <v>13</v>
      </c>
      <c r="E47" s="7">
        <f>E46*(PI()*(H46^2)/4)/100</f>
        <v>4.5238934211693023</v>
      </c>
      <c r="F47" s="4" t="s">
        <v>9</v>
      </c>
      <c r="G47" s="4"/>
      <c r="H47" s="4"/>
      <c r="I47" s="4"/>
      <c r="J47" s="5"/>
      <c r="K47" s="4"/>
      <c r="L47" s="4"/>
      <c r="M47" s="4"/>
      <c r="N47" s="4"/>
      <c r="O47" s="4"/>
    </row>
    <row r="48" spans="3:15">
      <c r="C48" s="4"/>
      <c r="D48" s="6" t="s">
        <v>14</v>
      </c>
      <c r="E48" s="7">
        <f>E45+E47</f>
        <v>10.681415022205297</v>
      </c>
      <c r="F48" s="4" t="s">
        <v>9</v>
      </c>
      <c r="G48" s="4"/>
      <c r="H48" s="4"/>
      <c r="I48" s="4"/>
      <c r="J48" s="5"/>
      <c r="K48" s="4"/>
      <c r="L48" s="4"/>
      <c r="M48" s="4"/>
      <c r="N48" s="4"/>
      <c r="O48" s="4"/>
    </row>
    <row r="49" spans="3:15">
      <c r="C49" s="4"/>
      <c r="D49" s="6"/>
      <c r="E49" s="4"/>
      <c r="F49" s="4"/>
      <c r="G49" s="4"/>
      <c r="H49" s="4"/>
      <c r="I49" s="4"/>
      <c r="J49" s="5"/>
      <c r="K49" s="4"/>
      <c r="L49" s="4"/>
      <c r="M49" s="4"/>
      <c r="N49" s="4"/>
      <c r="O49" s="4"/>
    </row>
    <row r="50" spans="3:15">
      <c r="C50" s="4"/>
      <c r="D50" s="3" t="s">
        <v>15</v>
      </c>
      <c r="E50" s="4"/>
      <c r="F50" s="4"/>
      <c r="G50" s="4"/>
      <c r="H50" s="4"/>
      <c r="I50" s="4"/>
      <c r="J50" s="5"/>
      <c r="K50" s="4"/>
      <c r="L50" s="4"/>
      <c r="M50" s="4"/>
      <c r="N50" s="4"/>
      <c r="O50" s="4"/>
    </row>
    <row r="51" spans="3:15">
      <c r="C51" s="4"/>
      <c r="D51" s="6"/>
      <c r="E51" s="4"/>
      <c r="F51" s="4"/>
      <c r="G51" s="4"/>
      <c r="H51" s="4"/>
      <c r="I51" s="4"/>
      <c r="J51" s="5"/>
      <c r="K51" s="4"/>
      <c r="L51" s="4"/>
      <c r="M51" s="4"/>
      <c r="N51" s="4"/>
      <c r="O51" s="4"/>
    </row>
    <row r="52" spans="3:15">
      <c r="C52" s="4"/>
      <c r="D52" s="6"/>
      <c r="E52" s="4"/>
      <c r="F52" s="4"/>
      <c r="G52" s="4"/>
      <c r="H52" s="4"/>
      <c r="I52" s="4"/>
      <c r="J52" s="5"/>
      <c r="K52" s="4"/>
      <c r="L52" s="4"/>
      <c r="M52" s="4"/>
      <c r="N52" s="4"/>
      <c r="O52" s="4"/>
    </row>
    <row r="53" spans="3:15">
      <c r="C53" s="4"/>
      <c r="D53" s="6"/>
      <c r="E53" s="4"/>
      <c r="F53" s="4"/>
      <c r="G53" s="4"/>
      <c r="H53" s="4"/>
      <c r="I53" s="4"/>
      <c r="J53" s="5"/>
      <c r="K53" s="4"/>
      <c r="L53" s="4"/>
      <c r="M53" s="4"/>
      <c r="N53" s="4"/>
      <c r="O53" s="4"/>
    </row>
    <row r="54" spans="3:15">
      <c r="C54" s="4"/>
      <c r="D54" s="6"/>
      <c r="E54" s="4"/>
      <c r="F54" s="4"/>
      <c r="G54" s="4"/>
      <c r="H54" s="8"/>
      <c r="I54" s="4"/>
      <c r="J54" s="5"/>
      <c r="K54" s="4"/>
      <c r="L54" s="4"/>
      <c r="M54" s="4"/>
      <c r="N54" s="4"/>
      <c r="O54" s="4"/>
    </row>
    <row r="55" spans="3:15">
      <c r="C55" s="4"/>
      <c r="D55" s="6" t="s">
        <v>19</v>
      </c>
      <c r="E55" s="4" t="s">
        <v>17</v>
      </c>
      <c r="F55" s="4" t="s">
        <v>18</v>
      </c>
      <c r="G55" s="4"/>
      <c r="H55" s="4"/>
      <c r="I55" s="4"/>
      <c r="J55" s="5"/>
      <c r="K55" s="4"/>
      <c r="L55" s="4"/>
      <c r="M55" s="4"/>
      <c r="N55" s="4"/>
      <c r="O55" s="4"/>
    </row>
    <row r="56" spans="3:15">
      <c r="C56" s="4"/>
      <c r="D56" s="6" t="s">
        <v>20</v>
      </c>
      <c r="E56" s="4"/>
      <c r="F56" s="4"/>
      <c r="G56" s="4"/>
      <c r="H56" s="4"/>
      <c r="I56" s="4"/>
      <c r="J56" s="5"/>
      <c r="K56" s="4"/>
      <c r="L56" s="4"/>
      <c r="M56" s="4"/>
      <c r="N56" s="4"/>
      <c r="O56" s="4"/>
    </row>
    <row r="57" spans="3:15">
      <c r="C57" s="4"/>
      <c r="D57" s="6"/>
      <c r="E57" s="4"/>
      <c r="F57" s="4"/>
      <c r="G57" s="9"/>
      <c r="H57" s="4"/>
      <c r="I57" s="4"/>
      <c r="J57" s="5"/>
      <c r="K57" s="4"/>
      <c r="L57" s="4"/>
      <c r="M57" s="4"/>
      <c r="N57" s="4"/>
      <c r="O57" s="4"/>
    </row>
    <row r="58" spans="3:15">
      <c r="C58" s="4"/>
      <c r="D58" s="6"/>
      <c r="E58" s="4"/>
      <c r="F58" s="4"/>
      <c r="G58" s="4"/>
      <c r="H58" s="4"/>
      <c r="I58" s="4"/>
      <c r="J58" s="5"/>
      <c r="K58" s="4"/>
      <c r="L58" s="4"/>
      <c r="M58" s="4"/>
      <c r="N58" s="4"/>
      <c r="O58" s="4"/>
    </row>
    <row r="59" spans="3:15">
      <c r="C59" s="4"/>
      <c r="D59" s="6"/>
      <c r="E59" s="4"/>
      <c r="F59" s="4" t="s">
        <v>21</v>
      </c>
      <c r="G59" s="4"/>
      <c r="H59" s="4"/>
      <c r="I59" s="4"/>
      <c r="J59" s="5"/>
      <c r="K59" s="4"/>
      <c r="L59" s="4"/>
      <c r="M59" s="4"/>
      <c r="N59" s="4"/>
      <c r="O59" s="4"/>
    </row>
    <row r="60" spans="3:15">
      <c r="C60" s="4"/>
      <c r="D60" s="6"/>
      <c r="E60" s="4"/>
      <c r="F60" s="4"/>
      <c r="G60" s="4"/>
      <c r="H60" s="4"/>
      <c r="I60" s="4"/>
      <c r="J60" s="5"/>
      <c r="K60" s="4"/>
      <c r="L60" s="4"/>
      <c r="M60" s="4"/>
      <c r="N60" s="4"/>
      <c r="O60" s="4"/>
    </row>
    <row r="61" spans="3:15">
      <c r="C61" s="4"/>
      <c r="D61" s="6"/>
      <c r="E61" s="4"/>
      <c r="F61" s="4"/>
      <c r="G61" s="4"/>
      <c r="H61" s="4"/>
      <c r="I61" s="4"/>
      <c r="J61" s="5"/>
      <c r="K61" s="4"/>
      <c r="L61" s="4"/>
      <c r="M61" s="4"/>
      <c r="N61" s="4"/>
      <c r="O61" s="4"/>
    </row>
    <row r="62" spans="3:15">
      <c r="C62" s="4"/>
      <c r="D62" s="6"/>
      <c r="E62" s="4" t="s">
        <v>17</v>
      </c>
      <c r="F62" s="4" t="s">
        <v>18</v>
      </c>
      <c r="G62" s="4"/>
      <c r="H62" s="4"/>
      <c r="I62" s="4"/>
      <c r="J62" s="5"/>
      <c r="K62" s="4"/>
      <c r="L62" s="4"/>
      <c r="M62" s="4"/>
      <c r="N62" s="4"/>
      <c r="O62" s="4"/>
    </row>
    <row r="63" spans="3:15">
      <c r="C63" s="4"/>
      <c r="D63" s="6"/>
      <c r="E63" s="4"/>
      <c r="F63" s="4"/>
      <c r="G63" s="4" t="s">
        <v>22</v>
      </c>
      <c r="H63" s="4">
        <v>27</v>
      </c>
      <c r="I63" s="4" t="s">
        <v>5</v>
      </c>
      <c r="J63" s="5"/>
      <c r="K63" s="4"/>
      <c r="L63" s="4"/>
      <c r="M63" s="4"/>
      <c r="N63" s="4"/>
      <c r="O63" s="4"/>
    </row>
    <row r="64" spans="3:15">
      <c r="C64" s="4"/>
      <c r="D64" s="6"/>
      <c r="E64" s="4"/>
      <c r="F64" s="4"/>
      <c r="G64" s="4"/>
      <c r="H64" s="4"/>
      <c r="I64" s="4"/>
      <c r="J64" s="5"/>
      <c r="K64" s="4"/>
      <c r="L64" s="4"/>
      <c r="M64" s="4"/>
      <c r="N64" s="4"/>
      <c r="O64" s="4"/>
    </row>
    <row r="65" spans="3:15">
      <c r="C65" s="4"/>
      <c r="D65" s="6" t="s">
        <v>23</v>
      </c>
      <c r="E65" s="4"/>
      <c r="F65" s="4"/>
      <c r="G65" s="4"/>
      <c r="H65" s="4">
        <v>30</v>
      </c>
      <c r="I65" s="4" t="s">
        <v>5</v>
      </c>
      <c r="J65" s="5"/>
      <c r="K65" s="4"/>
      <c r="L65" s="4"/>
      <c r="M65" s="4"/>
      <c r="N65" s="4"/>
      <c r="O65" s="4"/>
    </row>
    <row r="66" spans="3:15">
      <c r="C66" s="4"/>
      <c r="D66" s="11" t="s">
        <v>24</v>
      </c>
      <c r="E66" s="12"/>
      <c r="F66" s="12"/>
      <c r="G66" s="12"/>
      <c r="H66" s="12">
        <v>30</v>
      </c>
      <c r="I66" s="12" t="s">
        <v>5</v>
      </c>
      <c r="J66" s="13"/>
      <c r="K66" s="4"/>
      <c r="L66" s="4"/>
      <c r="M66" s="4"/>
      <c r="N66" s="4"/>
      <c r="O66" s="4"/>
    </row>
    <row r="67" spans="3:1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3:1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3:1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3:15" ht="15.75">
      <c r="C70" s="4"/>
      <c r="D70" s="83" t="s">
        <v>71</v>
      </c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4"/>
    </row>
    <row r="71" spans="3:15" ht="15.75">
      <c r="C71" s="4"/>
      <c r="D71" s="83" t="s">
        <v>70</v>
      </c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4"/>
    </row>
    <row r="72" spans="3:15">
      <c r="C72" s="4"/>
      <c r="D72" s="69" t="s">
        <v>1</v>
      </c>
      <c r="E72" s="1"/>
      <c r="F72" s="1"/>
      <c r="G72" s="1"/>
      <c r="H72" s="1"/>
      <c r="I72" s="1"/>
      <c r="J72" s="1"/>
      <c r="K72" s="1"/>
      <c r="L72" s="1"/>
      <c r="M72" s="1"/>
      <c r="N72" s="2"/>
      <c r="O72" s="4"/>
    </row>
    <row r="73" spans="3:15">
      <c r="C73" s="4"/>
      <c r="D73" s="6" t="s">
        <v>29</v>
      </c>
      <c r="E73" s="4"/>
      <c r="F73" s="4"/>
      <c r="G73" s="4"/>
      <c r="H73" s="4"/>
      <c r="I73" s="4"/>
      <c r="J73" s="4"/>
      <c r="K73" s="4"/>
      <c r="L73" s="4"/>
      <c r="M73" s="4"/>
      <c r="N73" s="5"/>
      <c r="O73" s="4"/>
    </row>
    <row r="74" spans="3:15">
      <c r="C74" s="4"/>
      <c r="D74" s="6"/>
      <c r="E74" s="9"/>
      <c r="F74" s="4"/>
      <c r="G74" s="4"/>
      <c r="H74" s="4"/>
      <c r="I74" s="4"/>
      <c r="J74" s="4"/>
      <c r="K74" s="4"/>
      <c r="L74" s="4"/>
      <c r="M74" s="4"/>
      <c r="N74" s="5"/>
      <c r="O74" s="4"/>
    </row>
    <row r="75" spans="3:15">
      <c r="C75" s="4"/>
      <c r="D75" s="6"/>
      <c r="E75" s="4"/>
      <c r="F75" s="4"/>
      <c r="G75" s="4"/>
      <c r="H75" s="4"/>
      <c r="I75" s="4"/>
      <c r="J75" s="4"/>
      <c r="K75" s="4"/>
      <c r="L75" s="4"/>
      <c r="M75" s="4"/>
      <c r="N75" s="5"/>
      <c r="O75" s="4"/>
    </row>
    <row r="76" spans="3:15">
      <c r="C76" s="4"/>
      <c r="D76" s="6"/>
      <c r="E76" s="4"/>
      <c r="F76" s="4"/>
      <c r="G76" s="4"/>
      <c r="H76" s="4" t="s">
        <v>4</v>
      </c>
      <c r="I76" s="4">
        <v>20</v>
      </c>
      <c r="J76" s="4" t="s">
        <v>5</v>
      </c>
      <c r="K76" s="4"/>
      <c r="L76" s="4"/>
      <c r="M76" s="4"/>
      <c r="N76" s="5"/>
      <c r="O76" s="4"/>
    </row>
    <row r="77" spans="3:15">
      <c r="C77" s="4"/>
      <c r="D77" s="68"/>
      <c r="E77" s="4"/>
      <c r="F77" s="4"/>
      <c r="G77" s="4"/>
      <c r="H77" s="4" t="s">
        <v>7</v>
      </c>
      <c r="I77" s="4">
        <v>45</v>
      </c>
      <c r="J77" s="4" t="s">
        <v>5</v>
      </c>
      <c r="K77" s="4"/>
      <c r="L77" s="4"/>
      <c r="M77" s="4"/>
      <c r="N77" s="5"/>
      <c r="O77" s="4"/>
    </row>
    <row r="78" spans="3:15">
      <c r="C78" s="4"/>
      <c r="D78" s="6"/>
      <c r="E78" s="4"/>
      <c r="F78" s="4"/>
      <c r="G78" s="4"/>
      <c r="H78" s="4"/>
      <c r="I78" s="4"/>
      <c r="J78" s="4"/>
      <c r="K78" s="4"/>
      <c r="L78" s="4"/>
      <c r="M78" s="4"/>
      <c r="N78" s="5"/>
      <c r="O78" s="4"/>
    </row>
    <row r="79" spans="3:15">
      <c r="C79" s="4"/>
      <c r="D79" s="6"/>
      <c r="E79" s="4"/>
      <c r="F79" s="4"/>
      <c r="G79" s="4"/>
      <c r="H79" s="4" t="s">
        <v>8</v>
      </c>
      <c r="I79" s="4"/>
      <c r="J79" s="4">
        <f>I76*I77</f>
        <v>900</v>
      </c>
      <c r="K79" s="4" t="s">
        <v>9</v>
      </c>
      <c r="L79" s="4"/>
      <c r="M79" s="4"/>
      <c r="N79" s="5"/>
      <c r="O79" s="4"/>
    </row>
    <row r="80" spans="3:15">
      <c r="C80" s="4"/>
      <c r="D80" s="6"/>
      <c r="E80" s="4"/>
      <c r="F80" s="4"/>
      <c r="G80" s="4"/>
      <c r="H80" s="4"/>
      <c r="I80" s="4"/>
      <c r="J80" s="4"/>
      <c r="K80" s="4"/>
      <c r="L80" s="4"/>
      <c r="M80" s="4"/>
      <c r="N80" s="5"/>
      <c r="O80" s="4"/>
    </row>
    <row r="81" spans="3:15">
      <c r="C81" s="4"/>
      <c r="D81" s="6" t="s">
        <v>30</v>
      </c>
      <c r="E81" s="4">
        <f>45-2.5-0.7</f>
        <v>41.8</v>
      </c>
      <c r="F81" s="4" t="s">
        <v>5</v>
      </c>
      <c r="G81" s="4"/>
      <c r="H81" s="4"/>
      <c r="I81" s="4"/>
      <c r="J81" s="4"/>
      <c r="K81" s="4"/>
      <c r="L81" s="4"/>
      <c r="M81" s="4"/>
      <c r="N81" s="5"/>
      <c r="O81" s="4"/>
    </row>
    <row r="82" spans="3:15">
      <c r="C82" s="4"/>
      <c r="D82" s="6" t="s">
        <v>31</v>
      </c>
      <c r="E82" s="4">
        <f>I76</f>
        <v>20</v>
      </c>
      <c r="F82" s="4" t="s">
        <v>5</v>
      </c>
      <c r="G82" s="4"/>
      <c r="H82" s="4"/>
      <c r="I82" s="4"/>
      <c r="J82" s="4"/>
      <c r="K82" s="4"/>
      <c r="L82" s="4"/>
      <c r="M82" s="4"/>
      <c r="N82" s="5"/>
      <c r="O82" s="4"/>
    </row>
    <row r="83" spans="3:15">
      <c r="C83" s="4"/>
      <c r="D83" s="6" t="s">
        <v>32</v>
      </c>
      <c r="E83" s="4"/>
      <c r="F83" s="4"/>
      <c r="G83" s="4"/>
      <c r="H83" s="4">
        <v>4200</v>
      </c>
      <c r="I83" s="4" t="s">
        <v>33</v>
      </c>
      <c r="J83" s="4"/>
      <c r="K83" s="4"/>
      <c r="L83" s="4"/>
      <c r="M83" s="4"/>
      <c r="N83" s="5"/>
      <c r="O83" s="4"/>
    </row>
    <row r="84" spans="3:15">
      <c r="C84" s="4"/>
      <c r="D84" s="3" t="s">
        <v>34</v>
      </c>
      <c r="E84" s="4"/>
      <c r="F84" s="4"/>
      <c r="G84" s="4"/>
      <c r="H84" s="4"/>
      <c r="I84" s="4"/>
      <c r="J84" s="4"/>
      <c r="K84" s="4"/>
      <c r="L84" s="4"/>
      <c r="M84" s="4"/>
      <c r="N84" s="5"/>
      <c r="O84" s="4"/>
    </row>
    <row r="85" spans="3:15">
      <c r="C85" s="4"/>
      <c r="D85" s="6" t="s">
        <v>10</v>
      </c>
      <c r="E85" s="4">
        <v>2</v>
      </c>
      <c r="F85" s="4" t="s">
        <v>11</v>
      </c>
      <c r="G85" s="4"/>
      <c r="H85" s="4">
        <v>14</v>
      </c>
      <c r="I85" s="4" t="s">
        <v>12</v>
      </c>
      <c r="J85" s="4"/>
      <c r="K85" s="4"/>
      <c r="L85" s="4"/>
      <c r="M85" s="4"/>
      <c r="N85" s="5"/>
      <c r="O85" s="4"/>
    </row>
    <row r="86" spans="3:15">
      <c r="C86" s="4"/>
      <c r="D86" s="6" t="s">
        <v>13</v>
      </c>
      <c r="E86" s="7">
        <f>E85*(PI()*(H85^2)/4)/100</f>
        <v>3.0787608005179972</v>
      </c>
      <c r="F86" s="4" t="s">
        <v>9</v>
      </c>
      <c r="G86" s="4"/>
      <c r="H86" s="4"/>
      <c r="I86" s="4"/>
      <c r="J86" s="4"/>
      <c r="K86" s="4"/>
      <c r="L86" s="4"/>
      <c r="M86" s="4"/>
      <c r="N86" s="5"/>
      <c r="O86" s="4"/>
    </row>
    <row r="87" spans="3:15">
      <c r="C87" s="4"/>
      <c r="D87" s="6" t="s">
        <v>14</v>
      </c>
      <c r="E87" s="7">
        <f>E86</f>
        <v>3.0787608005179972</v>
      </c>
      <c r="F87" s="4" t="s">
        <v>9</v>
      </c>
      <c r="G87" s="4"/>
      <c r="H87" s="4"/>
      <c r="I87" s="4"/>
      <c r="J87" s="4"/>
      <c r="K87" s="4"/>
      <c r="L87" s="4"/>
      <c r="M87" s="4"/>
      <c r="N87" s="5"/>
      <c r="O87" s="4"/>
    </row>
    <row r="88" spans="3:15">
      <c r="C88" s="4"/>
      <c r="D88" s="3" t="s">
        <v>35</v>
      </c>
      <c r="E88" s="4"/>
      <c r="F88" s="4"/>
      <c r="G88" s="4"/>
      <c r="H88" s="4"/>
      <c r="I88" s="4"/>
      <c r="J88" s="4"/>
      <c r="K88" s="4"/>
      <c r="L88" s="4"/>
      <c r="M88" s="4"/>
      <c r="N88" s="5"/>
      <c r="O88" s="4"/>
    </row>
    <row r="89" spans="3:15">
      <c r="C89" s="4"/>
      <c r="D89" s="6" t="s">
        <v>10</v>
      </c>
      <c r="E89" s="4">
        <v>3</v>
      </c>
      <c r="F89" s="4" t="s">
        <v>11</v>
      </c>
      <c r="G89" s="4"/>
      <c r="H89" s="4">
        <v>14</v>
      </c>
      <c r="I89" s="4" t="s">
        <v>12</v>
      </c>
      <c r="J89" s="4"/>
      <c r="K89" s="4"/>
      <c r="L89" s="4"/>
      <c r="M89" s="4"/>
      <c r="N89" s="5"/>
      <c r="O89" s="4"/>
    </row>
    <row r="90" spans="3:15">
      <c r="C90" s="4"/>
      <c r="D90" s="6" t="s">
        <v>13</v>
      </c>
      <c r="E90" s="7">
        <f>E89*(PI()*(H89^2)/4)/100</f>
        <v>4.6181412007769955</v>
      </c>
      <c r="F90" s="4" t="s">
        <v>9</v>
      </c>
      <c r="G90" s="4"/>
      <c r="H90" s="4"/>
      <c r="I90" s="4"/>
      <c r="J90" s="4"/>
      <c r="K90" s="4"/>
      <c r="L90" s="4"/>
      <c r="M90" s="4"/>
      <c r="N90" s="5"/>
      <c r="O90" s="4"/>
    </row>
    <row r="91" spans="3:15">
      <c r="C91" s="4"/>
      <c r="D91" s="6" t="s">
        <v>14</v>
      </c>
      <c r="E91" s="7">
        <f>E90</f>
        <v>4.6181412007769955</v>
      </c>
      <c r="F91" s="4" t="s">
        <v>9</v>
      </c>
      <c r="G91" s="4"/>
      <c r="H91" s="4"/>
      <c r="I91" s="4"/>
      <c r="J91" s="4"/>
      <c r="K91" s="4"/>
      <c r="L91" s="4"/>
      <c r="M91" s="4"/>
      <c r="N91" s="5"/>
      <c r="O91" s="4"/>
    </row>
    <row r="92" spans="3:15">
      <c r="C92" s="4"/>
      <c r="D92" s="6"/>
      <c r="E92" s="4"/>
      <c r="F92" s="4"/>
      <c r="G92" s="4"/>
      <c r="H92" s="4"/>
      <c r="I92" s="4"/>
      <c r="J92" s="4"/>
      <c r="K92" s="4"/>
      <c r="L92" s="4"/>
      <c r="M92" s="4"/>
      <c r="N92" s="5"/>
      <c r="O92" s="4"/>
    </row>
    <row r="93" spans="3:15">
      <c r="C93" s="4"/>
      <c r="D93" s="3" t="s">
        <v>15</v>
      </c>
      <c r="E93" s="4"/>
      <c r="F93" s="4"/>
      <c r="G93" s="4"/>
      <c r="H93" s="4"/>
      <c r="I93" s="4"/>
      <c r="J93" s="4"/>
      <c r="K93" s="4"/>
      <c r="L93" s="4"/>
      <c r="M93" s="4"/>
      <c r="N93" s="5"/>
      <c r="O93" s="4"/>
    </row>
    <row r="94" spans="3:15">
      <c r="C94" s="4"/>
      <c r="D94" s="6"/>
      <c r="E94" s="4"/>
      <c r="F94" s="4"/>
      <c r="G94" s="4"/>
      <c r="H94" s="4"/>
      <c r="I94" s="4"/>
      <c r="J94" s="4"/>
      <c r="K94" s="4"/>
      <c r="L94" s="4"/>
      <c r="M94" s="4"/>
      <c r="N94" s="5"/>
      <c r="O94" s="4"/>
    </row>
    <row r="95" spans="3:15">
      <c r="C95" s="4"/>
      <c r="D95" s="6"/>
      <c r="E95" s="4"/>
      <c r="F95" s="4"/>
      <c r="G95" s="4"/>
      <c r="H95" s="4"/>
      <c r="I95" s="4"/>
      <c r="J95" s="4"/>
      <c r="K95" s="4"/>
      <c r="L95" s="4"/>
      <c r="M95" s="4"/>
      <c r="N95" s="5"/>
      <c r="O95" s="4"/>
    </row>
    <row r="96" spans="3:15">
      <c r="C96" s="4"/>
      <c r="D96" s="6"/>
      <c r="E96" s="4"/>
      <c r="F96" s="4"/>
      <c r="G96" s="4"/>
      <c r="H96" s="4"/>
      <c r="I96" s="4"/>
      <c r="J96" s="4"/>
      <c r="K96" s="4"/>
      <c r="L96" s="4"/>
      <c r="M96" s="4"/>
      <c r="N96" s="10" t="s">
        <v>36</v>
      </c>
      <c r="O96" s="4"/>
    </row>
    <row r="97" spans="3:15">
      <c r="C97" s="4"/>
      <c r="D97" s="6"/>
      <c r="E97" s="4"/>
      <c r="F97" s="4"/>
      <c r="G97" s="4"/>
      <c r="H97" s="4"/>
      <c r="I97" s="4"/>
      <c r="J97" s="4"/>
      <c r="K97" s="4"/>
      <c r="L97" s="4"/>
      <c r="M97" s="4"/>
      <c r="N97" s="5"/>
      <c r="O97" s="4"/>
    </row>
    <row r="98" spans="3:15">
      <c r="C98" s="4"/>
      <c r="D98" s="6"/>
      <c r="E98" s="4"/>
      <c r="F98" s="4"/>
      <c r="G98" s="4"/>
      <c r="H98" s="4"/>
      <c r="I98" s="4"/>
      <c r="J98" s="4"/>
      <c r="K98" s="4"/>
      <c r="L98" s="4"/>
      <c r="M98" s="4"/>
      <c r="N98" s="5"/>
      <c r="O98" s="4"/>
    </row>
    <row r="99" spans="3:15">
      <c r="C99" s="4"/>
      <c r="D99" s="6"/>
      <c r="E99" s="4"/>
      <c r="F99" s="4"/>
      <c r="G99" s="9" t="s">
        <v>17</v>
      </c>
      <c r="H99" s="9"/>
      <c r="I99" s="9"/>
      <c r="J99" s="9"/>
      <c r="K99" s="9" t="s">
        <v>17</v>
      </c>
      <c r="L99" s="4"/>
      <c r="M99" s="4"/>
      <c r="N99" s="5"/>
      <c r="O99" s="4"/>
    </row>
    <row r="100" spans="3:15">
      <c r="C100" s="4"/>
      <c r="D100" s="6"/>
      <c r="E100" s="4"/>
      <c r="F100" s="4"/>
      <c r="G100" s="9" t="s">
        <v>18</v>
      </c>
      <c r="H100" s="9"/>
      <c r="I100" s="9" t="s">
        <v>21</v>
      </c>
      <c r="J100" s="9"/>
      <c r="K100" s="9" t="s">
        <v>18</v>
      </c>
      <c r="L100" s="4"/>
      <c r="M100" s="4"/>
      <c r="N100" s="5"/>
      <c r="O100" s="4"/>
    </row>
    <row r="101" spans="3:15">
      <c r="C101" s="4"/>
      <c r="D101" s="6"/>
      <c r="E101" s="4"/>
      <c r="F101" s="8"/>
      <c r="G101" s="4"/>
      <c r="H101" s="4"/>
      <c r="I101" s="4"/>
      <c r="J101" s="4"/>
      <c r="K101" s="4"/>
      <c r="L101" s="4"/>
      <c r="M101" s="4"/>
      <c r="N101" s="5"/>
      <c r="O101" s="4"/>
    </row>
    <row r="102" spans="3:15">
      <c r="C102" s="4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5"/>
      <c r="O102" s="4"/>
    </row>
    <row r="103" spans="3:15">
      <c r="C103" s="4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5"/>
      <c r="O103" s="4"/>
    </row>
    <row r="104" spans="3:15">
      <c r="C104" s="4"/>
      <c r="D104" s="6"/>
      <c r="E104" s="9"/>
      <c r="F104" s="4"/>
      <c r="G104" s="9"/>
      <c r="H104" s="4"/>
      <c r="I104" s="4" t="s">
        <v>22</v>
      </c>
      <c r="J104" s="4">
        <f>E81</f>
        <v>41.8</v>
      </c>
      <c r="K104" s="4" t="s">
        <v>5</v>
      </c>
      <c r="L104" s="4"/>
      <c r="M104" s="4"/>
      <c r="N104" s="5"/>
      <c r="O104" s="4"/>
    </row>
    <row r="105" spans="3:15">
      <c r="C105" s="4"/>
      <c r="D105" s="6"/>
      <c r="E105" s="4"/>
      <c r="F105" s="4"/>
      <c r="G105" s="4"/>
      <c r="H105" s="4"/>
      <c r="I105" s="4" t="s">
        <v>37</v>
      </c>
      <c r="J105" s="4">
        <f>I77</f>
        <v>45</v>
      </c>
      <c r="K105" s="4" t="s">
        <v>5</v>
      </c>
      <c r="L105" s="4"/>
      <c r="M105" s="4"/>
      <c r="N105" s="5"/>
      <c r="O105" s="4"/>
    </row>
    <row r="106" spans="3:15">
      <c r="C106" s="4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5"/>
      <c r="O106" s="4"/>
    </row>
    <row r="107" spans="3:15">
      <c r="C107" s="4"/>
      <c r="D107" s="11"/>
      <c r="E107" s="12"/>
      <c r="F107" s="12"/>
      <c r="G107" s="12"/>
      <c r="H107" s="12"/>
      <c r="I107" s="12"/>
      <c r="J107" s="12"/>
      <c r="K107" s="12"/>
      <c r="L107" s="12"/>
      <c r="M107" s="12"/>
      <c r="N107" s="13"/>
      <c r="O107" s="4"/>
    </row>
    <row r="108" spans="3:15"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</row>
    <row r="109" spans="3:15" ht="15.75">
      <c r="C109" s="4"/>
      <c r="D109" s="83" t="s">
        <v>72</v>
      </c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4"/>
    </row>
    <row r="110" spans="3:15" ht="15.75">
      <c r="C110" s="4"/>
      <c r="D110" s="83" t="s">
        <v>73</v>
      </c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4"/>
    </row>
    <row r="111" spans="3:15">
      <c r="C111" s="4"/>
      <c r="D111" s="69" t="s">
        <v>1</v>
      </c>
      <c r="E111" s="1"/>
      <c r="F111" s="1"/>
      <c r="G111" s="1"/>
      <c r="H111" s="1"/>
      <c r="I111" s="1"/>
      <c r="J111" s="1"/>
      <c r="K111" s="1"/>
      <c r="L111" s="1"/>
      <c r="M111" s="1"/>
      <c r="N111" s="2"/>
      <c r="O111" s="4"/>
    </row>
    <row r="112" spans="3:15">
      <c r="C112" s="4"/>
      <c r="D112" s="6" t="s">
        <v>29</v>
      </c>
      <c r="E112" s="4"/>
      <c r="F112" s="4"/>
      <c r="G112" s="4"/>
      <c r="H112" s="4"/>
      <c r="I112" s="4"/>
      <c r="J112" s="4"/>
      <c r="K112" s="4"/>
      <c r="L112" s="4"/>
      <c r="M112" s="4"/>
      <c r="N112" s="5"/>
      <c r="O112" s="4"/>
    </row>
    <row r="113" spans="3:15">
      <c r="C113" s="4"/>
      <c r="D113" s="6"/>
      <c r="E113" s="8"/>
      <c r="F113" s="4"/>
      <c r="G113" s="4"/>
      <c r="H113" s="4"/>
      <c r="I113" s="4"/>
      <c r="J113" s="4"/>
      <c r="K113" s="4"/>
      <c r="L113" s="4"/>
      <c r="M113" s="4"/>
      <c r="N113" s="5"/>
      <c r="O113" s="4"/>
    </row>
    <row r="114" spans="3:15">
      <c r="C114" s="4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5"/>
      <c r="O114" s="4"/>
    </row>
    <row r="115" spans="3:15">
      <c r="C115" s="4"/>
      <c r="D115" s="6"/>
      <c r="E115" s="4"/>
      <c r="F115" s="4"/>
      <c r="G115" s="4"/>
      <c r="H115" s="4" t="s">
        <v>4</v>
      </c>
      <c r="I115" s="4">
        <v>20</v>
      </c>
      <c r="J115" s="4" t="s">
        <v>5</v>
      </c>
      <c r="K115" s="4"/>
      <c r="L115" s="4"/>
      <c r="M115" s="4"/>
      <c r="N115" s="5"/>
      <c r="O115" s="4"/>
    </row>
    <row r="116" spans="3:15">
      <c r="C116" s="4"/>
      <c r="D116" s="68"/>
      <c r="E116" s="4"/>
      <c r="F116" s="8"/>
      <c r="G116" s="4"/>
      <c r="H116" s="4" t="s">
        <v>7</v>
      </c>
      <c r="I116" s="4">
        <v>35</v>
      </c>
      <c r="J116" s="4" t="s">
        <v>5</v>
      </c>
      <c r="K116" s="4"/>
      <c r="L116" s="4"/>
      <c r="M116" s="4"/>
      <c r="N116" s="5"/>
      <c r="O116" s="4"/>
    </row>
    <row r="117" spans="3:15">
      <c r="C117" s="4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5"/>
      <c r="O117" s="4"/>
    </row>
    <row r="118" spans="3:15">
      <c r="C118" s="4"/>
      <c r="D118" s="6"/>
      <c r="E118" s="4"/>
      <c r="F118" s="4"/>
      <c r="G118" s="4"/>
      <c r="H118" s="4" t="s">
        <v>8</v>
      </c>
      <c r="I118" s="4"/>
      <c r="J118" s="4">
        <f>I115*I116</f>
        <v>700</v>
      </c>
      <c r="K118" s="4" t="s">
        <v>9</v>
      </c>
      <c r="L118" s="4"/>
      <c r="M118" s="4"/>
      <c r="N118" s="5"/>
      <c r="O118" s="4"/>
    </row>
    <row r="119" spans="3:15">
      <c r="C119" s="4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5"/>
      <c r="O119" s="4"/>
    </row>
    <row r="120" spans="3:15">
      <c r="C120" s="4"/>
      <c r="D120" s="6" t="s">
        <v>30</v>
      </c>
      <c r="E120" s="4">
        <f>35-2.5-0.7</f>
        <v>31.8</v>
      </c>
      <c r="F120" s="4" t="s">
        <v>5</v>
      </c>
      <c r="G120" s="4"/>
      <c r="H120" s="4"/>
      <c r="I120" s="4"/>
      <c r="J120" s="4"/>
      <c r="K120" s="4"/>
      <c r="L120" s="4"/>
      <c r="M120" s="4"/>
      <c r="N120" s="5"/>
      <c r="O120" s="4"/>
    </row>
    <row r="121" spans="3:15">
      <c r="C121" s="4"/>
      <c r="D121" s="6" t="s">
        <v>31</v>
      </c>
      <c r="E121" s="4">
        <f>I115</f>
        <v>20</v>
      </c>
      <c r="F121" s="4" t="s">
        <v>5</v>
      </c>
      <c r="G121" s="4"/>
      <c r="H121" s="4"/>
      <c r="I121" s="4"/>
      <c r="J121" s="4"/>
      <c r="K121" s="4"/>
      <c r="L121" s="4"/>
      <c r="M121" s="4"/>
      <c r="N121" s="5"/>
      <c r="O121" s="4"/>
    </row>
    <row r="122" spans="3:15">
      <c r="C122" s="4"/>
      <c r="D122" s="6" t="s">
        <v>32</v>
      </c>
      <c r="E122" s="4"/>
      <c r="F122" s="4"/>
      <c r="G122" s="4"/>
      <c r="H122" s="4">
        <v>4200</v>
      </c>
      <c r="I122" s="4" t="s">
        <v>33</v>
      </c>
      <c r="J122" s="4"/>
      <c r="K122" s="4"/>
      <c r="L122" s="4"/>
      <c r="M122" s="4"/>
      <c r="N122" s="5"/>
      <c r="O122" s="4"/>
    </row>
    <row r="123" spans="3:15">
      <c r="C123" s="4"/>
      <c r="D123" s="3" t="s">
        <v>34</v>
      </c>
      <c r="E123" s="4"/>
      <c r="F123" s="4"/>
      <c r="G123" s="4"/>
      <c r="H123" s="4"/>
      <c r="I123" s="4"/>
      <c r="J123" s="4"/>
      <c r="K123" s="4"/>
      <c r="L123" s="4"/>
      <c r="M123" s="4"/>
      <c r="N123" s="5"/>
      <c r="O123" s="4"/>
    </row>
    <row r="124" spans="3:15">
      <c r="C124" s="4"/>
      <c r="D124" s="6" t="s">
        <v>10</v>
      </c>
      <c r="E124" s="4">
        <v>2</v>
      </c>
      <c r="F124" s="4" t="s">
        <v>11</v>
      </c>
      <c r="G124" s="4"/>
      <c r="H124" s="4">
        <v>14</v>
      </c>
      <c r="I124" s="4" t="s">
        <v>12</v>
      </c>
      <c r="J124" s="4"/>
      <c r="K124" s="4"/>
      <c r="L124" s="4"/>
      <c r="M124" s="4"/>
      <c r="N124" s="5"/>
      <c r="O124" s="4"/>
    </row>
    <row r="125" spans="3:15">
      <c r="C125" s="4"/>
      <c r="D125" s="6" t="s">
        <v>13</v>
      </c>
      <c r="E125" s="7">
        <f>E124*(PI()*(H124^2)/4)/100</f>
        <v>3.0787608005179972</v>
      </c>
      <c r="F125" s="4" t="s">
        <v>9</v>
      </c>
      <c r="G125" s="4"/>
      <c r="H125" s="4"/>
      <c r="I125" s="4"/>
      <c r="J125" s="4"/>
      <c r="K125" s="4"/>
      <c r="L125" s="4"/>
      <c r="M125" s="4"/>
      <c r="N125" s="5"/>
      <c r="O125" s="4"/>
    </row>
    <row r="126" spans="3:15">
      <c r="C126" s="4"/>
      <c r="D126" s="6" t="s">
        <v>14</v>
      </c>
      <c r="E126" s="7">
        <f>E125</f>
        <v>3.0787608005179972</v>
      </c>
      <c r="F126" s="4" t="s">
        <v>9</v>
      </c>
      <c r="G126" s="4"/>
      <c r="H126" s="4"/>
      <c r="I126" s="4"/>
      <c r="J126" s="4"/>
      <c r="K126" s="4"/>
      <c r="L126" s="4"/>
      <c r="M126" s="4"/>
      <c r="N126" s="5"/>
      <c r="O126" s="4"/>
    </row>
    <row r="127" spans="3:15">
      <c r="C127" s="4"/>
      <c r="D127" s="3" t="s">
        <v>35</v>
      </c>
      <c r="E127" s="4"/>
      <c r="F127" s="4"/>
      <c r="G127" s="4"/>
      <c r="H127" s="4"/>
      <c r="I127" s="4"/>
      <c r="J127" s="4"/>
      <c r="K127" s="4"/>
      <c r="L127" s="4"/>
      <c r="M127" s="4"/>
      <c r="N127" s="5"/>
      <c r="O127" s="4"/>
    </row>
    <row r="128" spans="3:15">
      <c r="C128" s="4"/>
      <c r="D128" s="6" t="s">
        <v>10</v>
      </c>
      <c r="E128" s="4">
        <v>3</v>
      </c>
      <c r="F128" s="4" t="s">
        <v>11</v>
      </c>
      <c r="G128" s="4"/>
      <c r="H128" s="4">
        <v>12</v>
      </c>
      <c r="I128" s="4" t="s">
        <v>12</v>
      </c>
      <c r="J128" s="4"/>
      <c r="K128" s="4"/>
      <c r="L128" s="4"/>
      <c r="M128" s="4"/>
      <c r="N128" s="5"/>
      <c r="O128" s="4"/>
    </row>
    <row r="129" spans="3:15">
      <c r="C129" s="4"/>
      <c r="D129" s="6" t="s">
        <v>13</v>
      </c>
      <c r="E129" s="7">
        <f>E128*(PI()*(H128^2)/4)/100</f>
        <v>3.3929200658769765</v>
      </c>
      <c r="F129" s="4" t="s">
        <v>9</v>
      </c>
      <c r="G129" s="4"/>
      <c r="H129" s="4"/>
      <c r="I129" s="4"/>
      <c r="J129" s="4"/>
      <c r="K129" s="4"/>
      <c r="L129" s="4"/>
      <c r="M129" s="4"/>
      <c r="N129" s="5"/>
      <c r="O129" s="4"/>
    </row>
    <row r="130" spans="3:15">
      <c r="C130" s="4"/>
      <c r="D130" s="6" t="s">
        <v>14</v>
      </c>
      <c r="E130" s="7">
        <f>E129</f>
        <v>3.3929200658769765</v>
      </c>
      <c r="F130" s="4" t="s">
        <v>9</v>
      </c>
      <c r="G130" s="4"/>
      <c r="H130" s="4"/>
      <c r="I130" s="4"/>
      <c r="J130" s="4"/>
      <c r="K130" s="4"/>
      <c r="L130" s="4"/>
      <c r="M130" s="4"/>
      <c r="N130" s="5"/>
      <c r="O130" s="4"/>
    </row>
    <row r="131" spans="3:15">
      <c r="C131" s="4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5"/>
      <c r="O131" s="4"/>
    </row>
    <row r="132" spans="3:15">
      <c r="C132" s="4"/>
      <c r="D132" s="3" t="s">
        <v>15</v>
      </c>
      <c r="E132" s="4"/>
      <c r="F132" s="4"/>
      <c r="G132" s="4"/>
      <c r="H132" s="4"/>
      <c r="I132" s="4"/>
      <c r="J132" s="4"/>
      <c r="K132" s="4"/>
      <c r="L132" s="4"/>
      <c r="M132" s="4"/>
      <c r="N132" s="5"/>
      <c r="O132" s="4"/>
    </row>
    <row r="133" spans="3:15">
      <c r="C133" s="4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5"/>
      <c r="O133" s="4"/>
    </row>
    <row r="134" spans="3:15">
      <c r="C134" s="4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5"/>
      <c r="O134" s="4"/>
    </row>
    <row r="135" spans="3:15">
      <c r="C135" s="4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10" t="s">
        <v>36</v>
      </c>
      <c r="O135" s="4"/>
    </row>
    <row r="136" spans="3:15">
      <c r="C136" s="4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5"/>
      <c r="O136" s="4"/>
    </row>
    <row r="137" spans="3:15">
      <c r="C137" s="4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5"/>
      <c r="O137" s="4"/>
    </row>
    <row r="138" spans="3:15">
      <c r="C138" s="4"/>
      <c r="D138" s="6"/>
      <c r="E138" s="4"/>
      <c r="F138" s="4"/>
      <c r="G138" s="9" t="s">
        <v>17</v>
      </c>
      <c r="H138" s="9"/>
      <c r="I138" s="9"/>
      <c r="J138" s="9"/>
      <c r="K138" s="9" t="s">
        <v>17</v>
      </c>
      <c r="L138" s="4"/>
      <c r="M138" s="4"/>
      <c r="N138" s="5"/>
      <c r="O138" s="4"/>
    </row>
    <row r="139" spans="3:15">
      <c r="C139" s="4"/>
      <c r="D139" s="6"/>
      <c r="E139" s="4"/>
      <c r="F139" s="4"/>
      <c r="G139" s="9" t="s">
        <v>18</v>
      </c>
      <c r="H139" s="9"/>
      <c r="I139" s="9" t="s">
        <v>21</v>
      </c>
      <c r="J139" s="9"/>
      <c r="K139" s="9" t="s">
        <v>18</v>
      </c>
      <c r="L139" s="4"/>
      <c r="M139" s="4"/>
      <c r="N139" s="5"/>
      <c r="O139" s="4"/>
    </row>
    <row r="140" spans="3:15">
      <c r="C140" s="4"/>
      <c r="D140" s="6"/>
      <c r="E140" s="4"/>
      <c r="F140" s="8"/>
      <c r="G140" s="4"/>
      <c r="H140" s="4"/>
      <c r="I140" s="4"/>
      <c r="J140" s="4"/>
      <c r="K140" s="4"/>
      <c r="L140" s="4"/>
      <c r="M140" s="4"/>
      <c r="N140" s="5"/>
      <c r="O140" s="4"/>
    </row>
    <row r="141" spans="3:15">
      <c r="C141" s="4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5"/>
      <c r="O141" s="4"/>
    </row>
    <row r="142" spans="3:15">
      <c r="C142" s="4"/>
      <c r="D142" s="6"/>
      <c r="E142" s="4"/>
      <c r="F142" s="4"/>
      <c r="G142" s="4"/>
      <c r="H142" s="4"/>
      <c r="I142" s="4" t="s">
        <v>22</v>
      </c>
      <c r="J142" s="4">
        <f>E120</f>
        <v>31.8</v>
      </c>
      <c r="K142" s="4" t="s">
        <v>5</v>
      </c>
      <c r="L142" s="4"/>
      <c r="M142" s="4"/>
      <c r="N142" s="5"/>
      <c r="O142" s="4"/>
    </row>
    <row r="143" spans="3:15">
      <c r="C143" s="4"/>
      <c r="D143" s="6"/>
      <c r="E143" s="9"/>
      <c r="F143" s="4"/>
      <c r="G143" s="9"/>
      <c r="H143" s="4"/>
      <c r="I143" s="4" t="s">
        <v>37</v>
      </c>
      <c r="J143" s="4">
        <f>I116</f>
        <v>35</v>
      </c>
      <c r="K143" s="4" t="s">
        <v>5</v>
      </c>
      <c r="L143" s="4"/>
      <c r="M143" s="4"/>
      <c r="N143" s="5"/>
      <c r="O143" s="4"/>
    </row>
    <row r="144" spans="3:15">
      <c r="C144" s="4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5"/>
      <c r="O144" s="4"/>
    </row>
    <row r="145" spans="3:15">
      <c r="C145" s="4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5"/>
      <c r="O145" s="4"/>
    </row>
    <row r="146" spans="3:15">
      <c r="C146" s="4"/>
      <c r="D146" s="11"/>
      <c r="E146" s="12"/>
      <c r="F146" s="12"/>
      <c r="G146" s="12"/>
      <c r="H146" s="12"/>
      <c r="I146" s="12"/>
      <c r="J146" s="12"/>
      <c r="K146" s="12"/>
      <c r="L146" s="12"/>
      <c r="M146" s="12"/>
      <c r="N146" s="13"/>
      <c r="O146" s="4"/>
    </row>
    <row r="147" spans="3:15"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</row>
    <row r="148" spans="3:15"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</row>
    <row r="149" spans="3:15"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</row>
    <row r="150" spans="3:15"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</row>
    <row r="151" spans="3:15"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</row>
    <row r="152" spans="3:15"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3:15"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3:15"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</row>
  </sheetData>
  <mergeCells count="8">
    <mergeCell ref="D109:N109"/>
    <mergeCell ref="D110:N110"/>
    <mergeCell ref="D4:J4"/>
    <mergeCell ref="D5:J5"/>
    <mergeCell ref="D35:J35"/>
    <mergeCell ref="D36:J36"/>
    <mergeCell ref="D70:N70"/>
    <mergeCell ref="D71:N71"/>
  </mergeCells>
  <phoneticPr fontId="0" type="noConversion"/>
  <printOptions horizontalCentered="1" verticalCentered="1"/>
  <pageMargins left="1.1100000000000001" right="0.54" top="1.22" bottom="1.54" header="0.5" footer="0.5"/>
  <pageSetup paperSize="9" scale="8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Evaluacion</vt:lpstr>
      <vt:lpstr>Disenos</vt:lpstr>
      <vt:lpstr>Sheet3</vt:lpstr>
      <vt:lpstr>Disenos!Área_de_impresión</vt:lpstr>
      <vt:lpstr>Evaluacion!Área_de_impresión</vt:lpstr>
    </vt:vector>
  </TitlesOfParts>
  <Company>Personal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Matute R.</dc:creator>
  <cp:lastModifiedBy>Gustavo Matute R.</cp:lastModifiedBy>
  <cp:lastPrinted>2007-10-01T17:05:49Z</cp:lastPrinted>
  <dcterms:created xsi:type="dcterms:W3CDTF">2007-04-27T17:07:02Z</dcterms:created>
  <dcterms:modified xsi:type="dcterms:W3CDTF">2007-10-01T17:16:17Z</dcterms:modified>
</cp:coreProperties>
</file>