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760" yWindow="-15" windowWidth="13980" windowHeight="9090" tabRatio="669" activeTab="2"/>
  </bookViews>
  <sheets>
    <sheet name="PRESUPUESTO" sheetId="2" r:id="rId1"/>
    <sheet name="ANALISIS UNITARIOS 1" sheetId="3" r:id="rId2"/>
    <sheet name="ANALISIS UNITARIOS 2" sheetId="4" r:id="rId3"/>
    <sheet name="CRONOGRAMA" sheetId="5" r:id="rId4"/>
    <sheet name="Hoja1" sheetId="6" r:id="rId5"/>
  </sheets>
  <externalReferences>
    <externalReference r:id="rId6"/>
    <externalReference r:id="rId7"/>
  </externalReferences>
  <definedNames>
    <definedName name="_xlnm.Print_Area" localSheetId="1">'ANALISIS UNITARIOS 1'!$B$1551:$J$1606</definedName>
    <definedName name="_xlnm.Print_Area" localSheetId="2">'ANALISIS UNITARIOS 2'!$B$1321:$J$1376</definedName>
    <definedName name="_xlnm.Print_Area" localSheetId="3">CRONOGRAMA!$A$57:$J$108</definedName>
    <definedName name="_xlnm.Print_Area" localSheetId="0">PRESUPUESTO!$A$57:$F$107</definedName>
  </definedNames>
  <calcPr calcId="124519"/>
</workbook>
</file>

<file path=xl/calcChain.xml><?xml version="1.0" encoding="utf-8"?>
<calcChain xmlns="http://schemas.openxmlformats.org/spreadsheetml/2006/main">
  <c r="J100" i="5"/>
  <c r="J99"/>
  <c r="J98"/>
  <c r="J97"/>
  <c r="J96"/>
  <c r="J82"/>
  <c r="I82"/>
  <c r="J45"/>
  <c r="J44"/>
  <c r="J43"/>
  <c r="J42"/>
  <c r="J41"/>
  <c r="E100"/>
  <c r="E99"/>
  <c r="E98"/>
  <c r="E97"/>
  <c r="E96"/>
  <c r="F100"/>
  <c r="F99"/>
  <c r="F98"/>
  <c r="F97"/>
  <c r="F96"/>
  <c r="F95" s="1"/>
  <c r="E45"/>
  <c r="F45" s="1"/>
  <c r="E44"/>
  <c r="F44" s="1"/>
  <c r="E43"/>
  <c r="F43" s="1"/>
  <c r="E42"/>
  <c r="F42" s="1"/>
  <c r="E41"/>
  <c r="F41" s="1"/>
  <c r="F40" s="1"/>
  <c r="H1373" i="4"/>
  <c r="H1372"/>
  <c r="H1371"/>
  <c r="I1363"/>
  <c r="H1362"/>
  <c r="F1362"/>
  <c r="G1362" s="1"/>
  <c r="I1362" s="1"/>
  <c r="B1362"/>
  <c r="H1361"/>
  <c r="F1361"/>
  <c r="G1361" s="1"/>
  <c r="I1361" s="1"/>
  <c r="B1361"/>
  <c r="F1360"/>
  <c r="G1360" s="1"/>
  <c r="I1360" s="1"/>
  <c r="I1364" s="1"/>
  <c r="B1360"/>
  <c r="I1345"/>
  <c r="I1344"/>
  <c r="I1343"/>
  <c r="I1342"/>
  <c r="I1341"/>
  <c r="G1340"/>
  <c r="F1340"/>
  <c r="I1340" s="1"/>
  <c r="I1346" s="1"/>
  <c r="B1340"/>
  <c r="B1334"/>
  <c r="I1333"/>
  <c r="I1332"/>
  <c r="H1315"/>
  <c r="H1314"/>
  <c r="H1313"/>
  <c r="I1305"/>
  <c r="H1304"/>
  <c r="F1304"/>
  <c r="G1304" s="1"/>
  <c r="I1304" s="1"/>
  <c r="B1304"/>
  <c r="H1303"/>
  <c r="F1303"/>
  <c r="G1303" s="1"/>
  <c r="I1303" s="1"/>
  <c r="B1303"/>
  <c r="F1302"/>
  <c r="G1302" s="1"/>
  <c r="I1302" s="1"/>
  <c r="I1306" s="1"/>
  <c r="B1302"/>
  <c r="I1287"/>
  <c r="I1286"/>
  <c r="I1285"/>
  <c r="I1284"/>
  <c r="I1283"/>
  <c r="G1282"/>
  <c r="F1282"/>
  <c r="I1282" s="1"/>
  <c r="I1288" s="1"/>
  <c r="B1282"/>
  <c r="B1276"/>
  <c r="I1275"/>
  <c r="I1274"/>
  <c r="H1257"/>
  <c r="H1256"/>
  <c r="H1255"/>
  <c r="I1247"/>
  <c r="H1246"/>
  <c r="F1246"/>
  <c r="G1246" s="1"/>
  <c r="I1246" s="1"/>
  <c r="B1246"/>
  <c r="H1245"/>
  <c r="F1245"/>
  <c r="G1245" s="1"/>
  <c r="I1245" s="1"/>
  <c r="B1245"/>
  <c r="F1244"/>
  <c r="G1244" s="1"/>
  <c r="I1244" s="1"/>
  <c r="I1248" s="1"/>
  <c r="B1244"/>
  <c r="I1229"/>
  <c r="I1228"/>
  <c r="I1227"/>
  <c r="G1226"/>
  <c r="F1226"/>
  <c r="I1226" s="1"/>
  <c r="B1226"/>
  <c r="G1225"/>
  <c r="F1225"/>
  <c r="I1225" s="1"/>
  <c r="B1225"/>
  <c r="I1224"/>
  <c r="I1230" s="1"/>
  <c r="G1224"/>
  <c r="B1224"/>
  <c r="B1218"/>
  <c r="I1217"/>
  <c r="I1216"/>
  <c r="H1199"/>
  <c r="H1198"/>
  <c r="H1197"/>
  <c r="I1189"/>
  <c r="H1188"/>
  <c r="F1188"/>
  <c r="G1188" s="1"/>
  <c r="I1188" s="1"/>
  <c r="B1188"/>
  <c r="H1187"/>
  <c r="F1187"/>
  <c r="G1187" s="1"/>
  <c r="I1187" s="1"/>
  <c r="B1187"/>
  <c r="F1186"/>
  <c r="G1186" s="1"/>
  <c r="I1186" s="1"/>
  <c r="I1190" s="1"/>
  <c r="B1186"/>
  <c r="I1169"/>
  <c r="G1168"/>
  <c r="F1168"/>
  <c r="I1168" s="1"/>
  <c r="B1168"/>
  <c r="G1167"/>
  <c r="F1167"/>
  <c r="I1167" s="1"/>
  <c r="B1167"/>
  <c r="I1166"/>
  <c r="I1172" s="1"/>
  <c r="G1166"/>
  <c r="B1166"/>
  <c r="B1160"/>
  <c r="I1159"/>
  <c r="I1158"/>
  <c r="H1141"/>
  <c r="H1140"/>
  <c r="H1139"/>
  <c r="I1131"/>
  <c r="H1130"/>
  <c r="F1130"/>
  <c r="G1130" s="1"/>
  <c r="I1130" s="1"/>
  <c r="B1130"/>
  <c r="H1129"/>
  <c r="F1129"/>
  <c r="G1129" s="1"/>
  <c r="I1129" s="1"/>
  <c r="B1129"/>
  <c r="F1128"/>
  <c r="G1128" s="1"/>
  <c r="I1128" s="1"/>
  <c r="I1132" s="1"/>
  <c r="B1128"/>
  <c r="I1113"/>
  <c r="I1112"/>
  <c r="I1111"/>
  <c r="G1110"/>
  <c r="F1110"/>
  <c r="I1110" s="1"/>
  <c r="B1110"/>
  <c r="G1109"/>
  <c r="F1109"/>
  <c r="I1109" s="1"/>
  <c r="B1109"/>
  <c r="I1108"/>
  <c r="I1114" s="1"/>
  <c r="G1108"/>
  <c r="B1108"/>
  <c r="B1102"/>
  <c r="I1101"/>
  <c r="I1100"/>
  <c r="G1570" i="3"/>
  <c r="F1570"/>
  <c r="B1570"/>
  <c r="I1512"/>
  <c r="I1457"/>
  <c r="G1456"/>
  <c r="F1456"/>
  <c r="I1456" s="1"/>
  <c r="B1456"/>
  <c r="G1455"/>
  <c r="F1455"/>
  <c r="I1455" s="1"/>
  <c r="B1455"/>
  <c r="I1454"/>
  <c r="G1454"/>
  <c r="B1454"/>
  <c r="I1399"/>
  <c r="G1398"/>
  <c r="F1398"/>
  <c r="I1398" s="1"/>
  <c r="B1398"/>
  <c r="G1397"/>
  <c r="F1397"/>
  <c r="I1397" s="1"/>
  <c r="B1397"/>
  <c r="I1396"/>
  <c r="G1396"/>
  <c r="B1396"/>
  <c r="I1343"/>
  <c r="I1342"/>
  <c r="I1341"/>
  <c r="G1340"/>
  <c r="F1340"/>
  <c r="I1340" s="1"/>
  <c r="B1340"/>
  <c r="G1339"/>
  <c r="F1339"/>
  <c r="I1339" s="1"/>
  <c r="B1339"/>
  <c r="I1338"/>
  <c r="G1338"/>
  <c r="B1338"/>
  <c r="I996"/>
  <c r="G995"/>
  <c r="F995"/>
  <c r="I995" s="1"/>
  <c r="B995"/>
  <c r="G994"/>
  <c r="F994"/>
  <c r="I994" s="1"/>
  <c r="B994"/>
  <c r="I993"/>
  <c r="I999" s="1"/>
  <c r="G993"/>
  <c r="B993"/>
  <c r="G939"/>
  <c r="F939"/>
  <c r="I939" s="1"/>
  <c r="B939"/>
  <c r="G938"/>
  <c r="F938"/>
  <c r="I938" s="1"/>
  <c r="B938"/>
  <c r="G937"/>
  <c r="F937"/>
  <c r="I937" s="1"/>
  <c r="B937"/>
  <c r="I936"/>
  <c r="G936"/>
  <c r="B936"/>
  <c r="I927"/>
  <c r="H1603"/>
  <c r="H1602"/>
  <c r="H1601"/>
  <c r="I1593"/>
  <c r="H1592"/>
  <c r="F1592"/>
  <c r="G1592" s="1"/>
  <c r="I1592" s="1"/>
  <c r="B1592"/>
  <c r="H1591"/>
  <c r="F1591"/>
  <c r="G1591" s="1"/>
  <c r="I1591" s="1"/>
  <c r="B1591"/>
  <c r="F1590"/>
  <c r="G1590" s="1"/>
  <c r="I1590" s="1"/>
  <c r="I1594" s="1"/>
  <c r="B1590"/>
  <c r="I1575"/>
  <c r="I1574"/>
  <c r="I1573"/>
  <c r="I1572"/>
  <c r="I1571"/>
  <c r="I1570"/>
  <c r="I1576" s="1"/>
  <c r="B1564"/>
  <c r="I1563"/>
  <c r="I1562"/>
  <c r="H1545"/>
  <c r="H1544"/>
  <c r="H1543"/>
  <c r="I1535"/>
  <c r="H1534"/>
  <c r="F1534"/>
  <c r="G1534" s="1"/>
  <c r="I1534" s="1"/>
  <c r="B1534"/>
  <c r="H1533"/>
  <c r="F1533"/>
  <c r="G1533" s="1"/>
  <c r="I1533" s="1"/>
  <c r="B1533"/>
  <c r="F1532"/>
  <c r="G1532" s="1"/>
  <c r="I1532" s="1"/>
  <c r="I1536" s="1"/>
  <c r="B1532"/>
  <c r="I1517"/>
  <c r="I1516"/>
  <c r="I1515"/>
  <c r="I1514"/>
  <c r="I1513"/>
  <c r="G1512"/>
  <c r="F1512"/>
  <c r="I1518" s="1"/>
  <c r="B1512"/>
  <c r="B1506"/>
  <c r="I1505"/>
  <c r="I1504"/>
  <c r="H1487"/>
  <c r="H1486"/>
  <c r="H1485"/>
  <c r="I1477"/>
  <c r="H1476"/>
  <c r="F1476"/>
  <c r="G1476" s="1"/>
  <c r="I1476" s="1"/>
  <c r="B1476"/>
  <c r="H1475"/>
  <c r="F1475"/>
  <c r="G1475" s="1"/>
  <c r="I1475" s="1"/>
  <c r="B1475"/>
  <c r="F1474"/>
  <c r="G1474" s="1"/>
  <c r="I1474" s="1"/>
  <c r="I1478" s="1"/>
  <c r="B1474"/>
  <c r="I1459"/>
  <c r="I1458"/>
  <c r="B1448"/>
  <c r="I1447"/>
  <c r="I1446"/>
  <c r="H1429"/>
  <c r="H1428"/>
  <c r="H1427"/>
  <c r="I1419"/>
  <c r="H1418"/>
  <c r="F1418"/>
  <c r="G1418" s="1"/>
  <c r="I1418" s="1"/>
  <c r="B1418"/>
  <c r="H1417"/>
  <c r="F1417"/>
  <c r="G1417" s="1"/>
  <c r="I1417" s="1"/>
  <c r="B1417"/>
  <c r="F1416"/>
  <c r="G1416" s="1"/>
  <c r="I1416" s="1"/>
  <c r="I1420" s="1"/>
  <c r="B1416"/>
  <c r="B1390"/>
  <c r="I1389"/>
  <c r="I1388"/>
  <c r="H1371"/>
  <c r="H1370"/>
  <c r="H1369"/>
  <c r="I1361"/>
  <c r="H1360"/>
  <c r="F1360"/>
  <c r="G1360" s="1"/>
  <c r="I1360" s="1"/>
  <c r="B1360"/>
  <c r="H1359"/>
  <c r="F1359"/>
  <c r="G1359" s="1"/>
  <c r="I1359" s="1"/>
  <c r="B1359"/>
  <c r="F1358"/>
  <c r="G1358" s="1"/>
  <c r="I1358" s="1"/>
  <c r="I1362" s="1"/>
  <c r="B1358"/>
  <c r="B1332"/>
  <c r="I1331"/>
  <c r="I1330"/>
  <c r="H1026"/>
  <c r="H1025"/>
  <c r="H1024"/>
  <c r="I1016"/>
  <c r="H1015"/>
  <c r="F1015"/>
  <c r="G1015" s="1"/>
  <c r="I1015" s="1"/>
  <c r="B1015"/>
  <c r="H1014"/>
  <c r="F1014"/>
  <c r="G1014" s="1"/>
  <c r="I1014" s="1"/>
  <c r="B1014"/>
  <c r="F1013"/>
  <c r="G1013" s="1"/>
  <c r="I1013" s="1"/>
  <c r="I1017" s="1"/>
  <c r="B1013"/>
  <c r="I998"/>
  <c r="I997"/>
  <c r="B987"/>
  <c r="I986"/>
  <c r="I985"/>
  <c r="H969"/>
  <c r="H968"/>
  <c r="H967"/>
  <c r="I959"/>
  <c r="H958"/>
  <c r="F958"/>
  <c r="G958" s="1"/>
  <c r="I958" s="1"/>
  <c r="B958"/>
  <c r="H957"/>
  <c r="F957"/>
  <c r="G957" s="1"/>
  <c r="I957" s="1"/>
  <c r="B957"/>
  <c r="F956"/>
  <c r="G956" s="1"/>
  <c r="I956" s="1"/>
  <c r="I960" s="1"/>
  <c r="B956"/>
  <c r="I941"/>
  <c r="I940"/>
  <c r="B930"/>
  <c r="I929"/>
  <c r="I928"/>
  <c r="D32" i="2"/>
  <c r="D24"/>
  <c r="D24" i="5"/>
  <c r="D31"/>
  <c r="D32" s="1"/>
  <c r="B31"/>
  <c r="B30"/>
  <c r="B29"/>
  <c r="D27"/>
  <c r="D22"/>
  <c r="D21"/>
  <c r="D13"/>
  <c r="I1102" i="4" l="1"/>
  <c r="I1160"/>
  <c r="I1218"/>
  <c r="I1276"/>
  <c r="I1334"/>
  <c r="I1103"/>
  <c r="I1134" s="1"/>
  <c r="I1161"/>
  <c r="I1192" s="1"/>
  <c r="I1219"/>
  <c r="I1250" s="1"/>
  <c r="I1277"/>
  <c r="I1308" s="1"/>
  <c r="I1335"/>
  <c r="I1366" s="1"/>
  <c r="I1460" i="3"/>
  <c r="I1402"/>
  <c r="I1344"/>
  <c r="I942"/>
  <c r="I1564"/>
  <c r="I1565"/>
  <c r="I1596" s="1"/>
  <c r="I1506"/>
  <c r="I1507"/>
  <c r="I1538" s="1"/>
  <c r="I1448"/>
  <c r="I1449"/>
  <c r="I1480" s="1"/>
  <c r="I1390"/>
  <c r="I1391"/>
  <c r="I1422" s="1"/>
  <c r="I1332"/>
  <c r="I1333"/>
  <c r="I1364" s="1"/>
  <c r="I987"/>
  <c r="I988"/>
  <c r="I1019" s="1"/>
  <c r="I930"/>
  <c r="I931" s="1"/>
  <c r="I962"/>
  <c r="I1371" i="4" l="1"/>
  <c r="I1372"/>
  <c r="I1373"/>
  <c r="I1313"/>
  <c r="I1314"/>
  <c r="I1315"/>
  <c r="I1255"/>
  <c r="I1256"/>
  <c r="I1257"/>
  <c r="I1197"/>
  <c r="I1198"/>
  <c r="I1199"/>
  <c r="I1139"/>
  <c r="I1140"/>
  <c r="I1141"/>
  <c r="I1601" i="3"/>
  <c r="I1602"/>
  <c r="I1603"/>
  <c r="I1543"/>
  <c r="I1544"/>
  <c r="I1545"/>
  <c r="I1485"/>
  <c r="I1486"/>
  <c r="I1487"/>
  <c r="I1427"/>
  <c r="I1428"/>
  <c r="I1429"/>
  <c r="I1369"/>
  <c r="I1370"/>
  <c r="I1371"/>
  <c r="I1024"/>
  <c r="I1025"/>
  <c r="I1026"/>
  <c r="I967"/>
  <c r="I968"/>
  <c r="I969"/>
  <c r="I1142" i="4" l="1"/>
  <c r="I1143" s="1"/>
  <c r="I1144" s="1"/>
  <c r="I1200"/>
  <c r="I1201" s="1"/>
  <c r="I1202" s="1"/>
  <c r="I1258"/>
  <c r="I1259" s="1"/>
  <c r="I1260" s="1"/>
  <c r="I1316"/>
  <c r="I1317" s="1"/>
  <c r="I1318" s="1"/>
  <c r="I1374"/>
  <c r="I1375" s="1"/>
  <c r="I1376" s="1"/>
  <c r="I1604" i="3"/>
  <c r="I1605" s="1"/>
  <c r="I1606" s="1"/>
  <c r="E46" i="2" s="1"/>
  <c r="I1546" i="3"/>
  <c r="I1547" s="1"/>
  <c r="I1548" s="1"/>
  <c r="E45" i="2" s="1"/>
  <c r="I1488" i="3"/>
  <c r="I1489" s="1"/>
  <c r="I1490" s="1"/>
  <c r="E44" i="2" s="1"/>
  <c r="I1430" i="3"/>
  <c r="I1431" s="1"/>
  <c r="I1432" s="1"/>
  <c r="E43" i="2" s="1"/>
  <c r="I1372" i="3"/>
  <c r="I1373" s="1"/>
  <c r="I1374" s="1"/>
  <c r="E42" i="2" s="1"/>
  <c r="I1027" i="3"/>
  <c r="I1028" s="1"/>
  <c r="I1029" s="1"/>
  <c r="E32" i="2" s="1"/>
  <c r="I970" i="3"/>
  <c r="I971" s="1"/>
  <c r="I972" s="1"/>
  <c r="E31" i="2" s="1"/>
  <c r="E31" i="5" s="1"/>
  <c r="F31" s="1"/>
  <c r="J31" s="1"/>
  <c r="F31" i="2"/>
  <c r="F32" l="1"/>
  <c r="E32" i="5"/>
  <c r="F32" s="1"/>
  <c r="J32" s="1"/>
  <c r="E100" i="2"/>
  <c r="F100" s="1"/>
  <c r="F46"/>
  <c r="E99"/>
  <c r="F99" s="1"/>
  <c r="F45"/>
  <c r="E98"/>
  <c r="F98" s="1"/>
  <c r="F44"/>
  <c r="E97"/>
  <c r="F97" s="1"/>
  <c r="F43"/>
  <c r="E96"/>
  <c r="F96" s="1"/>
  <c r="F95" s="1"/>
  <c r="F42"/>
  <c r="F41" s="1"/>
  <c r="D23"/>
  <c r="D80" i="5"/>
  <c r="D78"/>
  <c r="D25"/>
  <c r="D38"/>
  <c r="D37"/>
  <c r="D36"/>
  <c r="D35"/>
  <c r="D26"/>
  <c r="D23"/>
  <c r="H423" i="4"/>
  <c r="F423"/>
  <c r="D73" i="5"/>
  <c r="D72"/>
  <c r="D71"/>
  <c r="D70"/>
  <c r="F707" i="3"/>
  <c r="F708"/>
  <c r="F535" i="4"/>
  <c r="F1051"/>
  <c r="B1051"/>
  <c r="F994"/>
  <c r="B994"/>
  <c r="H1083"/>
  <c r="H1082"/>
  <c r="H1081"/>
  <c r="I1073"/>
  <c r="H1072"/>
  <c r="F1072"/>
  <c r="G1072" s="1"/>
  <c r="I1072" s="1"/>
  <c r="B1072"/>
  <c r="H1071"/>
  <c r="F1071"/>
  <c r="G1071" s="1"/>
  <c r="I1071" s="1"/>
  <c r="B1071"/>
  <c r="F1070"/>
  <c r="G1070" s="1"/>
  <c r="I1070" s="1"/>
  <c r="I1074" s="1"/>
  <c r="B1070"/>
  <c r="I1055"/>
  <c r="I1054"/>
  <c r="I1051"/>
  <c r="I1056" s="1"/>
  <c r="B1044"/>
  <c r="I1043"/>
  <c r="I1042"/>
  <c r="H1026"/>
  <c r="H1025"/>
  <c r="H1024"/>
  <c r="I1016"/>
  <c r="H1015"/>
  <c r="F1015"/>
  <c r="G1015" s="1"/>
  <c r="I1015" s="1"/>
  <c r="B1015"/>
  <c r="H1014"/>
  <c r="F1014"/>
  <c r="G1014" s="1"/>
  <c r="I1014" s="1"/>
  <c r="B1014"/>
  <c r="F1013"/>
  <c r="G1013" s="1"/>
  <c r="I1013" s="1"/>
  <c r="I1017" s="1"/>
  <c r="B1013"/>
  <c r="I998"/>
  <c r="I997"/>
  <c r="I994"/>
  <c r="I999" s="1"/>
  <c r="B987"/>
  <c r="I986"/>
  <c r="I985"/>
  <c r="H969"/>
  <c r="H968"/>
  <c r="H967"/>
  <c r="I959"/>
  <c r="H958"/>
  <c r="F958"/>
  <c r="G958" s="1"/>
  <c r="I958" s="1"/>
  <c r="B958"/>
  <c r="H957"/>
  <c r="F957"/>
  <c r="G957" s="1"/>
  <c r="I957" s="1"/>
  <c r="B957"/>
  <c r="F956"/>
  <c r="G956" s="1"/>
  <c r="I956" s="1"/>
  <c r="I960" s="1"/>
  <c r="B956"/>
  <c r="I941"/>
  <c r="I940"/>
  <c r="I937"/>
  <c r="I942" s="1"/>
  <c r="G937"/>
  <c r="B930"/>
  <c r="I929"/>
  <c r="I928"/>
  <c r="H912"/>
  <c r="H911"/>
  <c r="H910"/>
  <c r="I902"/>
  <c r="H901"/>
  <c r="F901"/>
  <c r="G901" s="1"/>
  <c r="I901" s="1"/>
  <c r="B901"/>
  <c r="H900"/>
  <c r="F900"/>
  <c r="G900" s="1"/>
  <c r="I900" s="1"/>
  <c r="B900"/>
  <c r="F899"/>
  <c r="G899" s="1"/>
  <c r="I899" s="1"/>
  <c r="I903" s="1"/>
  <c r="B899"/>
  <c r="I884"/>
  <c r="I883"/>
  <c r="I880"/>
  <c r="I885" s="1"/>
  <c r="G880"/>
  <c r="B873"/>
  <c r="I872"/>
  <c r="I871"/>
  <c r="H853"/>
  <c r="H852"/>
  <c r="H851"/>
  <c r="I843"/>
  <c r="H842"/>
  <c r="F842"/>
  <c r="G842" s="1"/>
  <c r="I842" s="1"/>
  <c r="B842"/>
  <c r="H841"/>
  <c r="F841"/>
  <c r="G841" s="1"/>
  <c r="I841" s="1"/>
  <c r="B841"/>
  <c r="F840"/>
  <c r="G840" s="1"/>
  <c r="I840" s="1"/>
  <c r="I844" s="1"/>
  <c r="B840"/>
  <c r="I825"/>
  <c r="I824"/>
  <c r="I823"/>
  <c r="I822"/>
  <c r="I821"/>
  <c r="G820"/>
  <c r="F820"/>
  <c r="I820" s="1"/>
  <c r="I826" s="1"/>
  <c r="B820"/>
  <c r="B814"/>
  <c r="I813"/>
  <c r="I812"/>
  <c r="H796"/>
  <c r="H795"/>
  <c r="H794"/>
  <c r="I786"/>
  <c r="H785"/>
  <c r="F785"/>
  <c r="G785" s="1"/>
  <c r="I785" s="1"/>
  <c r="B785"/>
  <c r="H784"/>
  <c r="F784"/>
  <c r="G784" s="1"/>
  <c r="I784" s="1"/>
  <c r="B784"/>
  <c r="F783"/>
  <c r="G783" s="1"/>
  <c r="I783" s="1"/>
  <c r="I787" s="1"/>
  <c r="B783"/>
  <c r="I768"/>
  <c r="I767"/>
  <c r="I766"/>
  <c r="I765"/>
  <c r="I764"/>
  <c r="I763"/>
  <c r="I769" s="1"/>
  <c r="G763"/>
  <c r="B757"/>
  <c r="I756"/>
  <c r="I755"/>
  <c r="H739"/>
  <c r="H738"/>
  <c r="H737"/>
  <c r="I729"/>
  <c r="H728"/>
  <c r="F728"/>
  <c r="G728" s="1"/>
  <c r="I728" s="1"/>
  <c r="B728"/>
  <c r="H727"/>
  <c r="F727"/>
  <c r="G727" s="1"/>
  <c r="I727" s="1"/>
  <c r="B727"/>
  <c r="F726"/>
  <c r="G726" s="1"/>
  <c r="I726" s="1"/>
  <c r="I730" s="1"/>
  <c r="B726"/>
  <c r="I711"/>
  <c r="I710"/>
  <c r="I709"/>
  <c r="I708"/>
  <c r="I707"/>
  <c r="I706"/>
  <c r="I712" s="1"/>
  <c r="G706"/>
  <c r="B700"/>
  <c r="I699"/>
  <c r="I698"/>
  <c r="H625"/>
  <c r="H624"/>
  <c r="H623"/>
  <c r="I615"/>
  <c r="H614"/>
  <c r="F614"/>
  <c r="G614" s="1"/>
  <c r="I614" s="1"/>
  <c r="B614"/>
  <c r="H613"/>
  <c r="F613"/>
  <c r="G613" s="1"/>
  <c r="I613" s="1"/>
  <c r="B613"/>
  <c r="F612"/>
  <c r="G612" s="1"/>
  <c r="I612" s="1"/>
  <c r="I616" s="1"/>
  <c r="B612"/>
  <c r="G597"/>
  <c r="F597"/>
  <c r="I597" s="1"/>
  <c r="B597"/>
  <c r="G596"/>
  <c r="F596"/>
  <c r="I596" s="1"/>
  <c r="B596"/>
  <c r="G595"/>
  <c r="F595"/>
  <c r="I595" s="1"/>
  <c r="B595"/>
  <c r="G594"/>
  <c r="F594"/>
  <c r="I594" s="1"/>
  <c r="B594"/>
  <c r="G593"/>
  <c r="F593"/>
  <c r="I593" s="1"/>
  <c r="B593"/>
  <c r="G592"/>
  <c r="F592"/>
  <c r="I592" s="1"/>
  <c r="I598" s="1"/>
  <c r="B592"/>
  <c r="B586"/>
  <c r="G585"/>
  <c r="I585" s="1"/>
  <c r="B585"/>
  <c r="G584"/>
  <c r="I584" s="1"/>
  <c r="B584"/>
  <c r="H568"/>
  <c r="H567"/>
  <c r="H566"/>
  <c r="I558"/>
  <c r="H557"/>
  <c r="F557"/>
  <c r="G557" s="1"/>
  <c r="I557" s="1"/>
  <c r="B557"/>
  <c r="H556"/>
  <c r="F556"/>
  <c r="G556" s="1"/>
  <c r="I556" s="1"/>
  <c r="B556"/>
  <c r="F555"/>
  <c r="G555" s="1"/>
  <c r="I555" s="1"/>
  <c r="I559" s="1"/>
  <c r="B555"/>
  <c r="I540"/>
  <c r="I539"/>
  <c r="I538"/>
  <c r="I537"/>
  <c r="G536"/>
  <c r="F536"/>
  <c r="I536" s="1"/>
  <c r="B536"/>
  <c r="I535"/>
  <c r="I541" s="1"/>
  <c r="G535"/>
  <c r="B535"/>
  <c r="B529"/>
  <c r="G528"/>
  <c r="I528" s="1"/>
  <c r="B528"/>
  <c r="G527"/>
  <c r="I527" s="1"/>
  <c r="B527"/>
  <c r="H511"/>
  <c r="H510"/>
  <c r="H509"/>
  <c r="I501"/>
  <c r="H500"/>
  <c r="F500"/>
  <c r="G500" s="1"/>
  <c r="I500" s="1"/>
  <c r="B500"/>
  <c r="H499"/>
  <c r="F499"/>
  <c r="G499" s="1"/>
  <c r="I499" s="1"/>
  <c r="B499"/>
  <c r="F498"/>
  <c r="G498" s="1"/>
  <c r="I498" s="1"/>
  <c r="I502" s="1"/>
  <c r="B498"/>
  <c r="I483"/>
  <c r="I482"/>
  <c r="I481"/>
  <c r="I480"/>
  <c r="G479"/>
  <c r="F479"/>
  <c r="I479" s="1"/>
  <c r="B479"/>
  <c r="G478"/>
  <c r="F478"/>
  <c r="I478" s="1"/>
  <c r="I484" s="1"/>
  <c r="B478"/>
  <c r="B472"/>
  <c r="G471"/>
  <c r="I471" s="1"/>
  <c r="B471"/>
  <c r="G470"/>
  <c r="I470" s="1"/>
  <c r="B470"/>
  <c r="H454"/>
  <c r="H453"/>
  <c r="H452"/>
  <c r="I444"/>
  <c r="H443"/>
  <c r="F443"/>
  <c r="G443" s="1"/>
  <c r="I443" s="1"/>
  <c r="B443"/>
  <c r="H442"/>
  <c r="F442"/>
  <c r="G442" s="1"/>
  <c r="I442" s="1"/>
  <c r="B442"/>
  <c r="F441"/>
  <c r="G441" s="1"/>
  <c r="I441" s="1"/>
  <c r="I445" s="1"/>
  <c r="B441"/>
  <c r="I426"/>
  <c r="I425"/>
  <c r="I424"/>
  <c r="I423"/>
  <c r="G422"/>
  <c r="F422"/>
  <c r="I422" s="1"/>
  <c r="B422"/>
  <c r="I427"/>
  <c r="B415"/>
  <c r="H397"/>
  <c r="H396"/>
  <c r="H395"/>
  <c r="I387"/>
  <c r="H386"/>
  <c r="F386"/>
  <c r="G386" s="1"/>
  <c r="I386" s="1"/>
  <c r="B386"/>
  <c r="H385"/>
  <c r="F385"/>
  <c r="G385" s="1"/>
  <c r="I385" s="1"/>
  <c r="B385"/>
  <c r="F384"/>
  <c r="G384" s="1"/>
  <c r="I384" s="1"/>
  <c r="I388" s="1"/>
  <c r="B384"/>
  <c r="I369"/>
  <c r="I368"/>
  <c r="I367"/>
  <c r="I366"/>
  <c r="I365"/>
  <c r="I364"/>
  <c r="I370" s="1"/>
  <c r="B358"/>
  <c r="G357"/>
  <c r="I357" s="1"/>
  <c r="B357"/>
  <c r="G356"/>
  <c r="I356" s="1"/>
  <c r="B356"/>
  <c r="H340"/>
  <c r="H339"/>
  <c r="H338"/>
  <c r="I330"/>
  <c r="H329"/>
  <c r="F329"/>
  <c r="G329" s="1"/>
  <c r="I329" s="1"/>
  <c r="B329"/>
  <c r="H328"/>
  <c r="F328"/>
  <c r="G328" s="1"/>
  <c r="I328" s="1"/>
  <c r="B328"/>
  <c r="F327"/>
  <c r="G327" s="1"/>
  <c r="I327" s="1"/>
  <c r="I331" s="1"/>
  <c r="B327"/>
  <c r="I312"/>
  <c r="I311"/>
  <c r="I310"/>
  <c r="I309"/>
  <c r="I308"/>
  <c r="I307"/>
  <c r="I313" s="1"/>
  <c r="B301"/>
  <c r="G300"/>
  <c r="I300" s="1"/>
  <c r="B300"/>
  <c r="G299"/>
  <c r="I299" s="1"/>
  <c r="B299"/>
  <c r="H281"/>
  <c r="H280"/>
  <c r="H279"/>
  <c r="I271"/>
  <c r="I270"/>
  <c r="I269"/>
  <c r="F268"/>
  <c r="G268" s="1"/>
  <c r="I268" s="1"/>
  <c r="I272" s="1"/>
  <c r="B268"/>
  <c r="I253"/>
  <c r="I252"/>
  <c r="I251"/>
  <c r="I250"/>
  <c r="I249"/>
  <c r="I248"/>
  <c r="I254" s="1"/>
  <c r="I242"/>
  <c r="B242"/>
  <c r="I241"/>
  <c r="I240"/>
  <c r="I243" s="1"/>
  <c r="H223"/>
  <c r="H222"/>
  <c r="I214"/>
  <c r="I213"/>
  <c r="I212"/>
  <c r="I211"/>
  <c r="I215" s="1"/>
  <c r="I197"/>
  <c r="I183"/>
  <c r="I186" s="1"/>
  <c r="H167"/>
  <c r="H166"/>
  <c r="H165"/>
  <c r="H157"/>
  <c r="F157"/>
  <c r="G157" s="1"/>
  <c r="I157" s="1"/>
  <c r="B157"/>
  <c r="H156"/>
  <c r="F156"/>
  <c r="G156" s="1"/>
  <c r="I156" s="1"/>
  <c r="B156"/>
  <c r="H155"/>
  <c r="F155"/>
  <c r="G155" s="1"/>
  <c r="I155" s="1"/>
  <c r="B155"/>
  <c r="F154"/>
  <c r="G154" s="1"/>
  <c r="I154" s="1"/>
  <c r="I158" s="1"/>
  <c r="B154"/>
  <c r="G139"/>
  <c r="F139"/>
  <c r="I139" s="1"/>
  <c r="B139"/>
  <c r="G138"/>
  <c r="F138"/>
  <c r="I138" s="1"/>
  <c r="B138"/>
  <c r="G137"/>
  <c r="F137"/>
  <c r="I137" s="1"/>
  <c r="B137"/>
  <c r="G136"/>
  <c r="F136"/>
  <c r="I136" s="1"/>
  <c r="B136"/>
  <c r="G135"/>
  <c r="F135"/>
  <c r="I135" s="1"/>
  <c r="B135"/>
  <c r="G134"/>
  <c r="F134"/>
  <c r="I134" s="1"/>
  <c r="I140" s="1"/>
  <c r="B134"/>
  <c r="G128"/>
  <c r="B128"/>
  <c r="G127"/>
  <c r="I127" s="1"/>
  <c r="G126"/>
  <c r="I126" s="1"/>
  <c r="H109"/>
  <c r="H108"/>
  <c r="I100"/>
  <c r="I99"/>
  <c r="F98"/>
  <c r="G98" s="1"/>
  <c r="I98" s="1"/>
  <c r="B98"/>
  <c r="I97"/>
  <c r="I101" s="1"/>
  <c r="I83"/>
  <c r="I72"/>
  <c r="H53"/>
  <c r="H110" s="1"/>
  <c r="H52"/>
  <c r="H51"/>
  <c r="H43"/>
  <c r="F43"/>
  <c r="G43" s="1"/>
  <c r="I43" s="1"/>
  <c r="B43"/>
  <c r="H42"/>
  <c r="F42"/>
  <c r="G42" s="1"/>
  <c r="I42" s="1"/>
  <c r="B42"/>
  <c r="H41"/>
  <c r="F41"/>
  <c r="G41" s="1"/>
  <c r="I41" s="1"/>
  <c r="B41"/>
  <c r="F40"/>
  <c r="G40" s="1"/>
  <c r="I40" s="1"/>
  <c r="I44" s="1"/>
  <c r="B40"/>
  <c r="I25"/>
  <c r="I24"/>
  <c r="I23"/>
  <c r="I22"/>
  <c r="I21"/>
  <c r="G20"/>
  <c r="F20"/>
  <c r="I20" s="1"/>
  <c r="I26" s="1"/>
  <c r="B20"/>
  <c r="G14"/>
  <c r="B14"/>
  <c r="G13"/>
  <c r="I13" s="1"/>
  <c r="G12"/>
  <c r="I12" s="1"/>
  <c r="B12"/>
  <c r="H1256" i="3"/>
  <c r="H1255"/>
  <c r="H1254"/>
  <c r="I1246"/>
  <c r="H1245"/>
  <c r="F1245"/>
  <c r="G1245" s="1"/>
  <c r="I1245" s="1"/>
  <c r="B1245"/>
  <c r="H1244"/>
  <c r="F1244"/>
  <c r="G1244" s="1"/>
  <c r="I1244" s="1"/>
  <c r="B1244"/>
  <c r="F1243"/>
  <c r="G1243" s="1"/>
  <c r="I1243" s="1"/>
  <c r="I1247" s="1"/>
  <c r="B1243"/>
  <c r="I1228"/>
  <c r="I1227"/>
  <c r="I1224"/>
  <c r="I1229" s="1"/>
  <c r="B1217"/>
  <c r="I1216"/>
  <c r="I1215"/>
  <c r="H1199"/>
  <c r="H1198"/>
  <c r="H1197"/>
  <c r="I1189"/>
  <c r="H1188"/>
  <c r="F1188"/>
  <c r="G1188" s="1"/>
  <c r="I1188" s="1"/>
  <c r="B1188"/>
  <c r="H1187"/>
  <c r="F1187"/>
  <c r="G1187" s="1"/>
  <c r="I1187" s="1"/>
  <c r="B1187"/>
  <c r="F1186"/>
  <c r="G1186" s="1"/>
  <c r="I1186" s="1"/>
  <c r="I1190" s="1"/>
  <c r="B1186"/>
  <c r="I1171"/>
  <c r="I1170"/>
  <c r="I1167"/>
  <c r="I1172" s="1"/>
  <c r="B1160"/>
  <c r="I1159"/>
  <c r="I1158"/>
  <c r="H1142"/>
  <c r="H1141"/>
  <c r="H1140"/>
  <c r="I1132"/>
  <c r="H1131"/>
  <c r="F1131"/>
  <c r="G1131" s="1"/>
  <c r="I1131" s="1"/>
  <c r="B1131"/>
  <c r="H1130"/>
  <c r="F1130"/>
  <c r="G1130" s="1"/>
  <c r="I1130" s="1"/>
  <c r="B1130"/>
  <c r="F1129"/>
  <c r="G1129" s="1"/>
  <c r="I1129" s="1"/>
  <c r="I1133" s="1"/>
  <c r="B1129"/>
  <c r="I1114"/>
  <c r="I1113"/>
  <c r="I1110"/>
  <c r="I1115" s="1"/>
  <c r="G1110"/>
  <c r="B1103"/>
  <c r="I1102"/>
  <c r="I1101"/>
  <c r="H1085"/>
  <c r="H1084"/>
  <c r="H1083"/>
  <c r="I1075"/>
  <c r="H1074"/>
  <c r="F1074"/>
  <c r="G1074" s="1"/>
  <c r="I1074" s="1"/>
  <c r="B1074"/>
  <c r="H1073"/>
  <c r="F1073"/>
  <c r="G1073" s="1"/>
  <c r="I1073" s="1"/>
  <c r="B1073"/>
  <c r="F1072"/>
  <c r="G1072" s="1"/>
  <c r="I1072" s="1"/>
  <c r="I1076" s="1"/>
  <c r="B1072"/>
  <c r="I1057"/>
  <c r="I1056"/>
  <c r="I1053"/>
  <c r="I1058" s="1"/>
  <c r="G1053"/>
  <c r="B1046"/>
  <c r="I1045"/>
  <c r="I1044"/>
  <c r="I103" i="4" l="1"/>
  <c r="I110" s="1"/>
  <c r="I14"/>
  <c r="I128"/>
  <c r="I301"/>
  <c r="I358"/>
  <c r="I15"/>
  <c r="I46" s="1"/>
  <c r="I108"/>
  <c r="I109"/>
  <c r="I129"/>
  <c r="I160" s="1"/>
  <c r="I217"/>
  <c r="I222"/>
  <c r="I223"/>
  <c r="I274"/>
  <c r="I279"/>
  <c r="I280"/>
  <c r="I281"/>
  <c r="I302"/>
  <c r="I333" s="1"/>
  <c r="I359"/>
  <c r="I390" s="1"/>
  <c r="I472"/>
  <c r="I529"/>
  <c r="I586"/>
  <c r="I700"/>
  <c r="I757"/>
  <c r="I814"/>
  <c r="I873"/>
  <c r="I930"/>
  <c r="I987"/>
  <c r="I1044"/>
  <c r="I473"/>
  <c r="I504" s="1"/>
  <c r="I530"/>
  <c r="I561" s="1"/>
  <c r="I587"/>
  <c r="I618" s="1"/>
  <c r="I701"/>
  <c r="I732" s="1"/>
  <c r="I758"/>
  <c r="I789" s="1"/>
  <c r="I815"/>
  <c r="I846" s="1"/>
  <c r="I874"/>
  <c r="I905" s="1"/>
  <c r="I931"/>
  <c r="I962" s="1"/>
  <c r="I988"/>
  <c r="I1019" s="1"/>
  <c r="I1045"/>
  <c r="I1076" s="1"/>
  <c r="I1217" i="3"/>
  <c r="I1218"/>
  <c r="I1249" s="1"/>
  <c r="I1160"/>
  <c r="I1161"/>
  <c r="I1192" s="1"/>
  <c r="I1103"/>
  <c r="I1104"/>
  <c r="I1135" s="1"/>
  <c r="I1046"/>
  <c r="I1047"/>
  <c r="I1078" s="1"/>
  <c r="I1081" i="4" l="1"/>
  <c r="I1082"/>
  <c r="I1083"/>
  <c r="I1024"/>
  <c r="I1025"/>
  <c r="I1026"/>
  <c r="I967"/>
  <c r="I968"/>
  <c r="I969"/>
  <c r="I910"/>
  <c r="I911"/>
  <c r="I912"/>
  <c r="I851"/>
  <c r="I852"/>
  <c r="I853"/>
  <c r="I794"/>
  <c r="I795"/>
  <c r="I796"/>
  <c r="I737"/>
  <c r="I738"/>
  <c r="I739"/>
  <c r="I623"/>
  <c r="I624"/>
  <c r="I625"/>
  <c r="I566"/>
  <c r="I567"/>
  <c r="I568"/>
  <c r="I509"/>
  <c r="I510"/>
  <c r="I511"/>
  <c r="I395"/>
  <c r="I396"/>
  <c r="I397"/>
  <c r="I338"/>
  <c r="I339"/>
  <c r="I340"/>
  <c r="I165"/>
  <c r="I166"/>
  <c r="I167"/>
  <c r="I51"/>
  <c r="I52"/>
  <c r="I53"/>
  <c r="I224"/>
  <c r="I282"/>
  <c r="I283"/>
  <c r="I284" s="1"/>
  <c r="I225"/>
  <c r="I226" s="1"/>
  <c r="I227" s="1"/>
  <c r="I111"/>
  <c r="I112" s="1"/>
  <c r="I113" s="1"/>
  <c r="I1254" i="3"/>
  <c r="I1255"/>
  <c r="I1256"/>
  <c r="I1197"/>
  <c r="I1198"/>
  <c r="I1199"/>
  <c r="I1140"/>
  <c r="I1141"/>
  <c r="I1142"/>
  <c r="I1083"/>
  <c r="I1084"/>
  <c r="I1085"/>
  <c r="I970" i="4" l="1"/>
  <c r="I971" s="1"/>
  <c r="I972" s="1"/>
  <c r="I913"/>
  <c r="I914" s="1"/>
  <c r="I915" s="1"/>
  <c r="I569"/>
  <c r="I570" s="1"/>
  <c r="I571" s="1"/>
  <c r="I1084"/>
  <c r="I1085" s="1"/>
  <c r="I1086" s="1"/>
  <c r="I1027"/>
  <c r="I1028" s="1"/>
  <c r="I1029" s="1"/>
  <c r="I1257" i="3"/>
  <c r="I1258" s="1"/>
  <c r="I1259" s="1"/>
  <c r="I54" i="4"/>
  <c r="I55" s="1"/>
  <c r="I56" s="1"/>
  <c r="I168"/>
  <c r="I169" s="1"/>
  <c r="I170" s="1"/>
  <c r="I341"/>
  <c r="I342" s="1"/>
  <c r="I343" s="1"/>
  <c r="I398"/>
  <c r="I399" s="1"/>
  <c r="I400" s="1"/>
  <c r="I512"/>
  <c r="I513" s="1"/>
  <c r="I514" s="1"/>
  <c r="I626"/>
  <c r="I627" s="1"/>
  <c r="I628" s="1"/>
  <c r="I740"/>
  <c r="I741" s="1"/>
  <c r="I742" s="1"/>
  <c r="I797"/>
  <c r="I798" s="1"/>
  <c r="I799" s="1"/>
  <c r="I854"/>
  <c r="I855" s="1"/>
  <c r="I856" s="1"/>
  <c r="I1200" i="3"/>
  <c r="I1201" s="1"/>
  <c r="I1202" s="1"/>
  <c r="I1143"/>
  <c r="I1144" s="1"/>
  <c r="I1145" s="1"/>
  <c r="I1086"/>
  <c r="I1087" s="1"/>
  <c r="I1088" s="1"/>
  <c r="E83" i="5" l="1"/>
  <c r="F83" s="1"/>
  <c r="I83" s="1"/>
  <c r="E83" i="2"/>
  <c r="E35"/>
  <c r="E35" i="5"/>
  <c r="E36" i="2"/>
  <c r="E36" i="5"/>
  <c r="E37" i="2"/>
  <c r="E37" i="5"/>
  <c r="E38" i="2"/>
  <c r="E38" i="5"/>
  <c r="E92" i="2"/>
  <c r="E91"/>
  <c r="E90"/>
  <c r="E89"/>
  <c r="F36"/>
  <c r="F37"/>
  <c r="F38"/>
  <c r="F35"/>
  <c r="F34" s="1"/>
  <c r="F90"/>
  <c r="F91"/>
  <c r="F92"/>
  <c r="F89"/>
  <c r="F88" s="1"/>
  <c r="D73"/>
  <c r="D72"/>
  <c r="D71"/>
  <c r="D70"/>
  <c r="D69"/>
  <c r="H910" i="3"/>
  <c r="H909"/>
  <c r="H908"/>
  <c r="I900"/>
  <c r="H899"/>
  <c r="F899"/>
  <c r="G899" s="1"/>
  <c r="I899" s="1"/>
  <c r="B899"/>
  <c r="H898"/>
  <c r="F898"/>
  <c r="G898" s="1"/>
  <c r="I898" s="1"/>
  <c r="B898"/>
  <c r="F897"/>
  <c r="G897" s="1"/>
  <c r="I897" s="1"/>
  <c r="I901" s="1"/>
  <c r="B897"/>
  <c r="I882"/>
  <c r="I881"/>
  <c r="I880"/>
  <c r="I879"/>
  <c r="I878"/>
  <c r="G877"/>
  <c r="F877"/>
  <c r="I877" s="1"/>
  <c r="I883" s="1"/>
  <c r="B877"/>
  <c r="B871"/>
  <c r="I870"/>
  <c r="I869"/>
  <c r="H853"/>
  <c r="H852"/>
  <c r="H851"/>
  <c r="I843"/>
  <c r="H842"/>
  <c r="F842"/>
  <c r="G842" s="1"/>
  <c r="I842" s="1"/>
  <c r="B842"/>
  <c r="H841"/>
  <c r="F841"/>
  <c r="G841" s="1"/>
  <c r="I841" s="1"/>
  <c r="B841"/>
  <c r="F840"/>
  <c r="G840" s="1"/>
  <c r="I840" s="1"/>
  <c r="I844" s="1"/>
  <c r="B840"/>
  <c r="I825"/>
  <c r="I824"/>
  <c r="I823"/>
  <c r="I822"/>
  <c r="I821"/>
  <c r="G820"/>
  <c r="I820"/>
  <c r="I826" s="1"/>
  <c r="B814"/>
  <c r="I813"/>
  <c r="I812"/>
  <c r="H796"/>
  <c r="H795"/>
  <c r="H794"/>
  <c r="I786"/>
  <c r="H785"/>
  <c r="F785"/>
  <c r="G785" s="1"/>
  <c r="I785" s="1"/>
  <c r="B785"/>
  <c r="H784"/>
  <c r="F784"/>
  <c r="G784" s="1"/>
  <c r="I784" s="1"/>
  <c r="B784"/>
  <c r="F783"/>
  <c r="G783" s="1"/>
  <c r="I783" s="1"/>
  <c r="I787" s="1"/>
  <c r="B783"/>
  <c r="I768"/>
  <c r="I767"/>
  <c r="I766"/>
  <c r="I765"/>
  <c r="I764"/>
  <c r="G763"/>
  <c r="I763"/>
  <c r="I769" s="1"/>
  <c r="B757"/>
  <c r="I756"/>
  <c r="I755"/>
  <c r="H739"/>
  <c r="H738"/>
  <c r="H737"/>
  <c r="I729"/>
  <c r="H728"/>
  <c r="F728"/>
  <c r="G728" s="1"/>
  <c r="I728" s="1"/>
  <c r="B728"/>
  <c r="H727"/>
  <c r="F727"/>
  <c r="G727" s="1"/>
  <c r="I727" s="1"/>
  <c r="B727"/>
  <c r="F726"/>
  <c r="G726" s="1"/>
  <c r="I726" s="1"/>
  <c r="I730" s="1"/>
  <c r="B726"/>
  <c r="I711"/>
  <c r="I710"/>
  <c r="G709"/>
  <c r="F709"/>
  <c r="I709" s="1"/>
  <c r="B709"/>
  <c r="G708"/>
  <c r="I708"/>
  <c r="B708"/>
  <c r="G707"/>
  <c r="I707"/>
  <c r="B707"/>
  <c r="G706"/>
  <c r="I706"/>
  <c r="I712" s="1"/>
  <c r="B706"/>
  <c r="B700"/>
  <c r="G699"/>
  <c r="I699" s="1"/>
  <c r="B699"/>
  <c r="G698"/>
  <c r="I698" s="1"/>
  <c r="B698"/>
  <c r="H625"/>
  <c r="H624"/>
  <c r="H623"/>
  <c r="I615"/>
  <c r="H614"/>
  <c r="F614"/>
  <c r="G614" s="1"/>
  <c r="I614" s="1"/>
  <c r="B614"/>
  <c r="H613"/>
  <c r="F613"/>
  <c r="G613" s="1"/>
  <c r="I613" s="1"/>
  <c r="B613"/>
  <c r="F612"/>
  <c r="G612" s="1"/>
  <c r="I612" s="1"/>
  <c r="I616" s="1"/>
  <c r="B612"/>
  <c r="G597"/>
  <c r="F597"/>
  <c r="I597" s="1"/>
  <c r="B597"/>
  <c r="G596"/>
  <c r="F596"/>
  <c r="I596" s="1"/>
  <c r="B596"/>
  <c r="G595"/>
  <c r="F595"/>
  <c r="I595" s="1"/>
  <c r="B595"/>
  <c r="G594"/>
  <c r="F594"/>
  <c r="I594" s="1"/>
  <c r="B594"/>
  <c r="G593"/>
  <c r="F593"/>
  <c r="I593" s="1"/>
  <c r="B593"/>
  <c r="G592"/>
  <c r="F592"/>
  <c r="I592" s="1"/>
  <c r="I598" s="1"/>
  <c r="B592"/>
  <c r="B586"/>
  <c r="G585"/>
  <c r="I585" s="1"/>
  <c r="B585"/>
  <c r="G584"/>
  <c r="I584" s="1"/>
  <c r="B584"/>
  <c r="H568"/>
  <c r="H567"/>
  <c r="H566"/>
  <c r="I558"/>
  <c r="H557"/>
  <c r="F557"/>
  <c r="G557" s="1"/>
  <c r="I557" s="1"/>
  <c r="B557"/>
  <c r="H556"/>
  <c r="F556"/>
  <c r="G556" s="1"/>
  <c r="I556" s="1"/>
  <c r="B556"/>
  <c r="F555"/>
  <c r="G555" s="1"/>
  <c r="I555" s="1"/>
  <c r="I559" s="1"/>
  <c r="B555"/>
  <c r="I540"/>
  <c r="I539"/>
  <c r="I538"/>
  <c r="I537"/>
  <c r="G536"/>
  <c r="F536"/>
  <c r="I536" s="1"/>
  <c r="B536"/>
  <c r="G535"/>
  <c r="I535"/>
  <c r="I541" s="1"/>
  <c r="B535"/>
  <c r="B529"/>
  <c r="G528"/>
  <c r="I528" s="1"/>
  <c r="B528"/>
  <c r="G527"/>
  <c r="I527" s="1"/>
  <c r="B527"/>
  <c r="H511"/>
  <c r="H510"/>
  <c r="H509"/>
  <c r="I501"/>
  <c r="H500"/>
  <c r="F500"/>
  <c r="G500" s="1"/>
  <c r="I500" s="1"/>
  <c r="B500"/>
  <c r="H499"/>
  <c r="F499"/>
  <c r="G499" s="1"/>
  <c r="I499" s="1"/>
  <c r="B499"/>
  <c r="F498"/>
  <c r="G498" s="1"/>
  <c r="I498" s="1"/>
  <c r="I502" s="1"/>
  <c r="B498"/>
  <c r="I483"/>
  <c r="I482"/>
  <c r="I481"/>
  <c r="I480"/>
  <c r="G479"/>
  <c r="F479"/>
  <c r="I479" s="1"/>
  <c r="B479"/>
  <c r="G478"/>
  <c r="F478"/>
  <c r="I478" s="1"/>
  <c r="I484" s="1"/>
  <c r="B478"/>
  <c r="B472"/>
  <c r="G471"/>
  <c r="I471" s="1"/>
  <c r="B471"/>
  <c r="G470"/>
  <c r="I470" s="1"/>
  <c r="B470"/>
  <c r="H454"/>
  <c r="H453"/>
  <c r="H452"/>
  <c r="I444"/>
  <c r="H443"/>
  <c r="F443"/>
  <c r="G443" s="1"/>
  <c r="I443" s="1"/>
  <c r="B443"/>
  <c r="H442"/>
  <c r="F442"/>
  <c r="G442" s="1"/>
  <c r="I442" s="1"/>
  <c r="B442"/>
  <c r="F441"/>
  <c r="G441" s="1"/>
  <c r="I441" s="1"/>
  <c r="I445" s="1"/>
  <c r="G415" s="1"/>
  <c r="G415" i="4" s="1"/>
  <c r="I415" s="1"/>
  <c r="I416" s="1"/>
  <c r="I447" s="1"/>
  <c r="B441" i="3"/>
  <c r="I426"/>
  <c r="I425"/>
  <c r="I424"/>
  <c r="I423"/>
  <c r="G422"/>
  <c r="F422"/>
  <c r="I422" s="1"/>
  <c r="B422"/>
  <c r="I421"/>
  <c r="I427" s="1"/>
  <c r="B415"/>
  <c r="H397"/>
  <c r="H396"/>
  <c r="H395"/>
  <c r="I387"/>
  <c r="H386"/>
  <c r="F386"/>
  <c r="G386" s="1"/>
  <c r="I386" s="1"/>
  <c r="B386"/>
  <c r="H385"/>
  <c r="F385"/>
  <c r="G385" s="1"/>
  <c r="I385" s="1"/>
  <c r="B385"/>
  <c r="F384"/>
  <c r="G384" s="1"/>
  <c r="I384" s="1"/>
  <c r="I388" s="1"/>
  <c r="B384"/>
  <c r="I369"/>
  <c r="I368"/>
  <c r="I367"/>
  <c r="I366"/>
  <c r="I365"/>
  <c r="I364"/>
  <c r="I370" s="1"/>
  <c r="B358"/>
  <c r="G357"/>
  <c r="I357" s="1"/>
  <c r="B357"/>
  <c r="G356"/>
  <c r="I356" s="1"/>
  <c r="B356"/>
  <c r="H340"/>
  <c r="H339"/>
  <c r="H338"/>
  <c r="I330"/>
  <c r="H329"/>
  <c r="F329"/>
  <c r="G329" s="1"/>
  <c r="I329" s="1"/>
  <c r="B329"/>
  <c r="H328"/>
  <c r="F328"/>
  <c r="G328" s="1"/>
  <c r="I328" s="1"/>
  <c r="B328"/>
  <c r="F327"/>
  <c r="G327" s="1"/>
  <c r="I327" s="1"/>
  <c r="I331" s="1"/>
  <c r="B327"/>
  <c r="I312"/>
  <c r="I311"/>
  <c r="I310"/>
  <c r="I309"/>
  <c r="I308"/>
  <c r="I307"/>
  <c r="I313" s="1"/>
  <c r="B301"/>
  <c r="G300"/>
  <c r="I300" s="1"/>
  <c r="B300"/>
  <c r="G299"/>
  <c r="I299" s="1"/>
  <c r="B299"/>
  <c r="I242"/>
  <c r="H281"/>
  <c r="H280"/>
  <c r="H279"/>
  <c r="I271"/>
  <c r="I270"/>
  <c r="I269"/>
  <c r="F268"/>
  <c r="G268" s="1"/>
  <c r="I268" s="1"/>
  <c r="I272" s="1"/>
  <c r="B268"/>
  <c r="I253"/>
  <c r="I252"/>
  <c r="I251"/>
  <c r="I250"/>
  <c r="I249"/>
  <c r="I248"/>
  <c r="I254" s="1"/>
  <c r="B242"/>
  <c r="I241"/>
  <c r="I240"/>
  <c r="H223"/>
  <c r="H222"/>
  <c r="I214"/>
  <c r="I213"/>
  <c r="I212"/>
  <c r="I211"/>
  <c r="I215" s="1"/>
  <c r="I197"/>
  <c r="I183"/>
  <c r="I186" s="1"/>
  <c r="H167"/>
  <c r="H166"/>
  <c r="H165"/>
  <c r="H157"/>
  <c r="F157"/>
  <c r="G157" s="1"/>
  <c r="I157" s="1"/>
  <c r="B157"/>
  <c r="H156"/>
  <c r="F156"/>
  <c r="G156" s="1"/>
  <c r="I156" s="1"/>
  <c r="B156"/>
  <c r="H155"/>
  <c r="F155"/>
  <c r="G155" s="1"/>
  <c r="I155" s="1"/>
  <c r="B155"/>
  <c r="F154"/>
  <c r="G154" s="1"/>
  <c r="I154" s="1"/>
  <c r="I158" s="1"/>
  <c r="B154"/>
  <c r="G139"/>
  <c r="F139"/>
  <c r="I139" s="1"/>
  <c r="B139"/>
  <c r="G138"/>
  <c r="F138"/>
  <c r="I138" s="1"/>
  <c r="B138"/>
  <c r="G137"/>
  <c r="F137"/>
  <c r="I137" s="1"/>
  <c r="B137"/>
  <c r="G136"/>
  <c r="F136"/>
  <c r="I136" s="1"/>
  <c r="B136"/>
  <c r="G135"/>
  <c r="F135"/>
  <c r="I135" s="1"/>
  <c r="B135"/>
  <c r="G134"/>
  <c r="F134"/>
  <c r="I134" s="1"/>
  <c r="I140" s="1"/>
  <c r="B134"/>
  <c r="G128"/>
  <c r="B128"/>
  <c r="G127"/>
  <c r="I127" s="1"/>
  <c r="I126"/>
  <c r="H109"/>
  <c r="H108"/>
  <c r="I100"/>
  <c r="I99"/>
  <c r="F98"/>
  <c r="G98" s="1"/>
  <c r="I98" s="1"/>
  <c r="B98"/>
  <c r="I97"/>
  <c r="I101" s="1"/>
  <c r="I83"/>
  <c r="I72"/>
  <c r="H53"/>
  <c r="H110" s="1"/>
  <c r="H52"/>
  <c r="H51"/>
  <c r="H43"/>
  <c r="F43"/>
  <c r="G43" s="1"/>
  <c r="I43" s="1"/>
  <c r="B43"/>
  <c r="H42"/>
  <c r="F42"/>
  <c r="G42" s="1"/>
  <c r="I42" s="1"/>
  <c r="B42"/>
  <c r="H41"/>
  <c r="F41"/>
  <c r="G41" s="1"/>
  <c r="I41" s="1"/>
  <c r="B41"/>
  <c r="F40"/>
  <c r="G40" s="1"/>
  <c r="I40" s="1"/>
  <c r="I44" s="1"/>
  <c r="B40"/>
  <c r="I25"/>
  <c r="I24"/>
  <c r="I23"/>
  <c r="I22"/>
  <c r="I21"/>
  <c r="G20"/>
  <c r="F20"/>
  <c r="I20" s="1"/>
  <c r="I26" s="1"/>
  <c r="B20"/>
  <c r="G14"/>
  <c r="B14"/>
  <c r="G13"/>
  <c r="I13" s="1"/>
  <c r="G12"/>
  <c r="I12" s="1"/>
  <c r="I452" i="4" l="1"/>
  <c r="I453"/>
  <c r="I454"/>
  <c r="E93" i="5"/>
  <c r="F93" s="1"/>
  <c r="F38"/>
  <c r="E92"/>
  <c r="F92" s="1"/>
  <c r="F37"/>
  <c r="E91"/>
  <c r="F91" s="1"/>
  <c r="F36"/>
  <c r="E90"/>
  <c r="F90" s="1"/>
  <c r="F89" s="1"/>
  <c r="F35"/>
  <c r="F34" s="1"/>
  <c r="I415" i="3"/>
  <c r="I871"/>
  <c r="I872"/>
  <c r="I903" s="1"/>
  <c r="I814"/>
  <c r="I815"/>
  <c r="I846" s="1"/>
  <c r="I757"/>
  <c r="I758"/>
  <c r="I789" s="1"/>
  <c r="I700"/>
  <c r="I701"/>
  <c r="I732" s="1"/>
  <c r="I586"/>
  <c r="I587"/>
  <c r="I618" s="1"/>
  <c r="I529"/>
  <c r="I530"/>
  <c r="I561" s="1"/>
  <c r="I472"/>
  <c r="I473"/>
  <c r="I504" s="1"/>
  <c r="I416"/>
  <c r="I447" s="1"/>
  <c r="I358"/>
  <c r="I359"/>
  <c r="I390" s="1"/>
  <c r="I301"/>
  <c r="I302"/>
  <c r="I333" s="1"/>
  <c r="I103"/>
  <c r="I110" s="1"/>
  <c r="I243"/>
  <c r="I274" s="1"/>
  <c r="I217"/>
  <c r="I222"/>
  <c r="I223"/>
  <c r="I224"/>
  <c r="I128"/>
  <c r="I129"/>
  <c r="I160" s="1"/>
  <c r="I14"/>
  <c r="I15"/>
  <c r="I46" s="1"/>
  <c r="I108"/>
  <c r="I109"/>
  <c r="I35" i="5" l="1"/>
  <c r="H35"/>
  <c r="G35"/>
  <c r="G90"/>
  <c r="H90"/>
  <c r="I90"/>
  <c r="I36"/>
  <c r="H36"/>
  <c r="G36"/>
  <c r="I91"/>
  <c r="G91"/>
  <c r="H91"/>
  <c r="I37"/>
  <c r="H37"/>
  <c r="G37"/>
  <c r="I92"/>
  <c r="G92"/>
  <c r="H92"/>
  <c r="I38"/>
  <c r="H38"/>
  <c r="G38"/>
  <c r="I93"/>
  <c r="G93"/>
  <c r="H93"/>
  <c r="I455" i="4"/>
  <c r="I456" s="1"/>
  <c r="I457" s="1"/>
  <c r="I908" i="3"/>
  <c r="I909"/>
  <c r="I910"/>
  <c r="I851"/>
  <c r="I852"/>
  <c r="I853"/>
  <c r="I794"/>
  <c r="I795"/>
  <c r="I796"/>
  <c r="I737"/>
  <c r="I738"/>
  <c r="I739"/>
  <c r="I623"/>
  <c r="I624"/>
  <c r="I625"/>
  <c r="I566"/>
  <c r="I567"/>
  <c r="I568"/>
  <c r="I509"/>
  <c r="I510"/>
  <c r="I511"/>
  <c r="I452"/>
  <c r="I453"/>
  <c r="I454"/>
  <c r="I395"/>
  <c r="I396"/>
  <c r="I397"/>
  <c r="I338"/>
  <c r="I339"/>
  <c r="I340"/>
  <c r="I279"/>
  <c r="I280"/>
  <c r="I281"/>
  <c r="I225"/>
  <c r="I226"/>
  <c r="I227" s="1"/>
  <c r="I165"/>
  <c r="I166"/>
  <c r="I167"/>
  <c r="I51"/>
  <c r="I52"/>
  <c r="I53"/>
  <c r="I111"/>
  <c r="I112" s="1"/>
  <c r="I113" s="1"/>
  <c r="E14" i="2" l="1"/>
  <c r="E14" i="5"/>
  <c r="E16" i="2"/>
  <c r="E16" i="5"/>
  <c r="F14" i="2"/>
  <c r="E70"/>
  <c r="F70" s="1"/>
  <c r="F16"/>
  <c r="E72"/>
  <c r="F72" s="1"/>
  <c r="I911" i="3"/>
  <c r="I912" s="1"/>
  <c r="I854"/>
  <c r="I855" s="1"/>
  <c r="I856" s="1"/>
  <c r="E29" i="2" s="1"/>
  <c r="I797" i="3"/>
  <c r="I798" s="1"/>
  <c r="I799" s="1"/>
  <c r="I740"/>
  <c r="I741" s="1"/>
  <c r="I742" s="1"/>
  <c r="I626"/>
  <c r="I627" s="1"/>
  <c r="I628" s="1"/>
  <c r="I569"/>
  <c r="I570" s="1"/>
  <c r="I571" s="1"/>
  <c r="I512"/>
  <c r="I513" s="1"/>
  <c r="I514" s="1"/>
  <c r="I455"/>
  <c r="I456" s="1"/>
  <c r="I457" s="1"/>
  <c r="I398"/>
  <c r="I399" s="1"/>
  <c r="I400" s="1"/>
  <c r="I341"/>
  <c r="I342" s="1"/>
  <c r="I343" s="1"/>
  <c r="I282"/>
  <c r="I283" s="1"/>
  <c r="I284" s="1"/>
  <c r="I168"/>
  <c r="I169" s="1"/>
  <c r="I170" s="1"/>
  <c r="E15" i="2" s="1"/>
  <c r="I54" i="3"/>
  <c r="I55" s="1"/>
  <c r="I56" s="1"/>
  <c r="F29" i="2" l="1"/>
  <c r="E29" i="5"/>
  <c r="I913" i="3"/>
  <c r="F29" i="5"/>
  <c r="I29" s="1"/>
  <c r="E30" i="2"/>
  <c r="E13"/>
  <c r="E13" i="5"/>
  <c r="E15"/>
  <c r="E17" i="2"/>
  <c r="E17" i="5"/>
  <c r="E21" i="2"/>
  <c r="E21" i="5"/>
  <c r="E22" i="2"/>
  <c r="E22" i="5"/>
  <c r="E23" i="2"/>
  <c r="E23" i="5"/>
  <c r="E24" i="2"/>
  <c r="E24" i="5"/>
  <c r="E25" i="2"/>
  <c r="E25" i="5"/>
  <c r="E26" i="2"/>
  <c r="E26" i="5"/>
  <c r="E27" i="2"/>
  <c r="E27" i="5"/>
  <c r="F27" s="1"/>
  <c r="I27" s="1"/>
  <c r="E28" i="2"/>
  <c r="E28" i="5"/>
  <c r="F28" s="1"/>
  <c r="I28" s="1"/>
  <c r="E72"/>
  <c r="F72" s="1"/>
  <c r="F16"/>
  <c r="E70"/>
  <c r="F70" s="1"/>
  <c r="F14"/>
  <c r="F13" i="2"/>
  <c r="E69"/>
  <c r="F69" s="1"/>
  <c r="F15"/>
  <c r="E71"/>
  <c r="F71" s="1"/>
  <c r="F17"/>
  <c r="F12" s="1"/>
  <c r="E73"/>
  <c r="F73" s="1"/>
  <c r="F21"/>
  <c r="E77"/>
  <c r="F77" s="1"/>
  <c r="E78"/>
  <c r="F78" s="1"/>
  <c r="F22"/>
  <c r="E79"/>
  <c r="F79" s="1"/>
  <c r="F23"/>
  <c r="E80"/>
  <c r="F80" s="1"/>
  <c r="F24"/>
  <c r="F25"/>
  <c r="E81"/>
  <c r="F81" s="1"/>
  <c r="E82"/>
  <c r="F82" s="1"/>
  <c r="F26"/>
  <c r="F27"/>
  <c r="F83"/>
  <c r="F28"/>
  <c r="E84"/>
  <c r="F84" s="1"/>
  <c r="E85"/>
  <c r="F85" s="1"/>
  <c r="F30" l="1"/>
  <c r="E30" i="5"/>
  <c r="F30" s="1"/>
  <c r="I30" s="1"/>
  <c r="F19" i="2"/>
  <c r="J14" i="5"/>
  <c r="I14"/>
  <c r="H14"/>
  <c r="G14"/>
  <c r="G70"/>
  <c r="J70"/>
  <c r="I70"/>
  <c r="H70"/>
  <c r="J16"/>
  <c r="I16"/>
  <c r="H16"/>
  <c r="G16"/>
  <c r="J72"/>
  <c r="I72"/>
  <c r="H72"/>
  <c r="G72"/>
  <c r="E85"/>
  <c r="F85" s="1"/>
  <c r="J85" s="1"/>
  <c r="E84"/>
  <c r="F84" s="1"/>
  <c r="I84" s="1"/>
  <c r="E82"/>
  <c r="F82" s="1"/>
  <c r="F26"/>
  <c r="I26" s="1"/>
  <c r="J26" s="1"/>
  <c r="J47" s="1"/>
  <c r="E81"/>
  <c r="F81" s="1"/>
  <c r="F25"/>
  <c r="E80"/>
  <c r="F80" s="1"/>
  <c r="F24"/>
  <c r="E79"/>
  <c r="F79" s="1"/>
  <c r="F23"/>
  <c r="E78"/>
  <c r="F78" s="1"/>
  <c r="F22"/>
  <c r="E77"/>
  <c r="F77" s="1"/>
  <c r="F21"/>
  <c r="F19" s="1"/>
  <c r="E73"/>
  <c r="F73" s="1"/>
  <c r="F17"/>
  <c r="E71"/>
  <c r="F71" s="1"/>
  <c r="G71" s="1"/>
  <c r="F15"/>
  <c r="G15" s="1"/>
  <c r="E69"/>
  <c r="F69" s="1"/>
  <c r="F13"/>
  <c r="F75" i="2"/>
  <c r="F51"/>
  <c r="F68"/>
  <c r="F105" s="1"/>
  <c r="F106" l="1"/>
  <c r="F107" s="1"/>
  <c r="F52"/>
  <c r="F53" s="1"/>
  <c r="G13" i="5"/>
  <c r="F12"/>
  <c r="F51" s="1"/>
  <c r="G69"/>
  <c r="F68"/>
  <c r="J17"/>
  <c r="I17"/>
  <c r="H17"/>
  <c r="G17"/>
  <c r="J73"/>
  <c r="I73"/>
  <c r="H73"/>
  <c r="G73"/>
  <c r="G21"/>
  <c r="F75"/>
  <c r="F106" s="1"/>
  <c r="G77"/>
  <c r="H22"/>
  <c r="G22"/>
  <c r="H78"/>
  <c r="G78"/>
  <c r="I23"/>
  <c r="H23"/>
  <c r="I79"/>
  <c r="H79"/>
  <c r="I24"/>
  <c r="H24"/>
  <c r="I80"/>
  <c r="H80"/>
  <c r="I25"/>
  <c r="H25"/>
  <c r="I81"/>
  <c r="H81"/>
  <c r="H102"/>
  <c r="I102"/>
  <c r="J102"/>
  <c r="I47" l="1"/>
  <c r="H47"/>
  <c r="G47"/>
  <c r="F107"/>
  <c r="F108" s="1"/>
  <c r="G102"/>
  <c r="F52" l="1"/>
  <c r="F53" s="1"/>
</calcChain>
</file>

<file path=xl/sharedStrings.xml><?xml version="1.0" encoding="utf-8"?>
<sst xmlns="http://schemas.openxmlformats.org/spreadsheetml/2006/main" count="3545" uniqueCount="229">
  <si>
    <t>Clave</t>
  </si>
  <si>
    <t>Descripción</t>
  </si>
  <si>
    <t>Unidad</t>
  </si>
  <si>
    <t>Cantidad</t>
  </si>
  <si>
    <t>Precio U.</t>
  </si>
  <si>
    <t>Total</t>
  </si>
  <si>
    <t>A</t>
  </si>
  <si>
    <t>OBRAS CIVILES</t>
  </si>
  <si>
    <t xml:space="preserve">   PRELIMINARES</t>
  </si>
  <si>
    <t>Trazado y Replanteo</t>
  </si>
  <si>
    <t>M2</t>
  </si>
  <si>
    <t>Guardianía - Seguridad</t>
  </si>
  <si>
    <t>MES</t>
  </si>
  <si>
    <t>Bateria sanitaria provisional-Portatil (1 unidad)</t>
  </si>
  <si>
    <t>M</t>
  </si>
  <si>
    <t>U</t>
  </si>
  <si>
    <t>M3</t>
  </si>
  <si>
    <t>Excavación y desalojo para mejoramiento de suelo</t>
  </si>
  <si>
    <t xml:space="preserve"> </t>
  </si>
  <si>
    <t>Total Costos Directos</t>
  </si>
  <si>
    <t>Total Obra Civil</t>
  </si>
  <si>
    <t xml:space="preserve">PROYECTO DE SOLUCION DE SUELOS EXPANSIVOS EN EL EDIFICIO DE AGROPECUARIA </t>
  </si>
  <si>
    <t>DE LA FACULTAD DE INGENIERIA MECANICA Y CIENCIAS DE LA PRODUCCION DE LA ESPOL</t>
  </si>
  <si>
    <t>INSTALACIONES A.A.L.L.</t>
  </si>
  <si>
    <t>Demolición y desalojo aceras, inc. bordillos.</t>
  </si>
  <si>
    <t>Tuberia PVC 110mm Perforado</t>
  </si>
  <si>
    <t>Tuberia PVC 110mm</t>
  </si>
  <si>
    <t>Geotextil Permeable</t>
  </si>
  <si>
    <t>Geomembrana Impermeable</t>
  </si>
  <si>
    <t>Contrapiso: Hormigón pobre bajo vivero</t>
  </si>
  <si>
    <t>Contrapiso de hormigón simple, f'c=210kg/cm2 e=10cm. para aceras  Inc.junta de construcción c/2,40 m y aplicación de sellador de junta.</t>
  </si>
  <si>
    <t xml:space="preserve">   MOVIMIENTO DE TIERRA, OBRA DE INFRAESTRUCTURA y ALBANILERIA</t>
  </si>
  <si>
    <t xml:space="preserve">   MOVIMIENTO DE TIERRA, OBRA DE INFRAESTRUCTURA Y ALBANILERIA</t>
  </si>
  <si>
    <t>ANALISIS DE PRECIOS UNITARIOS</t>
  </si>
  <si>
    <t>ESPECIFICACIONES:</t>
  </si>
  <si>
    <t xml:space="preserve">ITEM:                    </t>
  </si>
  <si>
    <t>TRAZADO Y REPLANTEO</t>
  </si>
  <si>
    <t xml:space="preserve">                                                                                                                                                                  </t>
  </si>
  <si>
    <t xml:space="preserve">1.- EQUIPOS                                                                                                                                                          </t>
  </si>
  <si>
    <t>DESCRIPCION</t>
  </si>
  <si>
    <t>MARCA</t>
  </si>
  <si>
    <t>CANT.</t>
  </si>
  <si>
    <t>EQUIPO/ H</t>
  </si>
  <si>
    <t>COMBUST/ H</t>
  </si>
  <si>
    <t>COSTO/H</t>
  </si>
  <si>
    <t>RENDIMIENTO</t>
  </si>
  <si>
    <t>COSTO UNT.</t>
  </si>
  <si>
    <t>%</t>
  </si>
  <si>
    <t xml:space="preserve">                                                                                                                                                                             </t>
  </si>
  <si>
    <t xml:space="preserve">EQUIPOS SUBTOTAL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</si>
  <si>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                   </t>
  </si>
  <si>
    <t xml:space="preserve">2.- MATERIALES                                                                                                                                                  </t>
  </si>
  <si>
    <t xml:space="preserve">DESCRIPCION                                       </t>
  </si>
  <si>
    <t>PRECIO/UNI</t>
  </si>
  <si>
    <t>UNIDAD</t>
  </si>
  <si>
    <t>CANTIDAD</t>
  </si>
  <si>
    <t>COSTO UNIT.</t>
  </si>
  <si>
    <t xml:space="preserve">                                                             </t>
  </si>
  <si>
    <t xml:space="preserve">                                                          </t>
  </si>
  <si>
    <t xml:space="preserve">                                                           </t>
  </si>
  <si>
    <t xml:space="preserve">MATERIAL SUBTOTAL                                                                                    </t>
  </si>
  <si>
    <t xml:space="preserve">3.- TRANSPORTE                                                                                                                                                 </t>
  </si>
  <si>
    <t xml:space="preserve">DESCRIPCION                      </t>
  </si>
  <si>
    <t>DISTANCIA(Km)</t>
  </si>
  <si>
    <t>PESO (Tx)</t>
  </si>
  <si>
    <t>Tarifa Ton./km.</t>
  </si>
  <si>
    <t>VOLUMEN</t>
  </si>
  <si>
    <t>Tarifa MP./K</t>
  </si>
  <si>
    <t>costo. Unit.</t>
  </si>
  <si>
    <t xml:space="preserve">                                    </t>
  </si>
  <si>
    <t xml:space="preserve">                       </t>
  </si>
  <si>
    <t>CONSTAN EN LOS PRECIOS DE LOS MATERIALES</t>
  </si>
  <si>
    <t>TRANSPORTE SUBTOTAL</t>
  </si>
  <si>
    <t xml:space="preserve">                                                                                                                                                                                </t>
  </si>
  <si>
    <t xml:space="preserve">4.-MANO DE OBRA                                                                                                                                              </t>
  </si>
  <si>
    <t>PERSONAL</t>
  </si>
  <si>
    <t>JORNAL REAL</t>
  </si>
  <si>
    <t>COSTO m.o.(H)</t>
  </si>
  <si>
    <t>COSTO MANO DE OBRA..</t>
  </si>
  <si>
    <t>COSTO DIRECTO</t>
  </si>
  <si>
    <t xml:space="preserve">5.- COSTOS INDIRECTOS                                                                                                                            </t>
  </si>
  <si>
    <t xml:space="preserve">                                       </t>
  </si>
  <si>
    <t>DESCRIPCIÓN</t>
  </si>
  <si>
    <t>DIRECCION TECNICA</t>
  </si>
  <si>
    <t>ADMINISTRACION</t>
  </si>
  <si>
    <t>IMPREVISTO</t>
  </si>
  <si>
    <t>COSTOS INDIRECTOS</t>
  </si>
  <si>
    <t>SUMAN</t>
  </si>
  <si>
    <t>PRECIO UNITARIO OFERTADO</t>
  </si>
  <si>
    <t xml:space="preserve">                                                                  </t>
  </si>
  <si>
    <t>GUARDIANIA - SEGURIDAD</t>
  </si>
  <si>
    <t>BATERIA SANITARIA PROVISIONAL-PORTATIL (1UNIDAD)</t>
  </si>
  <si>
    <t>BATERIA SANITARIA</t>
  </si>
  <si>
    <t xml:space="preserve">EQUIPOS PARA LIMPIEZA Y </t>
  </si>
  <si>
    <t>PROTECCION</t>
  </si>
  <si>
    <t>Limpieza General de Obra</t>
  </si>
  <si>
    <t>EXCAVACION Y DESALOJO PARA MEJORAMIENTO DE SUELO</t>
  </si>
  <si>
    <t>Tapas de hormigón armado, c/marco y contramarco, 60x60 cm, incluye instalación</t>
  </si>
  <si>
    <t>TAPAS DE HORMIGON ARMADO, C/MARCO Y CONTRAMARCO, PARA ACERA, 60X60 CM, INC. INSTAL.</t>
  </si>
  <si>
    <t>Caseta oficina, guardián, bodega (estruct. de madera, cubta zinc) 4.0x4.0</t>
  </si>
  <si>
    <t>CASETA OFICINA, GUARDIAN, BODEGA (ESTRUCT. DE MADERA CUBTA ZINC) 4.0x4.0</t>
  </si>
  <si>
    <t>LIMPIEZA GENERAL DE OBRA</t>
  </si>
  <si>
    <t>DEMOLICION Y DESALOJO DE ACERAS, INC. BORDILLOS</t>
  </si>
  <si>
    <t>Y APLICACION DE SELLADOR DE JUNTA.</t>
  </si>
  <si>
    <t>CONTRAPISO: HORMIGON POBRE BAJO VIVERO</t>
  </si>
  <si>
    <t>CAL</t>
  </si>
  <si>
    <t>Instalacion Tuberia PVC 110mm Perforado</t>
  </si>
  <si>
    <t>Instalacion Tuberia PVC 110mm</t>
  </si>
  <si>
    <t>Instalacion Geotextil Permeable</t>
  </si>
  <si>
    <t>Instalacion Geomembrana Impermeable</t>
  </si>
  <si>
    <t>INSTALACION TUBERIA PVC 110mm PERFORADO</t>
  </si>
  <si>
    <t>INSTALACION GEOTEXTIL PERMEABLE</t>
  </si>
  <si>
    <t>INSTALACION TUBERIA PVC 110mm</t>
  </si>
  <si>
    <t>TUBO PVC PERFORADO 110mm</t>
  </si>
  <si>
    <t>TUBO PVC 110mm</t>
  </si>
  <si>
    <t>INSTALACION GEOMEMBRANA IMPERMEABLE</t>
  </si>
  <si>
    <t>GEOTEXTIL NO TEJIDO # 1600</t>
  </si>
  <si>
    <t>GEOMEMBRANA POLIETILENO ESPESOR 0.44mm</t>
  </si>
  <si>
    <t xml:space="preserve">Relleno piedra 3/4" en filtro </t>
  </si>
  <si>
    <t>RELLENO PIEDRA 3/4" EN FILTRO</t>
  </si>
  <si>
    <t>Relleno compactado al 95% del proctor modif.</t>
  </si>
  <si>
    <t>Cama de cal e=5cm.</t>
  </si>
  <si>
    <t>CAMA DE CAL e=5cm.</t>
  </si>
  <si>
    <t>RELLENO COMPACTADO AL 95% DEL PROCTOR MODIFICADO.</t>
  </si>
  <si>
    <t>CAL P-24</t>
  </si>
  <si>
    <t>SEMANA</t>
  </si>
  <si>
    <t>CONTRAPISO DE HORMIGON SIMPLE, f'c=210 Kg/cm2 e=10 CM. INC. JUNTA DE CONSTRUCCION C/2.40 M</t>
  </si>
  <si>
    <t>SACOS</t>
  </si>
  <si>
    <t>CRONOGRAMA VALORADO PROYECTO 1</t>
  </si>
  <si>
    <t>CRONOGRAMA VALORADO PROYECTO 2</t>
  </si>
  <si>
    <t>PRESUPUESTO REFERENCIAL DE OBRA CIVIL PROYECTO 1</t>
  </si>
  <si>
    <t>TABLA 15</t>
  </si>
  <si>
    <t>TABLA 16</t>
  </si>
  <si>
    <t>TABLA 48</t>
  </si>
  <si>
    <t>TABLA 49</t>
  </si>
  <si>
    <t>TABLA 50</t>
  </si>
  <si>
    <t>TABLA 51</t>
  </si>
  <si>
    <t>TABLA 52</t>
  </si>
  <si>
    <t>TABLA 53</t>
  </si>
  <si>
    <t>TABLA 54</t>
  </si>
  <si>
    <t>TABLA 55</t>
  </si>
  <si>
    <t>TABLA 56</t>
  </si>
  <si>
    <t>TABLA 57</t>
  </si>
  <si>
    <t>TABLA 58</t>
  </si>
  <si>
    <t>TABLA 59</t>
  </si>
  <si>
    <t>TABLA 60</t>
  </si>
  <si>
    <t>TABLA 61</t>
  </si>
  <si>
    <t>TABLA 62</t>
  </si>
  <si>
    <t>TABLA 63</t>
  </si>
  <si>
    <t>TABLA 64</t>
  </si>
  <si>
    <t>TABLA 70</t>
  </si>
  <si>
    <t>TABLA 80</t>
  </si>
  <si>
    <t>TABLA 65</t>
  </si>
  <si>
    <t>TABLA 66</t>
  </si>
  <si>
    <t>TABLA 67</t>
  </si>
  <si>
    <t>TABLA 68</t>
  </si>
  <si>
    <t>TABLA 69</t>
  </si>
  <si>
    <t>TABLA 71</t>
  </si>
  <si>
    <t>TABLA 72</t>
  </si>
  <si>
    <t>TABLA 73</t>
  </si>
  <si>
    <t>TABLA 74</t>
  </si>
  <si>
    <t>TABLA 75</t>
  </si>
  <si>
    <t>TABLA 76</t>
  </si>
  <si>
    <t>TABLA 77</t>
  </si>
  <si>
    <t>TABLA 78</t>
  </si>
  <si>
    <t>TABLA 79</t>
  </si>
  <si>
    <t>TABLA 81</t>
  </si>
  <si>
    <t>TABLA 82</t>
  </si>
  <si>
    <t>PRESUPUESTO REFERENCIAL DE OBRA CIVIL PROYECTO 2</t>
  </si>
  <si>
    <t>Costos Indirectos ( 15 %)</t>
  </si>
  <si>
    <t>TABLA 17</t>
  </si>
  <si>
    <t>TABLA 18</t>
  </si>
  <si>
    <t>TABLA 83</t>
  </si>
  <si>
    <t>TABLA 84</t>
  </si>
  <si>
    <t>TABLA 85</t>
  </si>
  <si>
    <t>TABLA 86</t>
  </si>
  <si>
    <t>TABLA 87</t>
  </si>
  <si>
    <t>TEODOLITO</t>
  </si>
  <si>
    <t>Enlucido de Canales Recolectores</t>
  </si>
  <si>
    <t>ENLUCIDO DE CANALES RECOLECTORES</t>
  </si>
  <si>
    <t>REPARACIONES DE LA EDIFICACION</t>
  </si>
  <si>
    <t>Reaparaciones de Piso</t>
  </si>
  <si>
    <t>REPARACIONES DE PISO</t>
  </si>
  <si>
    <t>TABLA 88</t>
  </si>
  <si>
    <t>TABLA 89</t>
  </si>
  <si>
    <t>TABLA 90</t>
  </si>
  <si>
    <t>TABLA 91</t>
  </si>
  <si>
    <t>TABLA 92</t>
  </si>
  <si>
    <t>TABLA 93</t>
  </si>
  <si>
    <t>TABLA 94</t>
  </si>
  <si>
    <t>TABLA 95</t>
  </si>
  <si>
    <t>TABLA 96</t>
  </si>
  <si>
    <t>Cajas recolectoras de A.A.L.L. De Ho. Simple f'c = 180 kg/cm2 (Sin tapa) 60x60x140cm</t>
  </si>
  <si>
    <t>Cajas recolectoras de A.A.L.L. De Ho. Simple f'c = 180 kg/cm2 (Sin tapa) 60x60x115cm</t>
  </si>
  <si>
    <t>Cajas recolectoras de A.A.L.L. De Ho. Simple f'c = 180 kg/cm2 (Sin tapa) 60x60x130cm</t>
  </si>
  <si>
    <t>CAJA RECOLECTORA DE A.A.L.L. DE HO. SIMPLE F'C= 180KG/CM2 (SIN TAPA) 60x60x130CM</t>
  </si>
  <si>
    <t>CAJA HO. SIMPLE F'C= 180KG/CM2 (SIN TAPA) 60x60x130CM</t>
  </si>
  <si>
    <t>CAJA RECOLECTORA DE A.A.L.L. DE HO. SIMPLE F'C= 180KG/CM2 (SIN TAPA) 60x60x115CM</t>
  </si>
  <si>
    <t>CAJA HO. SIMPLE F'C= 180KG/CM2 (SIN TAPA) 60x60x115CM</t>
  </si>
  <si>
    <t>CAJA RECOLECTORA DE A.A.L.L. DE HO. SIMPLE F'C= 180KG/CM2 (SIN TAPA) 60x60x140CM</t>
  </si>
  <si>
    <t>Caja recolectoras de A.A.L.L. De Ho. Simple f'c = 180 kg/cm2 (Sin tapa) 60x60x130cm</t>
  </si>
  <si>
    <t>Caja recolectoras de A.A.L.L. De Ho. Simple f'c = 180 kg/cm2 (Sin tapa) 60x60x140cm</t>
  </si>
  <si>
    <t>Caja recolectoras de A.A.L.L. De Ho. Simple f'c = 180 kg/cm2 (Sin tapa) 60x60x115cm</t>
  </si>
  <si>
    <t>CONCRETERA</t>
  </si>
  <si>
    <t>ENCOFRADO</t>
  </si>
  <si>
    <t>GLOBAL</t>
  </si>
  <si>
    <t>ACERO DE REFUERZO</t>
  </si>
  <si>
    <t>KG</t>
  </si>
  <si>
    <t>CORTADORA</t>
  </si>
  <si>
    <t>BALDOSA PULIDA</t>
  </si>
  <si>
    <t>ADITIVO + MATERIAL EMPORADO</t>
  </si>
  <si>
    <t>EMPASTE</t>
  </si>
  <si>
    <t>LATEX</t>
  </si>
  <si>
    <t>BROCHAS + LIJAS</t>
  </si>
  <si>
    <t>GALON</t>
  </si>
  <si>
    <t>ESMALTE</t>
  </si>
  <si>
    <t>BROCHAS + LIJAS + DILUYENTE</t>
  </si>
  <si>
    <t>UNIDAD:</t>
  </si>
  <si>
    <t>Canales Recolectores, juntas c/3m (f'c=180Kg/cm2)</t>
  </si>
  <si>
    <t>Resanes en Paredes (Inc. Picado)</t>
  </si>
  <si>
    <t>Resanes en Paredes con grapas de 8 mm. cada 15 cm. (Inc. Picado)</t>
  </si>
  <si>
    <t>Pintura de Exteriores (Inc. Empastado)</t>
  </si>
  <si>
    <t>Pintura de Interiores (Inc. Empastado)</t>
  </si>
  <si>
    <t>Pintura de Interiores (inc. Empastado)</t>
  </si>
  <si>
    <t>CANALES RECOLECTORES, JUNTAS C/3M (F'C=180KG/CM2)</t>
  </si>
  <si>
    <t>RESANES EN PAREDES (INC. PICADO)</t>
  </si>
  <si>
    <t>RESANES EN PAREDES CON GRAPAS DE 8 MM. CADA 15 CM. (INC. PICADO)</t>
  </si>
  <si>
    <t>PINTURA DE EXTERIORES (INC. EMPASTADO)</t>
  </si>
  <si>
    <t>PINTURA DE INTERIORES (INC. EMPASTADO)</t>
  </si>
</sst>
</file>

<file path=xl/styles.xml><?xml version="1.0" encoding="utf-8"?>
<styleSheet xmlns="http://schemas.openxmlformats.org/spreadsheetml/2006/main">
  <numFmts count="2">
    <numFmt numFmtId="164" formatCode="0.000"/>
    <numFmt numFmtId="165" formatCode="0.0"/>
  </numFmts>
  <fonts count="12">
    <font>
      <sz val="10"/>
      <name val="Arial"/>
    </font>
    <font>
      <sz val="10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b/>
      <sz val="9"/>
      <name val="Arial"/>
      <family val="2"/>
    </font>
    <font>
      <sz val="10"/>
      <name val="Arial"/>
      <family val="2"/>
    </font>
    <font>
      <sz val="8"/>
      <name val="Arial"/>
      <family val="2"/>
    </font>
    <font>
      <sz val="9"/>
      <name val="Arial"/>
      <family val="2"/>
    </font>
    <font>
      <sz val="8"/>
      <name val="Arial"/>
      <family val="2"/>
    </font>
    <font>
      <sz val="7"/>
      <name val="Arial"/>
      <family val="2"/>
    </font>
    <font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37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97">
    <xf numFmtId="0" fontId="0" fillId="0" borderId="0" xfId="0"/>
    <xf numFmtId="164" fontId="2" fillId="0" borderId="0" xfId="0" applyNumberFormat="1" applyFont="1" applyFill="1" applyBorder="1" applyAlignment="1"/>
    <xf numFmtId="4" fontId="0" fillId="0" borderId="0" xfId="0" applyNumberFormat="1" applyAlignment="1">
      <alignment horizontal="center"/>
    </xf>
    <xf numFmtId="4" fontId="0" fillId="0" borderId="0" xfId="0" applyNumberFormat="1"/>
    <xf numFmtId="164" fontId="3" fillId="0" borderId="0" xfId="0" applyNumberFormat="1" applyFont="1" applyFill="1" applyBorder="1" applyAlignment="1">
      <alignment horizontal="left"/>
    </xf>
    <xf numFmtId="164" fontId="4" fillId="0" borderId="0" xfId="0" applyNumberFormat="1" applyFont="1" applyFill="1" applyBorder="1" applyAlignment="1">
      <alignment horizontal="right"/>
    </xf>
    <xf numFmtId="164" fontId="5" fillId="0" borderId="1" xfId="0" applyNumberFormat="1" applyFont="1" applyBorder="1" applyAlignment="1">
      <alignment horizontal="right"/>
    </xf>
    <xf numFmtId="0" fontId="5" fillId="0" borderId="2" xfId="0" applyFont="1" applyBorder="1" applyAlignment="1">
      <alignment horizontal="left" wrapText="1"/>
    </xf>
    <xf numFmtId="0" fontId="5" fillId="0" borderId="2" xfId="0" applyFont="1" applyBorder="1" applyAlignment="1">
      <alignment horizontal="center"/>
    </xf>
    <xf numFmtId="4" fontId="5" fillId="0" borderId="3" xfId="0" applyNumberFormat="1" applyFont="1" applyBorder="1" applyAlignment="1">
      <alignment horizontal="center"/>
    </xf>
    <xf numFmtId="164" fontId="5" fillId="0" borderId="4" xfId="0" applyNumberFormat="1" applyFont="1" applyBorder="1" applyAlignment="1">
      <alignment horizontal="right"/>
    </xf>
    <xf numFmtId="0" fontId="5" fillId="0" borderId="5" xfId="0" applyFont="1" applyBorder="1" applyAlignment="1">
      <alignment horizontal="left" wrapText="1"/>
    </xf>
    <xf numFmtId="0" fontId="5" fillId="0" borderId="5" xfId="0" applyFont="1" applyBorder="1" applyAlignment="1">
      <alignment horizontal="center"/>
    </xf>
    <xf numFmtId="4" fontId="5" fillId="0" borderId="6" xfId="0" applyNumberFormat="1" applyFont="1" applyBorder="1" applyAlignment="1">
      <alignment horizontal="center"/>
    </xf>
    <xf numFmtId="164" fontId="2" fillId="0" borderId="7" xfId="0" applyNumberFormat="1" applyFont="1" applyBorder="1" applyAlignment="1">
      <alignment horizontal="right"/>
    </xf>
    <xf numFmtId="0" fontId="2" fillId="0" borderId="0" xfId="0" applyFont="1" applyBorder="1" applyAlignment="1">
      <alignment wrapText="1"/>
    </xf>
    <xf numFmtId="4" fontId="2" fillId="0" borderId="8" xfId="0" applyNumberFormat="1" applyFont="1" applyBorder="1"/>
    <xf numFmtId="1" fontId="3" fillId="0" borderId="7" xfId="0" applyNumberFormat="1" applyFont="1" applyBorder="1" applyAlignment="1">
      <alignment horizontal="right"/>
    </xf>
    <xf numFmtId="0" fontId="3" fillId="0" borderId="0" xfId="0" applyFont="1" applyBorder="1" applyAlignment="1">
      <alignment wrapText="1"/>
    </xf>
    <xf numFmtId="4" fontId="3" fillId="0" borderId="8" xfId="0" applyNumberFormat="1" applyFont="1" applyBorder="1"/>
    <xf numFmtId="164" fontId="0" fillId="0" borderId="9" xfId="0" applyNumberFormat="1" applyBorder="1" applyAlignment="1">
      <alignment horizontal="right"/>
    </xf>
    <xf numFmtId="0" fontId="0" fillId="0" borderId="10" xfId="0" applyBorder="1" applyAlignment="1">
      <alignment wrapText="1"/>
    </xf>
    <xf numFmtId="0" fontId="0" fillId="0" borderId="10" xfId="0" applyBorder="1" applyAlignment="1">
      <alignment horizontal="center"/>
    </xf>
    <xf numFmtId="4" fontId="0" fillId="0" borderId="11" xfId="0" applyNumberFormat="1" applyBorder="1"/>
    <xf numFmtId="0" fontId="0" fillId="0" borderId="10" xfId="0" applyFill="1" applyBorder="1" applyAlignment="1">
      <alignment wrapText="1"/>
    </xf>
    <xf numFmtId="0" fontId="0" fillId="0" borderId="10" xfId="0" applyFill="1" applyBorder="1" applyAlignment="1">
      <alignment horizontal="center"/>
    </xf>
    <xf numFmtId="4" fontId="0" fillId="0" borderId="10" xfId="0" applyNumberFormat="1" applyFill="1" applyBorder="1"/>
    <xf numFmtId="164" fontId="0" fillId="0" borderId="12" xfId="0" applyNumberFormat="1" applyBorder="1" applyAlignment="1">
      <alignment horizontal="right"/>
    </xf>
    <xf numFmtId="0" fontId="0" fillId="0" borderId="13" xfId="0" applyBorder="1" applyAlignment="1">
      <alignment wrapText="1"/>
    </xf>
    <xf numFmtId="0" fontId="0" fillId="0" borderId="13" xfId="0" applyBorder="1" applyAlignment="1">
      <alignment horizontal="center"/>
    </xf>
    <xf numFmtId="4" fontId="0" fillId="0" borderId="14" xfId="0" applyNumberFormat="1" applyBorder="1"/>
    <xf numFmtId="0" fontId="0" fillId="0" borderId="5" xfId="0" applyBorder="1" applyAlignment="1">
      <alignment horizontal="center"/>
    </xf>
    <xf numFmtId="4" fontId="0" fillId="0" borderId="0" xfId="0" applyNumberFormat="1" applyFill="1" applyBorder="1"/>
    <xf numFmtId="4" fontId="3" fillId="0" borderId="0" xfId="0" applyNumberFormat="1" applyFont="1" applyBorder="1" applyAlignment="1">
      <alignment horizontal="right" wrapText="1"/>
    </xf>
    <xf numFmtId="0" fontId="3" fillId="0" borderId="0" xfId="0" applyFont="1" applyBorder="1" applyAlignment="1">
      <alignment horizontal="right" wrapText="1"/>
    </xf>
    <xf numFmtId="164" fontId="0" fillId="0" borderId="0" xfId="0" applyNumberFormat="1" applyAlignment="1">
      <alignment horizontal="right"/>
    </xf>
    <xf numFmtId="0" fontId="0" fillId="0" borderId="0" xfId="0" applyAlignment="1">
      <alignment wrapText="1"/>
    </xf>
    <xf numFmtId="0" fontId="0" fillId="0" borderId="0" xfId="0" applyAlignment="1">
      <alignment horizontal="center"/>
    </xf>
    <xf numFmtId="0" fontId="0" fillId="0" borderId="0" xfId="0" applyFill="1"/>
    <xf numFmtId="0" fontId="6" fillId="0" borderId="10" xfId="0" applyFont="1" applyBorder="1" applyAlignment="1">
      <alignment horizontal="center"/>
    </xf>
    <xf numFmtId="4" fontId="6" fillId="0" borderId="11" xfId="0" applyNumberFormat="1" applyFont="1" applyBorder="1"/>
    <xf numFmtId="4" fontId="0" fillId="0" borderId="0" xfId="0" applyNumberFormat="1" applyFill="1"/>
    <xf numFmtId="4" fontId="5" fillId="0" borderId="2" xfId="0" applyNumberFormat="1" applyFont="1" applyFill="1" applyBorder="1" applyAlignment="1">
      <alignment horizontal="center"/>
    </xf>
    <xf numFmtId="4" fontId="5" fillId="0" borderId="5" xfId="0" applyNumberFormat="1" applyFont="1" applyFill="1" applyBorder="1" applyAlignment="1">
      <alignment horizontal="center"/>
    </xf>
    <xf numFmtId="4" fontId="2" fillId="0" borderId="0" xfId="0" applyNumberFormat="1" applyFont="1" applyFill="1" applyBorder="1"/>
    <xf numFmtId="4" fontId="3" fillId="0" borderId="0" xfId="0" applyNumberFormat="1" applyFont="1" applyFill="1" applyBorder="1"/>
    <xf numFmtId="4" fontId="0" fillId="0" borderId="13" xfId="0" applyNumberFormat="1" applyFill="1" applyBorder="1"/>
    <xf numFmtId="4" fontId="6" fillId="0" borderId="10" xfId="0" applyNumberFormat="1" applyFont="1" applyFill="1" applyBorder="1"/>
    <xf numFmtId="4" fontId="0" fillId="0" borderId="5" xfId="0" applyNumberFormat="1" applyFill="1" applyBorder="1"/>
    <xf numFmtId="4" fontId="0" fillId="0" borderId="16" xfId="0" applyNumberFormat="1" applyFill="1" applyBorder="1"/>
    <xf numFmtId="9" fontId="0" fillId="0" borderId="16" xfId="1" applyFont="1" applyFill="1" applyBorder="1"/>
    <xf numFmtId="10" fontId="0" fillId="0" borderId="0" xfId="1" applyNumberFormat="1" applyFont="1"/>
    <xf numFmtId="1" fontId="3" fillId="0" borderId="4" xfId="0" applyNumberFormat="1" applyFont="1" applyBorder="1" applyAlignment="1">
      <alignment horizontal="right"/>
    </xf>
    <xf numFmtId="0" fontId="3" fillId="0" borderId="5" xfId="0" applyFont="1" applyBorder="1" applyAlignment="1">
      <alignment wrapText="1"/>
    </xf>
    <xf numFmtId="0" fontId="3" fillId="0" borderId="5" xfId="0" applyFont="1" applyBorder="1" applyAlignment="1">
      <alignment horizontal="center"/>
    </xf>
    <xf numFmtId="4" fontId="3" fillId="0" borderId="5" xfId="0" applyNumberFormat="1" applyFont="1" applyFill="1" applyBorder="1"/>
    <xf numFmtId="4" fontId="3" fillId="0" borderId="6" xfId="0" applyNumberFormat="1" applyFont="1" applyBorder="1"/>
    <xf numFmtId="164" fontId="0" fillId="0" borderId="19" xfId="0" applyNumberFormat="1" applyBorder="1" applyAlignment="1">
      <alignment horizontal="right"/>
    </xf>
    <xf numFmtId="0" fontId="0" fillId="0" borderId="17" xfId="0" applyBorder="1" applyAlignment="1">
      <alignment wrapText="1"/>
    </xf>
    <xf numFmtId="0" fontId="0" fillId="0" borderId="17" xfId="0" applyBorder="1" applyAlignment="1">
      <alignment horizontal="center"/>
    </xf>
    <xf numFmtId="4" fontId="0" fillId="0" borderId="17" xfId="0" applyNumberFormat="1" applyFill="1" applyBorder="1"/>
    <xf numFmtId="4" fontId="0" fillId="0" borderId="18" xfId="0" applyNumberFormat="1" applyBorder="1"/>
    <xf numFmtId="165" fontId="3" fillId="0" borderId="4" xfId="0" applyNumberFormat="1" applyFont="1" applyBorder="1" applyAlignment="1">
      <alignment horizontal="right"/>
    </xf>
    <xf numFmtId="164" fontId="2" fillId="0" borderId="4" xfId="0" applyNumberFormat="1" applyFont="1" applyBorder="1" applyAlignment="1">
      <alignment horizontal="right"/>
    </xf>
    <xf numFmtId="0" fontId="2" fillId="0" borderId="5" xfId="0" applyFont="1" applyBorder="1" applyAlignment="1">
      <alignment wrapText="1"/>
    </xf>
    <xf numFmtId="4" fontId="2" fillId="0" borderId="6" xfId="0" applyNumberFormat="1" applyFont="1" applyBorder="1"/>
    <xf numFmtId="4" fontId="0" fillId="0" borderId="20" xfId="0" applyNumberFormat="1" applyBorder="1"/>
    <xf numFmtId="4" fontId="2" fillId="0" borderId="21" xfId="0" applyNumberFormat="1" applyFont="1" applyBorder="1"/>
    <xf numFmtId="4" fontId="3" fillId="0" borderId="22" xfId="0" applyNumberFormat="1" applyFont="1" applyFill="1" applyBorder="1"/>
    <xf numFmtId="4" fontId="2" fillId="0" borderId="23" xfId="0" applyNumberFormat="1" applyFont="1" applyFill="1" applyBorder="1"/>
    <xf numFmtId="164" fontId="2" fillId="0" borderId="0" xfId="0" applyNumberFormat="1" applyFont="1" applyFill="1" applyBorder="1" applyAlignment="1">
      <alignment horizontal="left"/>
    </xf>
    <xf numFmtId="0" fontId="2" fillId="0" borderId="0" xfId="0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2" fontId="0" fillId="0" borderId="9" xfId="0" applyNumberFormat="1" applyBorder="1" applyAlignment="1">
      <alignment horizontal="right"/>
    </xf>
    <xf numFmtId="0" fontId="6" fillId="0" borderId="10" xfId="0" applyFont="1" applyBorder="1" applyAlignment="1">
      <alignment wrapText="1"/>
    </xf>
    <xf numFmtId="0" fontId="0" fillId="0" borderId="0" xfId="0" applyBorder="1"/>
    <xf numFmtId="0" fontId="6" fillId="0" borderId="0" xfId="0" applyFont="1" applyBorder="1"/>
    <xf numFmtId="0" fontId="8" fillId="0" borderId="0" xfId="0" applyFont="1" applyBorder="1"/>
    <xf numFmtId="0" fontId="8" fillId="0" borderId="0" xfId="0" applyFont="1" applyBorder="1" applyAlignment="1">
      <alignment horizontal="center"/>
    </xf>
    <xf numFmtId="2" fontId="6" fillId="0" borderId="0" xfId="0" applyNumberFormat="1" applyFont="1" applyBorder="1"/>
    <xf numFmtId="0" fontId="9" fillId="0" borderId="0" xfId="0" applyFont="1" applyBorder="1" applyAlignment="1">
      <alignment horizontal="center"/>
    </xf>
    <xf numFmtId="0" fontId="10" fillId="0" borderId="0" xfId="0" applyFont="1" applyBorder="1" applyAlignment="1">
      <alignment horizontal="center"/>
    </xf>
    <xf numFmtId="0" fontId="9" fillId="0" borderId="0" xfId="0" applyFont="1" applyBorder="1"/>
    <xf numFmtId="9" fontId="6" fillId="0" borderId="0" xfId="0" applyNumberFormat="1" applyFont="1" applyBorder="1"/>
    <xf numFmtId="0" fontId="0" fillId="2" borderId="0" xfId="0" applyFill="1"/>
    <xf numFmtId="0" fontId="0" fillId="0" borderId="0" xfId="0" applyBorder="1" applyAlignment="1">
      <alignment wrapText="1"/>
    </xf>
    <xf numFmtId="0" fontId="0" fillId="0" borderId="0" xfId="0" applyFill="1" applyBorder="1" applyAlignment="1">
      <alignment wrapText="1"/>
    </xf>
    <xf numFmtId="0" fontId="0" fillId="0" borderId="10" xfId="0" applyFill="1" applyBorder="1"/>
    <xf numFmtId="4" fontId="5" fillId="0" borderId="5" xfId="0" applyNumberFormat="1" applyFont="1" applyBorder="1" applyAlignment="1">
      <alignment horizontal="center"/>
    </xf>
    <xf numFmtId="4" fontId="2" fillId="0" borderId="0" xfId="0" applyNumberFormat="1" applyFont="1" applyBorder="1"/>
    <xf numFmtId="4" fontId="5" fillId="0" borderId="0" xfId="0" applyNumberFormat="1" applyFont="1" applyBorder="1" applyAlignment="1">
      <alignment horizontal="center"/>
    </xf>
    <xf numFmtId="164" fontId="2" fillId="0" borderId="19" xfId="0" applyNumberFormat="1" applyFont="1" applyBorder="1" applyAlignment="1">
      <alignment horizontal="right"/>
    </xf>
    <xf numFmtId="0" fontId="2" fillId="0" borderId="17" xfId="0" applyFont="1" applyBorder="1" applyAlignment="1">
      <alignment wrapText="1"/>
    </xf>
    <xf numFmtId="0" fontId="2" fillId="0" borderId="17" xfId="0" applyFont="1" applyBorder="1" applyAlignment="1">
      <alignment horizontal="center"/>
    </xf>
    <xf numFmtId="4" fontId="2" fillId="0" borderId="17" xfId="0" applyNumberFormat="1" applyFont="1" applyFill="1" applyBorder="1"/>
    <xf numFmtId="4" fontId="2" fillId="0" borderId="17" xfId="0" applyNumberFormat="1" applyFont="1" applyBorder="1"/>
    <xf numFmtId="4" fontId="3" fillId="0" borderId="5" xfId="0" applyNumberFormat="1" applyFont="1" applyBorder="1"/>
    <xf numFmtId="4" fontId="0" fillId="0" borderId="15" xfId="0" applyNumberFormat="1" applyBorder="1"/>
    <xf numFmtId="4" fontId="0" fillId="0" borderId="25" xfId="0" applyNumberFormat="1" applyBorder="1"/>
    <xf numFmtId="0" fontId="0" fillId="0" borderId="10" xfId="0" applyBorder="1"/>
    <xf numFmtId="4" fontId="0" fillId="0" borderId="10" xfId="0" applyNumberFormat="1" applyBorder="1"/>
    <xf numFmtId="0" fontId="0" fillId="0" borderId="9" xfId="0" applyBorder="1"/>
    <xf numFmtId="0" fontId="0" fillId="0" borderId="11" xfId="0" applyBorder="1"/>
    <xf numFmtId="4" fontId="0" fillId="0" borderId="9" xfId="0" applyNumberFormat="1" applyBorder="1"/>
    <xf numFmtId="4" fontId="0" fillId="0" borderId="11" xfId="0" applyNumberFormat="1" applyFill="1" applyBorder="1"/>
    <xf numFmtId="4" fontId="0" fillId="0" borderId="12" xfId="0" applyNumberFormat="1" applyBorder="1"/>
    <xf numFmtId="4" fontId="0" fillId="0" borderId="13" xfId="0" applyNumberFormat="1" applyBorder="1"/>
    <xf numFmtId="0" fontId="0" fillId="0" borderId="29" xfId="0" applyBorder="1"/>
    <xf numFmtId="0" fontId="0" fillId="0" borderId="30" xfId="0" applyBorder="1"/>
    <xf numFmtId="0" fontId="0" fillId="0" borderId="24" xfId="0" applyBorder="1"/>
    <xf numFmtId="0" fontId="0" fillId="0" borderId="26" xfId="0" applyBorder="1"/>
    <xf numFmtId="0" fontId="0" fillId="0" borderId="27" xfId="0" applyBorder="1"/>
    <xf numFmtId="4" fontId="0" fillId="0" borderId="27" xfId="0" applyNumberFormat="1" applyFill="1" applyBorder="1"/>
    <xf numFmtId="0" fontId="0" fillId="0" borderId="28" xfId="0" applyBorder="1"/>
    <xf numFmtId="164" fontId="2" fillId="0" borderId="7" xfId="0" applyNumberFormat="1" applyFont="1" applyFill="1" applyBorder="1" applyAlignment="1"/>
    <xf numFmtId="164" fontId="2" fillId="0" borderId="8" xfId="0" applyNumberFormat="1" applyFont="1" applyFill="1" applyBorder="1" applyAlignment="1"/>
    <xf numFmtId="164" fontId="2" fillId="0" borderId="7" xfId="0" applyNumberFormat="1" applyFont="1" applyFill="1" applyBorder="1" applyAlignment="1">
      <alignment horizontal="left"/>
    </xf>
    <xf numFmtId="164" fontId="2" fillId="0" borderId="8" xfId="0" applyNumberFormat="1" applyFont="1" applyFill="1" applyBorder="1" applyAlignment="1">
      <alignment horizontal="left"/>
    </xf>
    <xf numFmtId="0" fontId="6" fillId="0" borderId="7" xfId="0" applyFont="1" applyBorder="1"/>
    <xf numFmtId="0" fontId="6" fillId="0" borderId="8" xfId="0" applyFont="1" applyBorder="1"/>
    <xf numFmtId="0" fontId="8" fillId="0" borderId="7" xfId="0" applyFont="1" applyBorder="1"/>
    <xf numFmtId="0" fontId="8" fillId="0" borderId="8" xfId="0" applyFont="1" applyBorder="1" applyAlignment="1">
      <alignment horizontal="center"/>
    </xf>
    <xf numFmtId="0" fontId="8" fillId="0" borderId="7" xfId="0" applyFont="1" applyBorder="1" applyAlignment="1">
      <alignment horizontal="left"/>
    </xf>
    <xf numFmtId="0" fontId="9" fillId="0" borderId="7" xfId="0" applyFont="1" applyBorder="1" applyAlignment="1">
      <alignment horizontal="left"/>
    </xf>
    <xf numFmtId="0" fontId="9" fillId="0" borderId="8" xfId="0" applyFont="1" applyBorder="1" applyAlignment="1">
      <alignment horizontal="center"/>
    </xf>
    <xf numFmtId="0" fontId="9" fillId="0" borderId="7" xfId="0" applyFont="1" applyBorder="1"/>
    <xf numFmtId="0" fontId="8" fillId="0" borderId="8" xfId="0" applyFont="1" applyBorder="1"/>
    <xf numFmtId="0" fontId="6" fillId="0" borderId="19" xfId="0" applyFont="1" applyBorder="1"/>
    <xf numFmtId="0" fontId="6" fillId="0" borderId="17" xfId="0" applyFont="1" applyBorder="1"/>
    <xf numFmtId="0" fontId="6" fillId="0" borderId="18" xfId="0" applyFont="1" applyBorder="1"/>
    <xf numFmtId="0" fontId="6" fillId="0" borderId="8" xfId="0" applyFont="1" applyBorder="1" applyAlignment="1"/>
    <xf numFmtId="0" fontId="0" fillId="0" borderId="8" xfId="0" applyBorder="1" applyAlignment="1">
      <alignment wrapText="1"/>
    </xf>
    <xf numFmtId="0" fontId="11" fillId="0" borderId="7" xfId="0" applyFont="1" applyBorder="1"/>
    <xf numFmtId="3" fontId="0" fillId="0" borderId="10" xfId="0" applyNumberFormat="1" applyFill="1" applyBorder="1"/>
    <xf numFmtId="0" fontId="0" fillId="3" borderId="0" xfId="0" applyFill="1"/>
    <xf numFmtId="3" fontId="1" fillId="0" borderId="10" xfId="0" applyNumberFormat="1" applyFont="1" applyFill="1" applyBorder="1"/>
    <xf numFmtId="0" fontId="0" fillId="0" borderId="32" xfId="0" applyBorder="1" applyAlignment="1">
      <alignment wrapText="1"/>
    </xf>
    <xf numFmtId="0" fontId="0" fillId="0" borderId="32" xfId="0" applyBorder="1" applyAlignment="1">
      <alignment horizontal="center"/>
    </xf>
    <xf numFmtId="3" fontId="0" fillId="0" borderId="32" xfId="0" applyNumberFormat="1" applyFill="1" applyBorder="1"/>
    <xf numFmtId="4" fontId="0" fillId="0" borderId="32" xfId="0" applyNumberFormat="1" applyFill="1" applyBorder="1"/>
    <xf numFmtId="4" fontId="0" fillId="0" borderId="33" xfId="0" applyNumberFormat="1" applyBorder="1"/>
    <xf numFmtId="0" fontId="1" fillId="0" borderId="0" xfId="0" applyFont="1" applyBorder="1"/>
    <xf numFmtId="2" fontId="1" fillId="0" borderId="0" xfId="0" applyNumberFormat="1" applyFont="1" applyBorder="1"/>
    <xf numFmtId="0" fontId="7" fillId="0" borderId="0" xfId="0" applyFont="1" applyBorder="1" applyAlignment="1">
      <alignment horizontal="center"/>
    </xf>
    <xf numFmtId="0" fontId="7" fillId="0" borderId="0" xfId="0" applyFont="1" applyBorder="1"/>
    <xf numFmtId="9" fontId="1" fillId="0" borderId="0" xfId="0" applyNumberFormat="1" applyFont="1" applyBorder="1"/>
    <xf numFmtId="0" fontId="6" fillId="0" borderId="7" xfId="0" applyFont="1" applyBorder="1" applyAlignment="1"/>
    <xf numFmtId="0" fontId="1" fillId="0" borderId="7" xfId="0" applyFont="1" applyBorder="1"/>
    <xf numFmtId="0" fontId="1" fillId="0" borderId="8" xfId="0" applyFont="1" applyBorder="1"/>
    <xf numFmtId="0" fontId="7" fillId="0" borderId="7" xfId="0" applyFont="1" applyBorder="1" applyAlignment="1">
      <alignment horizontal="left"/>
    </xf>
    <xf numFmtId="0" fontId="7" fillId="0" borderId="8" xfId="0" applyFont="1" applyBorder="1" applyAlignment="1">
      <alignment horizontal="center"/>
    </xf>
    <xf numFmtId="0" fontId="7" fillId="0" borderId="7" xfId="0" applyFont="1" applyBorder="1"/>
    <xf numFmtId="0" fontId="1" fillId="0" borderId="19" xfId="0" applyFont="1" applyBorder="1"/>
    <xf numFmtId="0" fontId="1" fillId="0" borderId="17" xfId="0" applyFont="1" applyBorder="1"/>
    <xf numFmtId="0" fontId="1" fillId="0" borderId="18" xfId="0" applyFont="1" applyBorder="1"/>
    <xf numFmtId="0" fontId="1" fillId="0" borderId="10" xfId="0" applyFont="1" applyBorder="1" applyAlignment="1">
      <alignment wrapText="1"/>
    </xf>
    <xf numFmtId="4" fontId="1" fillId="0" borderId="24" xfId="0" applyNumberFormat="1" applyFont="1" applyBorder="1"/>
    <xf numFmtId="4" fontId="0" fillId="0" borderId="34" xfId="0" applyNumberFormat="1" applyBorder="1"/>
    <xf numFmtId="2" fontId="0" fillId="0" borderId="7" xfId="0" applyNumberFormat="1" applyBorder="1" applyAlignment="1">
      <alignment horizontal="right"/>
    </xf>
    <xf numFmtId="0" fontId="1" fillId="0" borderId="10" xfId="0" applyFont="1" applyBorder="1" applyAlignment="1">
      <alignment horizontal="center"/>
    </xf>
    <xf numFmtId="0" fontId="1" fillId="0" borderId="10" xfId="0" applyFont="1" applyFill="1" applyBorder="1" applyAlignment="1">
      <alignment wrapText="1"/>
    </xf>
    <xf numFmtId="164" fontId="0" fillId="0" borderId="7" xfId="0" applyNumberFormat="1" applyBorder="1" applyAlignment="1">
      <alignment horizontal="right"/>
    </xf>
    <xf numFmtId="0" fontId="0" fillId="0" borderId="0" xfId="0" applyBorder="1" applyAlignment="1">
      <alignment horizontal="center"/>
    </xf>
    <xf numFmtId="4" fontId="0" fillId="0" borderId="8" xfId="0" applyNumberFormat="1" applyBorder="1"/>
    <xf numFmtId="0" fontId="0" fillId="0" borderId="27" xfId="0" applyBorder="1" applyAlignment="1">
      <alignment horizontal="center"/>
    </xf>
    <xf numFmtId="4" fontId="5" fillId="0" borderId="5" xfId="0" applyNumberFormat="1" applyFont="1" applyFill="1" applyBorder="1" applyAlignment="1">
      <alignment horizontal="center"/>
    </xf>
    <xf numFmtId="164" fontId="1" fillId="0" borderId="0" xfId="0" applyNumberFormat="1" applyFont="1" applyBorder="1"/>
    <xf numFmtId="2" fontId="0" fillId="0" borderId="31" xfId="0" applyNumberFormat="1" applyBorder="1" applyAlignment="1">
      <alignment horizontal="right"/>
    </xf>
    <xf numFmtId="4" fontId="0" fillId="0" borderId="35" xfId="0" applyNumberFormat="1" applyBorder="1"/>
    <xf numFmtId="0" fontId="0" fillId="0" borderId="4" xfId="0" applyBorder="1" applyAlignment="1">
      <alignment horizontal="center"/>
    </xf>
    <xf numFmtId="0" fontId="3" fillId="0" borderId="7" xfId="0" applyFont="1" applyFill="1" applyBorder="1" applyAlignment="1">
      <alignment horizontal="left"/>
    </xf>
    <xf numFmtId="0" fontId="3" fillId="0" borderId="36" xfId="0" applyFont="1" applyFill="1" applyBorder="1" applyAlignment="1">
      <alignment horizontal="left"/>
    </xf>
    <xf numFmtId="0" fontId="3" fillId="0" borderId="19" xfId="0" applyFont="1" applyFill="1" applyBorder="1" applyAlignment="1">
      <alignment horizontal="left"/>
    </xf>
    <xf numFmtId="164" fontId="0" fillId="0" borderId="0" xfId="0" applyNumberFormat="1" applyBorder="1" applyAlignment="1">
      <alignment horizontal="right"/>
    </xf>
    <xf numFmtId="0" fontId="0" fillId="0" borderId="0" xfId="0" applyBorder="1" applyAlignment="1">
      <alignment horizontal="right"/>
    </xf>
    <xf numFmtId="164" fontId="2" fillId="0" borderId="0" xfId="0" applyNumberFormat="1" applyFont="1" applyAlignment="1"/>
    <xf numFmtId="0" fontId="2" fillId="0" borderId="0" xfId="0" applyFont="1" applyAlignment="1">
      <alignment horizontal="center" wrapText="1"/>
    </xf>
    <xf numFmtId="164" fontId="2" fillId="0" borderId="0" xfId="0" applyNumberFormat="1" applyFont="1" applyAlignment="1">
      <alignment horizontal="center"/>
    </xf>
    <xf numFmtId="0" fontId="6" fillId="0" borderId="4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6" fillId="0" borderId="6" xfId="0" applyFont="1" applyBorder="1" applyAlignment="1">
      <alignment horizontal="center"/>
    </xf>
    <xf numFmtId="0" fontId="2" fillId="0" borderId="0" xfId="0" applyFont="1" applyAlignment="1">
      <alignment horizontal="center"/>
    </xf>
    <xf numFmtId="3" fontId="5" fillId="0" borderId="26" xfId="0" applyNumberFormat="1" applyFont="1" applyBorder="1" applyAlignment="1">
      <alignment horizontal="center"/>
    </xf>
    <xf numFmtId="3" fontId="5" fillId="0" borderId="9" xfId="0" applyNumberFormat="1" applyFont="1" applyBorder="1" applyAlignment="1">
      <alignment horizontal="center"/>
    </xf>
    <xf numFmtId="3" fontId="5" fillId="0" borderId="31" xfId="0" applyNumberFormat="1" applyFont="1" applyBorder="1" applyAlignment="1">
      <alignment horizontal="center"/>
    </xf>
    <xf numFmtId="3" fontId="5" fillId="0" borderId="27" xfId="0" applyNumberFormat="1" applyFont="1" applyBorder="1" applyAlignment="1">
      <alignment horizontal="center"/>
    </xf>
    <xf numFmtId="3" fontId="5" fillId="0" borderId="10" xfId="0" applyNumberFormat="1" applyFont="1" applyBorder="1" applyAlignment="1">
      <alignment horizontal="center"/>
    </xf>
    <xf numFmtId="3" fontId="5" fillId="0" borderId="32" xfId="0" applyNumberFormat="1" applyFont="1" applyBorder="1" applyAlignment="1">
      <alignment horizontal="center"/>
    </xf>
    <xf numFmtId="3" fontId="5" fillId="0" borderId="28" xfId="0" applyNumberFormat="1" applyFont="1" applyBorder="1" applyAlignment="1">
      <alignment horizontal="center"/>
    </xf>
    <xf numFmtId="3" fontId="5" fillId="0" borderId="11" xfId="0" applyNumberFormat="1" applyFont="1" applyBorder="1" applyAlignment="1">
      <alignment horizontal="center"/>
    </xf>
    <xf numFmtId="3" fontId="5" fillId="0" borderId="33" xfId="0" applyNumberFormat="1" applyFont="1" applyBorder="1" applyAlignment="1">
      <alignment horizontal="center"/>
    </xf>
    <xf numFmtId="4" fontId="5" fillId="0" borderId="4" xfId="0" applyNumberFormat="1" applyFont="1" applyFill="1" applyBorder="1" applyAlignment="1">
      <alignment horizontal="center"/>
    </xf>
    <xf numFmtId="4" fontId="5" fillId="0" borderId="5" xfId="0" applyNumberFormat="1" applyFont="1" applyFill="1" applyBorder="1" applyAlignment="1">
      <alignment horizontal="center"/>
    </xf>
    <xf numFmtId="4" fontId="5" fillId="0" borderId="6" xfId="0" applyNumberFormat="1" applyFont="1" applyFill="1" applyBorder="1" applyAlignment="1">
      <alignment horizontal="center"/>
    </xf>
    <xf numFmtId="3" fontId="5" fillId="0" borderId="12" xfId="0" applyNumberFormat="1" applyFont="1" applyBorder="1" applyAlignment="1">
      <alignment horizontal="center"/>
    </xf>
    <xf numFmtId="3" fontId="5" fillId="0" borderId="13" xfId="0" applyNumberFormat="1" applyFont="1" applyBorder="1" applyAlignment="1">
      <alignment horizontal="center"/>
    </xf>
    <xf numFmtId="3" fontId="5" fillId="0" borderId="14" xfId="0" applyNumberFormat="1" applyFont="1" applyBorder="1" applyAlignment="1">
      <alignment horizontal="center"/>
    </xf>
  </cellXfs>
  <cellStyles count="2">
    <cellStyle name="Normal" xfId="0" builtinId="0"/>
    <cellStyle name="Porcentual" xfId="1" builtinId="5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EjemploPresupuesto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Gustavo/Desktop/TESIS/Tesis%20Aprob/Nueva%20Tesis%202/EjemploPresupuesto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banco"/>
      <sheetName val="INDIRECTOS"/>
      <sheetName val="EQUIPOS"/>
      <sheetName val="MATERIALES"/>
      <sheetName val="MANO DE OBRA"/>
      <sheetName val="analisis1"/>
      <sheetName val="analisis2"/>
      <sheetName val="analisis3"/>
      <sheetName val="analisis4"/>
      <sheetName val="Presupuesto"/>
      <sheetName val="CRONOG"/>
      <sheetName val="GANTT"/>
      <sheetName val="CRONOG2"/>
    </sheetNames>
    <sheetDataSet>
      <sheetData sheetId="0" refreshError="1"/>
      <sheetData sheetId="1" refreshError="1">
        <row r="10">
          <cell r="B10">
            <v>0.04</v>
          </cell>
        </row>
        <row r="11">
          <cell r="B11">
            <v>0.04</v>
          </cell>
        </row>
        <row r="12">
          <cell r="B12">
            <v>0.02</v>
          </cell>
        </row>
      </sheetData>
      <sheetData sheetId="2" refreshError="1">
        <row r="9">
          <cell r="A9" t="str">
            <v>MINICARGADORA/MARTILLO</v>
          </cell>
          <cell r="H9">
            <v>36.5</v>
          </cell>
        </row>
        <row r="10">
          <cell r="A10" t="str">
            <v>RETROEXCAV./CARGADORA</v>
          </cell>
          <cell r="H10">
            <v>20</v>
          </cell>
        </row>
        <row r="11">
          <cell r="A11" t="str">
            <v>VOLQUETA</v>
          </cell>
          <cell r="H11">
            <v>20</v>
          </cell>
        </row>
        <row r="12">
          <cell r="A12" t="str">
            <v>RODILLO</v>
          </cell>
          <cell r="H12">
            <v>10</v>
          </cell>
        </row>
        <row r="15">
          <cell r="A15" t="str">
            <v xml:space="preserve">CONCRETERA </v>
          </cell>
          <cell r="H15">
            <v>3</v>
          </cell>
        </row>
        <row r="16">
          <cell r="A16" t="str">
            <v>VIBRADOR</v>
          </cell>
          <cell r="H16">
            <v>3</v>
          </cell>
        </row>
        <row r="22">
          <cell r="A22" t="str">
            <v>CORTADORA DE HORMIGON/ASFALTO</v>
          </cell>
          <cell r="H22">
            <v>10</v>
          </cell>
        </row>
        <row r="32">
          <cell r="A32" t="str">
            <v>HERRAMIENTAS MENORES</v>
          </cell>
        </row>
      </sheetData>
      <sheetData sheetId="3" refreshError="1">
        <row r="11">
          <cell r="A11" t="str">
            <v>MATERIAL MEJORAMIENTO</v>
          </cell>
          <cell r="B11" t="str">
            <v>M3</v>
          </cell>
          <cell r="F11">
            <v>12</v>
          </cell>
        </row>
        <row r="23">
          <cell r="A23" t="str">
            <v>MADERA</v>
          </cell>
          <cell r="B23" t="str">
            <v>U</v>
          </cell>
          <cell r="F23">
            <v>1.5349999999999999</v>
          </cell>
        </row>
        <row r="24">
          <cell r="A24" t="str">
            <v>CUARTONES</v>
          </cell>
          <cell r="B24" t="str">
            <v>U</v>
          </cell>
          <cell r="F24">
            <v>1.2349999999999999</v>
          </cell>
        </row>
        <row r="25">
          <cell r="A25" t="str">
            <v>TIRAS</v>
          </cell>
          <cell r="B25" t="str">
            <v>U</v>
          </cell>
          <cell r="F25">
            <v>1.0349999999999999</v>
          </cell>
        </row>
        <row r="26">
          <cell r="A26" t="str">
            <v>ZINC</v>
          </cell>
          <cell r="B26" t="str">
            <v>PLANCHA</v>
          </cell>
          <cell r="F26">
            <v>8.0150000000000006</v>
          </cell>
        </row>
        <row r="27">
          <cell r="A27" t="str">
            <v xml:space="preserve">ACCESORIOS CUBIERTA </v>
          </cell>
          <cell r="B27" t="str">
            <v>GLOBAL</v>
          </cell>
          <cell r="F27">
            <v>2.02</v>
          </cell>
        </row>
        <row r="28">
          <cell r="A28" t="str">
            <v>PANEL BREAKERS E INSTALACION ELECTRICA</v>
          </cell>
          <cell r="B28" t="str">
            <v>GLOBAL</v>
          </cell>
          <cell r="F28">
            <v>50.1</v>
          </cell>
        </row>
        <row r="38">
          <cell r="A38" t="str">
            <v>CLAVOS</v>
          </cell>
          <cell r="B38" t="str">
            <v>KG</v>
          </cell>
          <cell r="F38">
            <v>2</v>
          </cell>
        </row>
        <row r="41">
          <cell r="A41" t="str">
            <v>MATERIAL DE PRESTAMO IMPORTADO</v>
          </cell>
          <cell r="B41" t="str">
            <v>M3</v>
          </cell>
          <cell r="F41">
            <v>2.5</v>
          </cell>
        </row>
        <row r="42">
          <cell r="A42" t="str">
            <v>AGUA</v>
          </cell>
          <cell r="B42" t="str">
            <v>M3</v>
          </cell>
          <cell r="F42">
            <v>3</v>
          </cell>
        </row>
        <row r="43">
          <cell r="A43" t="str">
            <v>PIEDRA</v>
          </cell>
          <cell r="B43" t="str">
            <v>M3</v>
          </cell>
          <cell r="F43">
            <v>12</v>
          </cell>
        </row>
        <row r="44">
          <cell r="A44" t="str">
            <v>ARENA</v>
          </cell>
          <cell r="B44" t="str">
            <v>M3</v>
          </cell>
          <cell r="F44">
            <v>12</v>
          </cell>
        </row>
        <row r="45">
          <cell r="A45" t="str">
            <v>CEMENTO</v>
          </cell>
          <cell r="B45" t="str">
            <v>SACO</v>
          </cell>
          <cell r="F45">
            <v>6.05</v>
          </cell>
        </row>
        <row r="83">
          <cell r="A83" t="str">
            <v>TAPAS DE HORMIGON ARMADO60 X60 CM,PARA ACERA C/MARCOY CONTMARC</v>
          </cell>
          <cell r="B83" t="str">
            <v>U</v>
          </cell>
          <cell r="F83">
            <v>31</v>
          </cell>
        </row>
        <row r="88">
          <cell r="B88" t="str">
            <v>U</v>
          </cell>
        </row>
        <row r="103">
          <cell r="B103" t="str">
            <v>M</v>
          </cell>
        </row>
      </sheetData>
      <sheetData sheetId="4" refreshError="1">
        <row r="8">
          <cell r="B8" t="str">
            <v>CAT I                   PEONES</v>
          </cell>
          <cell r="C8" t="str">
            <v>CAT II GUARD, MACHET, AYUD ALB</v>
          </cell>
          <cell r="D8" t="str">
            <v>CAT III ALB, FIE, CARP, ELEC</v>
          </cell>
          <cell r="E8" t="str">
            <v>CAT IV MAESTRO, PERFORADOR</v>
          </cell>
          <cell r="G8" t="str">
            <v>TOPOGRAFO4</v>
          </cell>
          <cell r="H8" t="str">
            <v>OPEQUIPPES I</v>
          </cell>
          <cell r="J8" t="str">
            <v>CHOFERLICTIPB</v>
          </cell>
        </row>
        <row r="22">
          <cell r="B22">
            <v>1.4282860472222223</v>
          </cell>
          <cell r="C22">
            <v>1.4282860472222223</v>
          </cell>
          <cell r="D22">
            <v>1.4282860472222223</v>
          </cell>
          <cell r="E22">
            <v>1.4282860472222223</v>
          </cell>
          <cell r="G22">
            <v>1.4428203319444441</v>
          </cell>
          <cell r="H22">
            <v>1.5186844444444441</v>
          </cell>
          <cell r="J22">
            <v>1.4282321166666667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banco"/>
      <sheetName val="INDIRECTOS"/>
      <sheetName val="EQUIPOS"/>
      <sheetName val="MATERIALES"/>
      <sheetName val="MANO DE OBRA"/>
      <sheetName val="analisis1"/>
      <sheetName val="analisis2"/>
      <sheetName val="analisis3"/>
      <sheetName val="analisis4"/>
      <sheetName val="Presupuesto"/>
      <sheetName val="CRONOG"/>
      <sheetName val="GANTT"/>
      <sheetName val="CRONOG2"/>
    </sheetNames>
    <sheetDataSet>
      <sheetData sheetId="0"/>
      <sheetData sheetId="1">
        <row r="10">
          <cell r="B10">
            <v>0.04</v>
          </cell>
        </row>
        <row r="11">
          <cell r="B11">
            <v>0.04</v>
          </cell>
        </row>
        <row r="12">
          <cell r="B12">
            <v>0.02</v>
          </cell>
        </row>
      </sheetData>
      <sheetData sheetId="2">
        <row r="15">
          <cell r="A15" t="str">
            <v xml:space="preserve">CONCRETERA </v>
          </cell>
        </row>
        <row r="32">
          <cell r="A32" t="str">
            <v>HERRAMIENTAS MENORES</v>
          </cell>
        </row>
      </sheetData>
      <sheetData sheetId="3">
        <row r="42">
          <cell r="A42" t="str">
            <v>AGUA</v>
          </cell>
          <cell r="B42" t="str">
            <v>M3</v>
          </cell>
          <cell r="F42">
            <v>3</v>
          </cell>
        </row>
      </sheetData>
      <sheetData sheetId="4">
        <row r="8">
          <cell r="B8" t="str">
            <v>CAT I                   PEONES</v>
          </cell>
          <cell r="D8" t="str">
            <v>CAT III ALB, FIE, CARP, ELEC</v>
          </cell>
          <cell r="E8" t="str">
            <v>CAT IV MAESTRO, PERFORADOR</v>
          </cell>
        </row>
        <row r="22">
          <cell r="B22">
            <v>1.4282860472222223</v>
          </cell>
          <cell r="D22">
            <v>1.4282860472222223</v>
          </cell>
          <cell r="E22">
            <v>1.4282860472222223</v>
          </cell>
        </row>
      </sheetData>
      <sheetData sheetId="5"/>
      <sheetData sheetId="6"/>
      <sheetData sheetId="7"/>
      <sheetData sheetId="8"/>
      <sheetData sheetId="9"/>
      <sheetData sheetId="10"/>
      <sheetData sheetId="11"/>
      <sheetData sheetId="12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959"/>
  <sheetViews>
    <sheetView showRowColHeaders="0" topLeftCell="A79" workbookViewId="0">
      <selection activeCell="A57" sqref="A57:F107"/>
    </sheetView>
  </sheetViews>
  <sheetFormatPr baseColWidth="10" defaultRowHeight="12.75"/>
  <cols>
    <col min="1" max="1" width="11.140625" style="35" customWidth="1"/>
    <col min="2" max="2" width="90.85546875" style="36" customWidth="1"/>
    <col min="3" max="3" width="7" style="37" customWidth="1"/>
    <col min="4" max="5" width="10.28515625" style="38" customWidth="1"/>
    <col min="6" max="6" width="12.85546875" customWidth="1"/>
    <col min="7" max="7" width="4" customWidth="1"/>
  </cols>
  <sheetData>
    <row r="1" spans="1:10" ht="15.75">
      <c r="A1" s="176" t="s">
        <v>131</v>
      </c>
      <c r="B1" s="176"/>
      <c r="C1" s="176"/>
      <c r="D1" s="176"/>
      <c r="E1" s="176"/>
      <c r="F1" s="176"/>
    </row>
    <row r="3" spans="1:10" ht="15.75">
      <c r="A3" s="1" t="s">
        <v>21</v>
      </c>
      <c r="B3" s="2"/>
      <c r="C3" s="2"/>
      <c r="D3" s="41"/>
      <c r="E3" s="41"/>
    </row>
    <row r="4" spans="1:10" ht="15.75">
      <c r="A4" s="70" t="s">
        <v>22</v>
      </c>
      <c r="B4" s="2"/>
      <c r="C4" s="2"/>
      <c r="D4" s="41"/>
      <c r="E4" s="41"/>
    </row>
    <row r="5" spans="1:10">
      <c r="A5" s="4"/>
      <c r="B5" s="2"/>
      <c r="C5" s="2"/>
      <c r="D5" s="41"/>
      <c r="E5" s="41"/>
    </row>
    <row r="6" spans="1:10">
      <c r="A6" s="4" t="s">
        <v>130</v>
      </c>
      <c r="B6" s="2"/>
      <c r="C6" s="2"/>
      <c r="D6" s="41"/>
      <c r="E6" s="41"/>
    </row>
    <row r="7" spans="1:10" ht="18.75" thickBot="1">
      <c r="A7" s="5"/>
      <c r="B7" s="2"/>
      <c r="C7" s="2"/>
      <c r="D7" s="41"/>
      <c r="E7" s="41"/>
    </row>
    <row r="8" spans="1:10" ht="13.5" thickBot="1">
      <c r="A8" s="6" t="s">
        <v>0</v>
      </c>
      <c r="B8" s="7" t="s">
        <v>1</v>
      </c>
      <c r="C8" s="8" t="s">
        <v>2</v>
      </c>
      <c r="D8" s="42" t="s">
        <v>3</v>
      </c>
      <c r="E8" s="42" t="s">
        <v>4</v>
      </c>
      <c r="F8" s="9" t="s">
        <v>5</v>
      </c>
    </row>
    <row r="9" spans="1:10" ht="13.5" thickBot="1">
      <c r="A9" s="10"/>
      <c r="B9" s="11"/>
      <c r="C9" s="12"/>
      <c r="D9" s="165"/>
      <c r="E9" s="165"/>
      <c r="F9" s="13"/>
      <c r="I9" s="32"/>
      <c r="J9" s="75"/>
    </row>
    <row r="10" spans="1:10">
      <c r="A10" s="10"/>
      <c r="B10" s="11"/>
      <c r="C10" s="12"/>
      <c r="D10" s="165"/>
      <c r="E10" s="165"/>
      <c r="F10" s="13"/>
      <c r="I10" s="32"/>
      <c r="J10" s="75"/>
    </row>
    <row r="11" spans="1:10" ht="16.5" thickBot="1">
      <c r="A11" s="14" t="s">
        <v>6</v>
      </c>
      <c r="B11" s="15" t="s">
        <v>7</v>
      </c>
      <c r="C11" s="71"/>
      <c r="D11" s="44"/>
      <c r="E11" s="44"/>
      <c r="F11" s="16"/>
      <c r="I11" s="32"/>
      <c r="J11" s="75"/>
    </row>
    <row r="12" spans="1:10">
      <c r="A12" s="52">
        <v>1</v>
      </c>
      <c r="B12" s="53" t="s">
        <v>8</v>
      </c>
      <c r="C12" s="54"/>
      <c r="D12" s="55"/>
      <c r="E12" s="55"/>
      <c r="F12" s="56">
        <f>SUM(F13:F17)</f>
        <v>2878.0600000000004</v>
      </c>
      <c r="I12" s="32"/>
      <c r="J12" s="75"/>
    </row>
    <row r="13" spans="1:10">
      <c r="A13" s="73">
        <v>1.01</v>
      </c>
      <c r="B13" s="21" t="s">
        <v>9</v>
      </c>
      <c r="C13" s="22" t="s">
        <v>10</v>
      </c>
      <c r="D13" s="133">
        <v>515</v>
      </c>
      <c r="E13" s="26">
        <f>'ANALISIS UNITARIOS 1'!I56</f>
        <v>3.67</v>
      </c>
      <c r="F13" s="23">
        <f>D13*E13</f>
        <v>1890.05</v>
      </c>
      <c r="I13" s="32"/>
      <c r="J13" s="75"/>
    </row>
    <row r="14" spans="1:10">
      <c r="A14" s="73">
        <v>1.02</v>
      </c>
      <c r="B14" s="21" t="s">
        <v>11</v>
      </c>
      <c r="C14" s="22" t="s">
        <v>12</v>
      </c>
      <c r="D14" s="133">
        <v>1</v>
      </c>
      <c r="E14" s="26">
        <f>'ANALISIS UNITARIOS 1'!I113</f>
        <v>314.60000000000002</v>
      </c>
      <c r="F14" s="23">
        <f t="shared" ref="F14:F17" si="0">D14*E14</f>
        <v>314.60000000000002</v>
      </c>
      <c r="I14" s="32"/>
      <c r="J14" s="75"/>
    </row>
    <row r="15" spans="1:10">
      <c r="A15" s="73">
        <v>1.03</v>
      </c>
      <c r="B15" s="21" t="s">
        <v>99</v>
      </c>
      <c r="C15" s="22" t="s">
        <v>10</v>
      </c>
      <c r="D15" s="133">
        <v>16</v>
      </c>
      <c r="E15" s="26">
        <f>'ANALISIS UNITARIOS 1'!I170</f>
        <v>20.430000000000003</v>
      </c>
      <c r="F15" s="23">
        <f t="shared" si="0"/>
        <v>326.88000000000005</v>
      </c>
      <c r="I15" s="32"/>
      <c r="J15" s="75"/>
    </row>
    <row r="16" spans="1:10">
      <c r="A16" s="73">
        <v>1.04</v>
      </c>
      <c r="B16" s="24" t="s">
        <v>13</v>
      </c>
      <c r="C16" s="25" t="s">
        <v>12</v>
      </c>
      <c r="D16" s="133">
        <v>1</v>
      </c>
      <c r="E16" s="26">
        <f>'ANALISIS UNITARIOS 1'!I227</f>
        <v>132</v>
      </c>
      <c r="F16" s="23">
        <f t="shared" si="0"/>
        <v>132</v>
      </c>
      <c r="I16" s="32"/>
      <c r="J16" s="75"/>
    </row>
    <row r="17" spans="1:10">
      <c r="A17" s="73">
        <v>1.05</v>
      </c>
      <c r="B17" s="24" t="s">
        <v>95</v>
      </c>
      <c r="C17" s="25" t="s">
        <v>12</v>
      </c>
      <c r="D17" s="133">
        <v>1</v>
      </c>
      <c r="E17" s="26">
        <f>'ANALISIS UNITARIOS 1'!I284</f>
        <v>214.53</v>
      </c>
      <c r="F17" s="23">
        <f t="shared" si="0"/>
        <v>214.53</v>
      </c>
      <c r="I17" s="32"/>
      <c r="J17" s="75"/>
    </row>
    <row r="18" spans="1:10" ht="13.5" thickBot="1">
      <c r="A18" s="27"/>
      <c r="B18" s="28"/>
      <c r="C18" s="29"/>
      <c r="D18" s="46"/>
      <c r="E18" s="46"/>
      <c r="F18" s="30"/>
      <c r="I18" s="75"/>
      <c r="J18" s="75"/>
    </row>
    <row r="19" spans="1:10">
      <c r="A19" s="52">
        <v>2</v>
      </c>
      <c r="B19" s="53" t="s">
        <v>32</v>
      </c>
      <c r="C19" s="54"/>
      <c r="D19" s="55"/>
      <c r="E19" s="55"/>
      <c r="F19" s="56">
        <f>F21+F22+F23+F24+F25+F26+F27+F28+F29+F30+F31+F32</f>
        <v>9607.3839287499977</v>
      </c>
      <c r="I19" s="75"/>
      <c r="J19" s="75"/>
    </row>
    <row r="20" spans="1:10">
      <c r="A20" s="20"/>
      <c r="B20" s="21"/>
      <c r="C20" s="22"/>
      <c r="D20" s="26"/>
      <c r="E20" s="26"/>
      <c r="F20" s="23"/>
      <c r="I20" s="75"/>
      <c r="J20" s="75"/>
    </row>
    <row r="21" spans="1:10">
      <c r="A21" s="73">
        <v>2.0099999999999998</v>
      </c>
      <c r="B21" s="21" t="s">
        <v>24</v>
      </c>
      <c r="C21" s="22" t="s">
        <v>10</v>
      </c>
      <c r="D21" s="133">
        <v>128.54</v>
      </c>
      <c r="E21" s="26">
        <f>'ANALISIS UNITARIOS 1'!I343</f>
        <v>1.57</v>
      </c>
      <c r="F21" s="23">
        <f>D21*E21</f>
        <v>201.80779999999999</v>
      </c>
      <c r="I21" s="75"/>
      <c r="J21" s="75"/>
    </row>
    <row r="22" spans="1:10">
      <c r="A22" s="73">
        <v>2.02</v>
      </c>
      <c r="B22" s="21" t="s">
        <v>17</v>
      </c>
      <c r="C22" s="22" t="s">
        <v>16</v>
      </c>
      <c r="D22" s="133">
        <v>416</v>
      </c>
      <c r="E22" s="26">
        <f>'ANALISIS UNITARIOS 1'!I400</f>
        <v>3.0999999999999996</v>
      </c>
      <c r="F22" s="23">
        <f t="shared" ref="F22:F26" si="1">D22*E22</f>
        <v>1289.5999999999999</v>
      </c>
      <c r="I22" s="75"/>
      <c r="J22" s="75"/>
    </row>
    <row r="23" spans="1:10">
      <c r="A23" s="73">
        <v>2.0299999999999998</v>
      </c>
      <c r="B23" s="21" t="s">
        <v>121</v>
      </c>
      <c r="C23" s="22" t="s">
        <v>16</v>
      </c>
      <c r="D23" s="133">
        <f>18.02+1.1565+4.3</f>
        <v>23.476500000000001</v>
      </c>
      <c r="E23" s="26">
        <f>'ANALISIS UNITARIOS 1'!I457</f>
        <v>79.297499999999999</v>
      </c>
      <c r="F23" s="23">
        <f t="shared" si="1"/>
        <v>1861.6277587500001</v>
      </c>
      <c r="I23" s="75"/>
      <c r="J23" s="75"/>
    </row>
    <row r="24" spans="1:10">
      <c r="A24" s="73">
        <v>2.04</v>
      </c>
      <c r="B24" s="21" t="s">
        <v>120</v>
      </c>
      <c r="C24" s="22" t="s">
        <v>16</v>
      </c>
      <c r="D24" s="135">
        <f>250+32</f>
        <v>282</v>
      </c>
      <c r="E24" s="26">
        <f>'ANALISIS UNITARIOS 1'!I514</f>
        <v>6.26</v>
      </c>
      <c r="F24" s="23">
        <f t="shared" si="1"/>
        <v>1765.32</v>
      </c>
      <c r="I24" s="32"/>
      <c r="J24" s="75"/>
    </row>
    <row r="25" spans="1:10">
      <c r="A25" s="73">
        <v>2.0499999999999998</v>
      </c>
      <c r="B25" s="155" t="s">
        <v>118</v>
      </c>
      <c r="C25" s="22" t="s">
        <v>16</v>
      </c>
      <c r="D25" s="135">
        <v>3</v>
      </c>
      <c r="E25" s="26">
        <f>'ANALISIS UNITARIOS 1'!I571</f>
        <v>19.09</v>
      </c>
      <c r="F25" s="23">
        <f t="shared" si="1"/>
        <v>57.269999999999996</v>
      </c>
      <c r="I25" s="32"/>
      <c r="J25" s="75"/>
    </row>
    <row r="26" spans="1:10" ht="25.5">
      <c r="A26" s="73">
        <v>2.06</v>
      </c>
      <c r="B26" s="155" t="s">
        <v>30</v>
      </c>
      <c r="C26" s="22" t="s">
        <v>10</v>
      </c>
      <c r="D26" s="135">
        <v>238</v>
      </c>
      <c r="E26" s="26">
        <f>'ANALISIS UNITARIOS 1'!I628</f>
        <v>10.27</v>
      </c>
      <c r="F26" s="23">
        <f t="shared" si="1"/>
        <v>2444.2599999999998</v>
      </c>
      <c r="I26" s="32"/>
      <c r="J26" s="75"/>
    </row>
    <row r="27" spans="1:10">
      <c r="A27" s="73">
        <v>2.0699999999999998</v>
      </c>
      <c r="B27" s="21" t="s">
        <v>29</v>
      </c>
      <c r="C27" s="22" t="s">
        <v>16</v>
      </c>
      <c r="D27" s="133">
        <v>16.728999999999999</v>
      </c>
      <c r="E27" s="26">
        <f>'ANALISIS UNITARIOS 1'!I742</f>
        <v>44.430000000000007</v>
      </c>
      <c r="F27" s="23">
        <f>D27*E27</f>
        <v>743.26947000000007</v>
      </c>
      <c r="I27" s="32"/>
      <c r="J27" s="75"/>
    </row>
    <row r="28" spans="1:10">
      <c r="A28" s="158">
        <v>2.08</v>
      </c>
      <c r="B28" s="136" t="s">
        <v>194</v>
      </c>
      <c r="C28" s="137" t="s">
        <v>15</v>
      </c>
      <c r="D28" s="138">
        <v>1</v>
      </c>
      <c r="E28" s="139">
        <f>'ANALISIS UNITARIOS 1'!I799</f>
        <v>150.47</v>
      </c>
      <c r="F28" s="140">
        <f>D28*E28</f>
        <v>150.47</v>
      </c>
      <c r="I28" s="75"/>
      <c r="J28" s="75"/>
    </row>
    <row r="29" spans="1:10">
      <c r="A29" s="73">
        <v>2.09</v>
      </c>
      <c r="B29" s="21" t="s">
        <v>193</v>
      </c>
      <c r="C29" s="22" t="s">
        <v>15</v>
      </c>
      <c r="D29" s="133">
        <v>1</v>
      </c>
      <c r="E29" s="26">
        <f>'ANALISIS UNITARIOS 1'!I856</f>
        <v>135.07</v>
      </c>
      <c r="F29" s="23">
        <f>D29*E29</f>
        <v>135.07</v>
      </c>
    </row>
    <row r="30" spans="1:10">
      <c r="A30" s="73">
        <v>2.1</v>
      </c>
      <c r="B30" s="24" t="s">
        <v>97</v>
      </c>
      <c r="C30" s="22" t="s">
        <v>15</v>
      </c>
      <c r="D30" s="133">
        <v>2</v>
      </c>
      <c r="E30" s="47">
        <f>'ANALISIS UNITARIOS 1'!I912</f>
        <v>39.369999999999997</v>
      </c>
      <c r="F30" s="23">
        <f t="shared" ref="F30" si="2">D30*E30</f>
        <v>78.739999999999995</v>
      </c>
    </row>
    <row r="31" spans="1:10">
      <c r="A31" s="73">
        <v>2.11</v>
      </c>
      <c r="B31" s="160" t="s">
        <v>218</v>
      </c>
      <c r="C31" s="22" t="s">
        <v>14</v>
      </c>
      <c r="D31" s="133">
        <v>87.21</v>
      </c>
      <c r="E31" s="47">
        <f>'ANALISIS UNITARIOS 1'!I972</f>
        <v>7.22</v>
      </c>
      <c r="F31" s="23">
        <f>D31*E31</f>
        <v>629.6561999999999</v>
      </c>
    </row>
    <row r="32" spans="1:10">
      <c r="A32" s="73">
        <v>2.12</v>
      </c>
      <c r="B32" s="155" t="s">
        <v>178</v>
      </c>
      <c r="C32" s="159" t="s">
        <v>14</v>
      </c>
      <c r="D32" s="133">
        <f>D31</f>
        <v>87.21</v>
      </c>
      <c r="E32" s="87">
        <f>'ANALISIS UNITARIOS 1'!I1029</f>
        <v>2.8699999999999997</v>
      </c>
      <c r="F32" s="102">
        <f>D32*E32</f>
        <v>250.29269999999994</v>
      </c>
    </row>
    <row r="33" spans="1:6" ht="13.5" thickBot="1">
      <c r="A33" s="57"/>
      <c r="B33" s="58"/>
      <c r="C33" s="59"/>
      <c r="D33" s="60"/>
      <c r="E33" s="60"/>
      <c r="F33" s="61"/>
    </row>
    <row r="34" spans="1:6" ht="15.75">
      <c r="A34" s="62">
        <v>3</v>
      </c>
      <c r="B34" s="15" t="s">
        <v>23</v>
      </c>
      <c r="C34" s="31"/>
      <c r="D34" s="48"/>
      <c r="E34" s="48"/>
      <c r="F34" s="56">
        <f>SUM(F35:F38)</f>
        <v>197.01379999999997</v>
      </c>
    </row>
    <row r="35" spans="1:6">
      <c r="A35" s="73">
        <v>3.01</v>
      </c>
      <c r="B35" s="21" t="s">
        <v>25</v>
      </c>
      <c r="C35" s="22" t="s">
        <v>14</v>
      </c>
      <c r="D35" s="133">
        <v>20</v>
      </c>
      <c r="E35" s="26">
        <f>'ANALISIS UNITARIOS 1'!I1088</f>
        <v>3.5599999999999996</v>
      </c>
      <c r="F35" s="23">
        <f>D35*E35</f>
        <v>71.199999999999989</v>
      </c>
    </row>
    <row r="36" spans="1:6">
      <c r="A36" s="73">
        <v>3.02</v>
      </c>
      <c r="B36" s="24" t="s">
        <v>26</v>
      </c>
      <c r="C36" s="25" t="s">
        <v>14</v>
      </c>
      <c r="D36" s="133">
        <v>16.43</v>
      </c>
      <c r="E36" s="26">
        <f>'ANALISIS UNITARIOS 1'!I1145</f>
        <v>5.0599999999999996</v>
      </c>
      <c r="F36" s="23">
        <f t="shared" ref="F36:F38" si="3">D36*E36</f>
        <v>83.135799999999989</v>
      </c>
    </row>
    <row r="37" spans="1:6">
      <c r="A37" s="73">
        <v>3.03</v>
      </c>
      <c r="B37" s="21" t="s">
        <v>27</v>
      </c>
      <c r="C37" s="22" t="s">
        <v>10</v>
      </c>
      <c r="D37" s="133">
        <v>12.9</v>
      </c>
      <c r="E37" s="26">
        <f>'ANALISIS UNITARIOS 1'!I1202</f>
        <v>1.5</v>
      </c>
      <c r="F37" s="23">
        <f t="shared" si="3"/>
        <v>19.350000000000001</v>
      </c>
    </row>
    <row r="38" spans="1:6">
      <c r="A38" s="73">
        <v>3.04</v>
      </c>
      <c r="B38" s="21" t="s">
        <v>28</v>
      </c>
      <c r="C38" s="22" t="s">
        <v>10</v>
      </c>
      <c r="D38" s="133">
        <v>7.2</v>
      </c>
      <c r="E38" s="26">
        <f>'ANALISIS UNITARIOS 1'!I1259</f>
        <v>3.2399999999999998</v>
      </c>
      <c r="F38" s="23">
        <f t="shared" si="3"/>
        <v>23.327999999999999</v>
      </c>
    </row>
    <row r="39" spans="1:6">
      <c r="A39" s="20"/>
      <c r="B39" s="21"/>
      <c r="C39" s="22"/>
      <c r="D39" s="26"/>
      <c r="E39" s="26"/>
      <c r="F39" s="23"/>
    </row>
    <row r="40" spans="1:6" ht="13.5" thickBot="1">
      <c r="A40" s="161"/>
      <c r="B40" s="85"/>
      <c r="C40" s="162"/>
      <c r="D40" s="32"/>
      <c r="E40" s="32"/>
      <c r="F40" s="163"/>
    </row>
    <row r="41" spans="1:6" ht="15.75">
      <c r="A41" s="62">
        <v>4</v>
      </c>
      <c r="B41" s="64" t="s">
        <v>180</v>
      </c>
      <c r="C41" s="164"/>
      <c r="D41" s="112"/>
      <c r="E41" s="112"/>
      <c r="F41" s="56">
        <f>F42+F43+F44+F45+F46</f>
        <v>1743.3291999999999</v>
      </c>
    </row>
    <row r="42" spans="1:6">
      <c r="A42" s="73">
        <v>4.01</v>
      </c>
      <c r="B42" s="155" t="s">
        <v>219</v>
      </c>
      <c r="C42" s="159" t="s">
        <v>14</v>
      </c>
      <c r="D42" s="133">
        <v>71.05</v>
      </c>
      <c r="E42" s="26">
        <f>'ANALISIS UNITARIOS 1'!I1374</f>
        <v>1.7199999999999998</v>
      </c>
      <c r="F42" s="23">
        <f>D42*E42</f>
        <v>122.20599999999997</v>
      </c>
    </row>
    <row r="43" spans="1:6">
      <c r="A43" s="73">
        <v>4.0199999999999996</v>
      </c>
      <c r="B43" s="155" t="s">
        <v>220</v>
      </c>
      <c r="C43" s="159" t="s">
        <v>14</v>
      </c>
      <c r="D43" s="133">
        <v>22.8</v>
      </c>
      <c r="E43" s="26">
        <f>'ANALISIS UNITARIOS 1'!I1432</f>
        <v>3.9000000000000004</v>
      </c>
      <c r="F43" s="23">
        <f t="shared" ref="F43:F46" si="4">D43*E43</f>
        <v>88.920000000000016</v>
      </c>
    </row>
    <row r="44" spans="1:6">
      <c r="A44" s="73">
        <v>4.03</v>
      </c>
      <c r="B44" s="155" t="s">
        <v>181</v>
      </c>
      <c r="C44" s="159" t="s">
        <v>10</v>
      </c>
      <c r="D44" s="133">
        <v>4.7699999999999996</v>
      </c>
      <c r="E44" s="26">
        <f>'ANALISIS UNITARIOS 1'!I1490</f>
        <v>20.749999999999996</v>
      </c>
      <c r="F44" s="23">
        <f t="shared" si="4"/>
        <v>98.977499999999978</v>
      </c>
    </row>
    <row r="45" spans="1:6">
      <c r="A45" s="73">
        <v>4.04</v>
      </c>
      <c r="B45" s="155" t="s">
        <v>221</v>
      </c>
      <c r="C45" s="159" t="s">
        <v>10</v>
      </c>
      <c r="D45" s="133">
        <v>259.89999999999998</v>
      </c>
      <c r="E45" s="26">
        <f>'ANALISIS UNITARIOS 1'!I1548</f>
        <v>4.1429999999999998</v>
      </c>
      <c r="F45" s="23">
        <f t="shared" si="4"/>
        <v>1076.7656999999999</v>
      </c>
    </row>
    <row r="46" spans="1:6">
      <c r="A46" s="73">
        <v>4.05</v>
      </c>
      <c r="B46" s="155" t="s">
        <v>222</v>
      </c>
      <c r="C46" s="159" t="s">
        <v>10</v>
      </c>
      <c r="D46" s="133">
        <v>91.4</v>
      </c>
      <c r="E46" s="26">
        <f>'ANALISIS UNITARIOS 1'!I1606</f>
        <v>3.9</v>
      </c>
      <c r="F46" s="23">
        <f t="shared" si="4"/>
        <v>356.46000000000004</v>
      </c>
    </row>
    <row r="47" spans="1:6" ht="13.5" thickBot="1">
      <c r="A47" s="57"/>
      <c r="B47" s="58"/>
      <c r="C47" s="59"/>
      <c r="D47" s="60"/>
      <c r="E47" s="60"/>
      <c r="F47" s="61"/>
    </row>
    <row r="48" spans="1:6" ht="15.75">
      <c r="A48" s="63"/>
      <c r="B48" s="64"/>
      <c r="C48" s="31"/>
      <c r="D48" s="48"/>
      <c r="E48" s="48"/>
      <c r="F48" s="65"/>
    </row>
    <row r="49" spans="1:8" ht="13.5" thickBot="1">
      <c r="A49" s="57"/>
      <c r="B49" s="58"/>
      <c r="C49" s="59"/>
      <c r="D49" s="60"/>
      <c r="E49" s="60"/>
      <c r="F49" s="61"/>
    </row>
    <row r="50" spans="1:8">
      <c r="A50" s="173"/>
      <c r="B50" s="85"/>
      <c r="C50" s="169"/>
      <c r="D50" s="48"/>
      <c r="E50" s="48"/>
      <c r="F50" s="66"/>
    </row>
    <row r="51" spans="1:8" ht="16.5" thickBot="1">
      <c r="A51" s="174"/>
      <c r="B51" s="33" t="s">
        <v>19</v>
      </c>
      <c r="C51" s="170" t="s">
        <v>18</v>
      </c>
      <c r="D51" s="44"/>
      <c r="E51" s="44"/>
      <c r="F51" s="67">
        <f>F12+F19+F34</f>
        <v>12682.45772875</v>
      </c>
    </row>
    <row r="52" spans="1:8" ht="13.5" thickBot="1">
      <c r="A52" s="174"/>
      <c r="B52" s="34" t="s">
        <v>169</v>
      </c>
      <c r="C52" s="171" t="s">
        <v>18</v>
      </c>
      <c r="D52" s="49"/>
      <c r="E52" s="50"/>
      <c r="F52" s="68">
        <f>F51*0.15</f>
        <v>1902.3686593124999</v>
      </c>
      <c r="H52" s="51"/>
    </row>
    <row r="53" spans="1:8" ht="16.5" thickBot="1">
      <c r="A53" s="174"/>
      <c r="B53" s="33" t="s">
        <v>20</v>
      </c>
      <c r="C53" s="172" t="s">
        <v>18</v>
      </c>
      <c r="D53" s="60"/>
      <c r="E53" s="60"/>
      <c r="F53" s="69">
        <f>F51+F52</f>
        <v>14584.8263880625</v>
      </c>
    </row>
    <row r="54" spans="1:8">
      <c r="D54" s="41"/>
      <c r="E54" s="41"/>
      <c r="F54" s="3"/>
    </row>
    <row r="55" spans="1:8">
      <c r="D55" s="41"/>
      <c r="E55" s="41"/>
      <c r="F55" s="3"/>
    </row>
    <row r="56" spans="1:8">
      <c r="D56" s="41"/>
      <c r="E56" s="41"/>
      <c r="F56" s="3"/>
    </row>
    <row r="57" spans="1:8" ht="15.75">
      <c r="A57" s="177" t="s">
        <v>170</v>
      </c>
      <c r="B57" s="177"/>
      <c r="C57" s="177"/>
      <c r="D57" s="177"/>
      <c r="E57" s="177"/>
      <c r="F57" s="177"/>
      <c r="G57" s="175"/>
    </row>
    <row r="58" spans="1:8" ht="15.75">
      <c r="A58" s="1"/>
      <c r="B58" s="2"/>
      <c r="C58" s="2"/>
      <c r="D58" s="41"/>
      <c r="E58" s="41"/>
    </row>
    <row r="59" spans="1:8" ht="15.75">
      <c r="A59" s="1" t="s">
        <v>21</v>
      </c>
      <c r="B59" s="2"/>
      <c r="C59" s="2"/>
      <c r="D59" s="41"/>
      <c r="E59" s="41"/>
    </row>
    <row r="60" spans="1:8" ht="15.75">
      <c r="A60" s="70" t="s">
        <v>22</v>
      </c>
      <c r="B60" s="2"/>
      <c r="C60" s="2"/>
      <c r="D60" s="41"/>
      <c r="E60" s="41"/>
    </row>
    <row r="61" spans="1:8">
      <c r="A61" s="4"/>
      <c r="B61" s="2"/>
      <c r="C61" s="2"/>
      <c r="D61" s="41"/>
      <c r="E61" s="41"/>
    </row>
    <row r="62" spans="1:8">
      <c r="A62" s="4" t="s">
        <v>168</v>
      </c>
      <c r="B62" s="2"/>
      <c r="C62" s="2"/>
      <c r="D62" s="41"/>
      <c r="E62" s="41"/>
    </row>
    <row r="63" spans="1:8" ht="18.75" thickBot="1">
      <c r="A63" s="5"/>
      <c r="B63" s="2"/>
      <c r="C63" s="2"/>
      <c r="D63" s="41"/>
      <c r="E63" s="41"/>
    </row>
    <row r="64" spans="1:8" ht="13.5" thickBot="1">
      <c r="A64" s="6" t="s">
        <v>0</v>
      </c>
      <c r="B64" s="7" t="s">
        <v>1</v>
      </c>
      <c r="C64" s="8" t="s">
        <v>2</v>
      </c>
      <c r="D64" s="42" t="s">
        <v>3</v>
      </c>
      <c r="E64" s="42" t="s">
        <v>4</v>
      </c>
      <c r="F64" s="9" t="s">
        <v>5</v>
      </c>
    </row>
    <row r="65" spans="1:10" ht="13.5" thickBot="1">
      <c r="A65" s="10"/>
      <c r="B65" s="11"/>
      <c r="C65" s="12"/>
      <c r="D65" s="165"/>
      <c r="E65" s="165"/>
      <c r="F65" s="13"/>
      <c r="I65" s="32"/>
      <c r="J65" s="75"/>
    </row>
    <row r="66" spans="1:10">
      <c r="A66" s="10"/>
      <c r="B66" s="11"/>
      <c r="C66" s="12"/>
      <c r="D66" s="165"/>
      <c r="E66" s="165"/>
      <c r="F66" s="13"/>
      <c r="I66" s="32"/>
      <c r="J66" s="75"/>
    </row>
    <row r="67" spans="1:10" ht="16.5" thickBot="1">
      <c r="A67" s="14" t="s">
        <v>6</v>
      </c>
      <c r="B67" s="15" t="s">
        <v>7</v>
      </c>
      <c r="C67" s="71"/>
      <c r="D67" s="44"/>
      <c r="E67" s="44"/>
      <c r="F67" s="16"/>
      <c r="I67" s="32"/>
      <c r="J67" s="75"/>
    </row>
    <row r="68" spans="1:10">
      <c r="A68" s="52">
        <v>1</v>
      </c>
      <c r="B68" s="53" t="s">
        <v>8</v>
      </c>
      <c r="C68" s="54"/>
      <c r="D68" s="55"/>
      <c r="E68" s="55"/>
      <c r="F68" s="56">
        <f>SUM(F69:F73)</f>
        <v>2878.0600000000004</v>
      </c>
      <c r="I68" s="32"/>
      <c r="J68" s="75"/>
    </row>
    <row r="69" spans="1:10">
      <c r="A69" s="73">
        <v>1.01</v>
      </c>
      <c r="B69" s="21" t="s">
        <v>9</v>
      </c>
      <c r="C69" s="22" t="s">
        <v>10</v>
      </c>
      <c r="D69" s="133">
        <f t="shared" ref="D69:E73" si="5">D13</f>
        <v>515</v>
      </c>
      <c r="E69" s="26">
        <f t="shared" si="5"/>
        <v>3.67</v>
      </c>
      <c r="F69" s="23">
        <f>D69*E69</f>
        <v>1890.05</v>
      </c>
      <c r="I69" s="32"/>
      <c r="J69" s="75"/>
    </row>
    <row r="70" spans="1:10">
      <c r="A70" s="73">
        <v>1.02</v>
      </c>
      <c r="B70" s="21" t="s">
        <v>11</v>
      </c>
      <c r="C70" s="22" t="s">
        <v>12</v>
      </c>
      <c r="D70" s="133">
        <f t="shared" si="5"/>
        <v>1</v>
      </c>
      <c r="E70" s="26">
        <f t="shared" si="5"/>
        <v>314.60000000000002</v>
      </c>
      <c r="F70" s="23">
        <f t="shared" ref="F70:F73" si="6">D70*E70</f>
        <v>314.60000000000002</v>
      </c>
      <c r="I70" s="32"/>
      <c r="J70" s="75"/>
    </row>
    <row r="71" spans="1:10">
      <c r="A71" s="73">
        <v>1.03</v>
      </c>
      <c r="B71" s="21" t="s">
        <v>99</v>
      </c>
      <c r="C71" s="22" t="s">
        <v>10</v>
      </c>
      <c r="D71" s="133">
        <f t="shared" si="5"/>
        <v>16</v>
      </c>
      <c r="E71" s="26">
        <f t="shared" si="5"/>
        <v>20.430000000000003</v>
      </c>
      <c r="F71" s="23">
        <f t="shared" si="6"/>
        <v>326.88000000000005</v>
      </c>
      <c r="I71" s="32"/>
      <c r="J71" s="75"/>
    </row>
    <row r="72" spans="1:10">
      <c r="A72" s="73">
        <v>1.04</v>
      </c>
      <c r="B72" s="24" t="s">
        <v>13</v>
      </c>
      <c r="C72" s="25" t="s">
        <v>12</v>
      </c>
      <c r="D72" s="133">
        <f t="shared" si="5"/>
        <v>1</v>
      </c>
      <c r="E72" s="26">
        <f t="shared" si="5"/>
        <v>132</v>
      </c>
      <c r="F72" s="23">
        <f t="shared" si="6"/>
        <v>132</v>
      </c>
      <c r="I72" s="32"/>
      <c r="J72" s="75"/>
    </row>
    <row r="73" spans="1:10">
      <c r="A73" s="73">
        <v>1.05</v>
      </c>
      <c r="B73" s="24" t="s">
        <v>95</v>
      </c>
      <c r="C73" s="25" t="s">
        <v>12</v>
      </c>
      <c r="D73" s="133">
        <f t="shared" si="5"/>
        <v>1</v>
      </c>
      <c r="E73" s="26">
        <f t="shared" si="5"/>
        <v>214.53</v>
      </c>
      <c r="F73" s="23">
        <f t="shared" si="6"/>
        <v>214.53</v>
      </c>
      <c r="I73" s="32"/>
      <c r="J73" s="75"/>
    </row>
    <row r="74" spans="1:10" ht="13.5" thickBot="1">
      <c r="A74" s="27"/>
      <c r="B74" s="28"/>
      <c r="C74" s="29"/>
      <c r="D74" s="46"/>
      <c r="E74" s="46"/>
      <c r="F74" s="30"/>
      <c r="I74" s="75"/>
      <c r="J74" s="75"/>
    </row>
    <row r="75" spans="1:10">
      <c r="A75" s="52">
        <v>2</v>
      </c>
      <c r="B75" s="53" t="s">
        <v>31</v>
      </c>
      <c r="C75" s="54"/>
      <c r="D75" s="55"/>
      <c r="E75" s="55"/>
      <c r="F75" s="56">
        <f>SUM(F77:F85)</f>
        <v>3940.6199699999993</v>
      </c>
      <c r="I75" s="75"/>
      <c r="J75" s="75"/>
    </row>
    <row r="76" spans="1:10">
      <c r="A76" s="20"/>
      <c r="B76" s="21"/>
      <c r="C76" s="22"/>
      <c r="D76" s="26"/>
      <c r="E76" s="26"/>
      <c r="F76" s="23"/>
      <c r="I76" s="75"/>
      <c r="J76" s="75"/>
    </row>
    <row r="77" spans="1:10">
      <c r="A77" s="73">
        <v>2.0099999999999998</v>
      </c>
      <c r="B77" s="21" t="s">
        <v>24</v>
      </c>
      <c r="C77" s="22" t="s">
        <v>10</v>
      </c>
      <c r="D77" s="133">
        <v>128.54</v>
      </c>
      <c r="E77" s="26">
        <f t="shared" ref="E77:E82" si="7">E21</f>
        <v>1.57</v>
      </c>
      <c r="F77" s="23">
        <f>D77*E77</f>
        <v>201.80779999999999</v>
      </c>
      <c r="I77" s="75"/>
      <c r="J77" s="75"/>
    </row>
    <row r="78" spans="1:10">
      <c r="A78" s="73">
        <v>2.02</v>
      </c>
      <c r="B78" s="21" t="s">
        <v>17</v>
      </c>
      <c r="C78" s="22" t="s">
        <v>16</v>
      </c>
      <c r="D78" s="133">
        <v>149.9</v>
      </c>
      <c r="E78" s="26">
        <f t="shared" si="7"/>
        <v>3.0999999999999996</v>
      </c>
      <c r="F78" s="23">
        <f t="shared" ref="F78:F82" si="8">D78*E78</f>
        <v>464.68999999999994</v>
      </c>
      <c r="I78" s="75"/>
      <c r="J78" s="75"/>
    </row>
    <row r="79" spans="1:10">
      <c r="A79" s="73">
        <v>2.0299999999999998</v>
      </c>
      <c r="B79" s="21" t="s">
        <v>121</v>
      </c>
      <c r="C79" s="22" t="s">
        <v>16</v>
      </c>
      <c r="D79" s="133">
        <v>8.86</v>
      </c>
      <c r="E79" s="26">
        <f t="shared" si="7"/>
        <v>79.297499999999999</v>
      </c>
      <c r="F79" s="23">
        <f t="shared" si="8"/>
        <v>702.57584999999995</v>
      </c>
      <c r="I79" s="75"/>
      <c r="J79" s="75"/>
    </row>
    <row r="80" spans="1:10">
      <c r="A80" s="73">
        <v>2.04</v>
      </c>
      <c r="B80" s="21" t="s">
        <v>120</v>
      </c>
      <c r="C80" s="22" t="s">
        <v>16</v>
      </c>
      <c r="D80" s="133">
        <v>148</v>
      </c>
      <c r="E80" s="26">
        <f t="shared" si="7"/>
        <v>6.26</v>
      </c>
      <c r="F80" s="23">
        <f t="shared" si="8"/>
        <v>926.48</v>
      </c>
      <c r="I80" s="32"/>
      <c r="J80" s="75"/>
    </row>
    <row r="81" spans="1:10">
      <c r="A81" s="73">
        <v>2.0499999999999998</v>
      </c>
      <c r="B81" s="74" t="s">
        <v>118</v>
      </c>
      <c r="C81" s="22" t="s">
        <v>16</v>
      </c>
      <c r="D81" s="133">
        <v>10.583</v>
      </c>
      <c r="E81" s="26">
        <f t="shared" si="7"/>
        <v>19.09</v>
      </c>
      <c r="F81" s="23">
        <f t="shared" si="8"/>
        <v>202.02947</v>
      </c>
      <c r="I81" s="32"/>
      <c r="J81" s="75"/>
    </row>
    <row r="82" spans="1:10" ht="25.5">
      <c r="A82" s="73">
        <v>2.06</v>
      </c>
      <c r="B82" s="74" t="s">
        <v>30</v>
      </c>
      <c r="C82" s="22" t="s">
        <v>10</v>
      </c>
      <c r="D82" s="133">
        <v>119.655</v>
      </c>
      <c r="E82" s="26">
        <f t="shared" si="7"/>
        <v>10.27</v>
      </c>
      <c r="F82" s="23">
        <f t="shared" si="8"/>
        <v>1228.8568499999999</v>
      </c>
      <c r="I82" s="32"/>
      <c r="J82" s="75"/>
    </row>
    <row r="83" spans="1:10">
      <c r="A83" s="73">
        <v>2.0699999999999998</v>
      </c>
      <c r="B83" s="155" t="s">
        <v>192</v>
      </c>
      <c r="C83" s="22" t="s">
        <v>15</v>
      </c>
      <c r="D83" s="133">
        <v>1</v>
      </c>
      <c r="E83" s="26">
        <f>'ANALISIS UNITARIOS 2'!I742</f>
        <v>160.37</v>
      </c>
      <c r="F83" s="23">
        <f>D83*E83</f>
        <v>160.37</v>
      </c>
      <c r="I83" s="32"/>
      <c r="J83" s="75"/>
    </row>
    <row r="84" spans="1:10">
      <c r="A84" s="73">
        <v>2.08</v>
      </c>
      <c r="B84" s="21" t="s">
        <v>193</v>
      </c>
      <c r="C84" s="22" t="s">
        <v>15</v>
      </c>
      <c r="D84" s="133">
        <v>1</v>
      </c>
      <c r="E84" s="26">
        <f>E30</f>
        <v>39.369999999999997</v>
      </c>
      <c r="F84" s="23">
        <f>D84*E84</f>
        <v>39.369999999999997</v>
      </c>
    </row>
    <row r="85" spans="1:10">
      <c r="A85" s="73">
        <v>2.09</v>
      </c>
      <c r="B85" s="24" t="s">
        <v>97</v>
      </c>
      <c r="C85" s="22" t="s">
        <v>15</v>
      </c>
      <c r="D85" s="133">
        <v>2</v>
      </c>
      <c r="E85" s="47">
        <f>E31</f>
        <v>7.22</v>
      </c>
      <c r="F85" s="23">
        <f>D85*E85</f>
        <v>14.44</v>
      </c>
    </row>
    <row r="86" spans="1:10">
      <c r="A86" s="20"/>
      <c r="B86" s="21"/>
      <c r="C86" s="39"/>
      <c r="D86" s="47"/>
      <c r="E86" s="47"/>
      <c r="F86" s="40"/>
    </row>
    <row r="87" spans="1:10" ht="13.5" thickBot="1">
      <c r="A87" s="57"/>
      <c r="B87" s="58"/>
      <c r="C87" s="59"/>
      <c r="D87" s="60"/>
      <c r="E87" s="60"/>
      <c r="F87" s="61"/>
    </row>
    <row r="88" spans="1:10" ht="15.75">
      <c r="A88" s="62">
        <v>3</v>
      </c>
      <c r="B88" s="15" t="s">
        <v>23</v>
      </c>
      <c r="C88" s="31"/>
      <c r="D88" s="48"/>
      <c r="E88" s="48"/>
      <c r="F88" s="56">
        <f>SUM(F89:F92)</f>
        <v>638.75523999999984</v>
      </c>
    </row>
    <row r="89" spans="1:10">
      <c r="A89" s="73">
        <v>3.01</v>
      </c>
      <c r="B89" s="21" t="s">
        <v>106</v>
      </c>
      <c r="C89" s="22" t="s">
        <v>14</v>
      </c>
      <c r="D89" s="133">
        <v>69.539000000000001</v>
      </c>
      <c r="E89" s="26">
        <f>E35</f>
        <v>3.5599999999999996</v>
      </c>
      <c r="F89" s="23">
        <f>D89*E89</f>
        <v>247.55883999999998</v>
      </c>
    </row>
    <row r="90" spans="1:10">
      <c r="A90" s="73">
        <v>3.02</v>
      </c>
      <c r="B90" s="24" t="s">
        <v>107</v>
      </c>
      <c r="C90" s="25" t="s">
        <v>14</v>
      </c>
      <c r="D90" s="133">
        <v>16.277999999999999</v>
      </c>
      <c r="E90" s="26">
        <f>E36</f>
        <v>5.0599999999999996</v>
      </c>
      <c r="F90" s="23">
        <f t="shared" ref="F90:F92" si="9">D90*E90</f>
        <v>82.366679999999988</v>
      </c>
    </row>
    <row r="91" spans="1:10">
      <c r="A91" s="73">
        <v>3.03</v>
      </c>
      <c r="B91" s="21" t="s">
        <v>108</v>
      </c>
      <c r="C91" s="22" t="s">
        <v>10</v>
      </c>
      <c r="D91" s="133">
        <v>44.851999999999997</v>
      </c>
      <c r="E91" s="26">
        <f>E37</f>
        <v>1.5</v>
      </c>
      <c r="F91" s="23">
        <f t="shared" si="9"/>
        <v>67.277999999999992</v>
      </c>
    </row>
    <row r="92" spans="1:10">
      <c r="A92" s="73">
        <v>3.04</v>
      </c>
      <c r="B92" s="21" t="s">
        <v>109</v>
      </c>
      <c r="C92" s="22" t="s">
        <v>10</v>
      </c>
      <c r="D92" s="133">
        <v>74.552999999999997</v>
      </c>
      <c r="E92" s="26">
        <f>E38</f>
        <v>3.2399999999999998</v>
      </c>
      <c r="F92" s="23">
        <f t="shared" si="9"/>
        <v>241.55171999999996</v>
      </c>
    </row>
    <row r="93" spans="1:10">
      <c r="A93" s="20"/>
      <c r="B93" s="21"/>
      <c r="C93" s="22"/>
      <c r="D93" s="26"/>
      <c r="E93" s="26"/>
      <c r="F93" s="23"/>
    </row>
    <row r="94" spans="1:10" ht="13.5" thickBot="1">
      <c r="A94" s="161"/>
      <c r="B94" s="85"/>
      <c r="C94" s="162"/>
      <c r="D94" s="32"/>
      <c r="E94" s="32"/>
      <c r="F94" s="163"/>
    </row>
    <row r="95" spans="1:10" ht="15.75">
      <c r="A95" s="62">
        <v>4</v>
      </c>
      <c r="B95" s="64" t="s">
        <v>180</v>
      </c>
      <c r="C95" s="164"/>
      <c r="D95" s="112"/>
      <c r="E95" s="112"/>
      <c r="F95" s="56">
        <f>F96+F97+F98+F99+F100</f>
        <v>1743.3291999999999</v>
      </c>
    </row>
    <row r="96" spans="1:10">
      <c r="A96" s="73">
        <v>4.01</v>
      </c>
      <c r="B96" s="155" t="s">
        <v>219</v>
      </c>
      <c r="C96" s="159" t="s">
        <v>14</v>
      </c>
      <c r="D96" s="133">
        <v>71.05</v>
      </c>
      <c r="E96" s="26">
        <f>E42</f>
        <v>1.7199999999999998</v>
      </c>
      <c r="F96" s="23">
        <f>D96*E96</f>
        <v>122.20599999999997</v>
      </c>
    </row>
    <row r="97" spans="1:8">
      <c r="A97" s="73">
        <v>4.0199999999999996</v>
      </c>
      <c r="B97" s="155" t="s">
        <v>220</v>
      </c>
      <c r="C97" s="159" t="s">
        <v>14</v>
      </c>
      <c r="D97" s="133">
        <v>22.8</v>
      </c>
      <c r="E97" s="26">
        <f>E43</f>
        <v>3.9000000000000004</v>
      </c>
      <c r="F97" s="23">
        <f t="shared" ref="F97:F100" si="10">D97*E97</f>
        <v>88.920000000000016</v>
      </c>
    </row>
    <row r="98" spans="1:8">
      <c r="A98" s="73">
        <v>4.03</v>
      </c>
      <c r="B98" s="155" t="s">
        <v>181</v>
      </c>
      <c r="C98" s="159" t="s">
        <v>10</v>
      </c>
      <c r="D98" s="133">
        <v>4.7699999999999996</v>
      </c>
      <c r="E98" s="26">
        <f>E44</f>
        <v>20.749999999999996</v>
      </c>
      <c r="F98" s="23">
        <f t="shared" si="10"/>
        <v>98.977499999999978</v>
      </c>
    </row>
    <row r="99" spans="1:8">
      <c r="A99" s="73">
        <v>4.04</v>
      </c>
      <c r="B99" s="155" t="s">
        <v>221</v>
      </c>
      <c r="C99" s="159" t="s">
        <v>10</v>
      </c>
      <c r="D99" s="133">
        <v>259.89999999999998</v>
      </c>
      <c r="E99" s="26">
        <f>E45</f>
        <v>4.1429999999999998</v>
      </c>
      <c r="F99" s="23">
        <f t="shared" si="10"/>
        <v>1076.7656999999999</v>
      </c>
    </row>
    <row r="100" spans="1:8">
      <c r="A100" s="73">
        <v>4.05</v>
      </c>
      <c r="B100" s="155" t="s">
        <v>223</v>
      </c>
      <c r="C100" s="159" t="s">
        <v>10</v>
      </c>
      <c r="D100" s="133">
        <v>91.4</v>
      </c>
      <c r="E100" s="26">
        <f>E46</f>
        <v>3.9</v>
      </c>
      <c r="F100" s="23">
        <f t="shared" si="10"/>
        <v>356.46000000000004</v>
      </c>
    </row>
    <row r="101" spans="1:8" ht="13.5" thickBot="1">
      <c r="A101" s="57"/>
      <c r="B101" s="58"/>
      <c r="C101" s="59"/>
      <c r="D101" s="60"/>
      <c r="E101" s="60"/>
      <c r="F101" s="61"/>
    </row>
    <row r="102" spans="1:8" ht="15.75">
      <c r="A102" s="63"/>
      <c r="B102" s="64"/>
      <c r="C102" s="31"/>
      <c r="D102" s="48"/>
      <c r="E102" s="48"/>
      <c r="F102" s="65"/>
    </row>
    <row r="103" spans="1:8" ht="13.5" thickBot="1">
      <c r="A103" s="57"/>
      <c r="B103" s="58"/>
      <c r="C103" s="59"/>
      <c r="D103" s="60"/>
      <c r="E103" s="60"/>
      <c r="F103" s="61"/>
    </row>
    <row r="104" spans="1:8">
      <c r="A104" s="173"/>
      <c r="B104" s="85"/>
      <c r="C104" s="169"/>
      <c r="D104" s="48"/>
      <c r="E104" s="48"/>
      <c r="F104" s="66"/>
    </row>
    <row r="105" spans="1:8" ht="16.5" thickBot="1">
      <c r="A105" s="174"/>
      <c r="B105" s="33" t="s">
        <v>19</v>
      </c>
      <c r="C105" s="170" t="s">
        <v>18</v>
      </c>
      <c r="D105" s="44"/>
      <c r="E105" s="44"/>
      <c r="F105" s="67">
        <f>F68+F75+F88</f>
        <v>7457.4352099999987</v>
      </c>
    </row>
    <row r="106" spans="1:8" ht="13.5" thickBot="1">
      <c r="A106" s="174"/>
      <c r="B106" s="34" t="s">
        <v>169</v>
      </c>
      <c r="C106" s="171" t="s">
        <v>18</v>
      </c>
      <c r="D106" s="49"/>
      <c r="E106" s="50"/>
      <c r="F106" s="68">
        <f>F105*0.15</f>
        <v>1118.6152814999998</v>
      </c>
      <c r="H106" s="51"/>
    </row>
    <row r="107" spans="1:8" ht="16.5" thickBot="1">
      <c r="A107" s="174"/>
      <c r="B107" s="33" t="s">
        <v>20</v>
      </c>
      <c r="C107" s="172" t="s">
        <v>18</v>
      </c>
      <c r="D107" s="60"/>
      <c r="E107" s="60"/>
      <c r="F107" s="69">
        <f>F105+F106</f>
        <v>8576.0504914999983</v>
      </c>
    </row>
    <row r="108" spans="1:8">
      <c r="D108" s="41"/>
      <c r="E108" s="41"/>
      <c r="F108" s="3"/>
    </row>
    <row r="109" spans="1:8">
      <c r="D109" s="41"/>
      <c r="E109" s="41"/>
      <c r="F109" s="3"/>
    </row>
    <row r="110" spans="1:8">
      <c r="D110" s="41"/>
      <c r="E110" s="41"/>
      <c r="F110" s="3"/>
    </row>
    <row r="111" spans="1:8">
      <c r="D111" s="41"/>
      <c r="E111" s="41"/>
      <c r="F111" s="3"/>
    </row>
    <row r="112" spans="1:8">
      <c r="D112" s="41"/>
      <c r="E112" s="41"/>
      <c r="F112" s="3"/>
    </row>
    <row r="113" spans="4:6">
      <c r="D113" s="41"/>
      <c r="E113" s="41"/>
      <c r="F113" s="3"/>
    </row>
    <row r="114" spans="4:6">
      <c r="D114" s="41"/>
      <c r="E114" s="41"/>
      <c r="F114" s="3"/>
    </row>
    <row r="115" spans="4:6">
      <c r="D115" s="41"/>
      <c r="E115" s="41"/>
      <c r="F115" s="3"/>
    </row>
    <row r="116" spans="4:6">
      <c r="D116" s="41"/>
      <c r="E116" s="41"/>
      <c r="F116" s="3"/>
    </row>
    <row r="117" spans="4:6">
      <c r="D117" s="41"/>
      <c r="E117" s="41"/>
      <c r="F117" s="3"/>
    </row>
    <row r="118" spans="4:6">
      <c r="D118" s="41"/>
      <c r="E118" s="41"/>
      <c r="F118" s="3"/>
    </row>
    <row r="119" spans="4:6">
      <c r="D119" s="41"/>
      <c r="E119" s="41"/>
      <c r="F119" s="3"/>
    </row>
    <row r="120" spans="4:6">
      <c r="D120" s="41"/>
      <c r="E120" s="41"/>
      <c r="F120" s="3"/>
    </row>
    <row r="121" spans="4:6">
      <c r="D121" s="41"/>
      <c r="E121" s="41"/>
      <c r="F121" s="3"/>
    </row>
    <row r="122" spans="4:6">
      <c r="D122" s="41"/>
      <c r="E122" s="41"/>
      <c r="F122" s="3"/>
    </row>
    <row r="123" spans="4:6">
      <c r="D123" s="41"/>
      <c r="E123" s="41"/>
      <c r="F123" s="3"/>
    </row>
    <row r="124" spans="4:6">
      <c r="D124" s="41"/>
      <c r="E124" s="41"/>
      <c r="F124" s="3"/>
    </row>
    <row r="125" spans="4:6">
      <c r="D125" s="41"/>
      <c r="E125" s="41"/>
      <c r="F125" s="3"/>
    </row>
    <row r="126" spans="4:6">
      <c r="D126" s="41"/>
      <c r="E126" s="41"/>
      <c r="F126" s="3"/>
    </row>
    <row r="127" spans="4:6">
      <c r="D127" s="41"/>
      <c r="E127" s="41"/>
      <c r="F127" s="3"/>
    </row>
    <row r="128" spans="4:6">
      <c r="D128" s="41"/>
      <c r="E128" s="41"/>
      <c r="F128" s="3"/>
    </row>
    <row r="129" spans="4:6">
      <c r="D129" s="41"/>
      <c r="E129" s="41"/>
      <c r="F129" s="3"/>
    </row>
    <row r="130" spans="4:6">
      <c r="D130" s="41"/>
      <c r="E130" s="41"/>
      <c r="F130" s="3"/>
    </row>
    <row r="131" spans="4:6">
      <c r="D131" s="41"/>
      <c r="E131" s="41"/>
      <c r="F131" s="3"/>
    </row>
    <row r="132" spans="4:6">
      <c r="D132" s="41"/>
      <c r="E132" s="41"/>
      <c r="F132" s="3"/>
    </row>
    <row r="133" spans="4:6">
      <c r="D133" s="41"/>
      <c r="E133" s="41"/>
      <c r="F133" s="3"/>
    </row>
    <row r="134" spans="4:6">
      <c r="D134" s="41"/>
      <c r="E134" s="41"/>
      <c r="F134" s="3"/>
    </row>
    <row r="135" spans="4:6">
      <c r="D135" s="41"/>
      <c r="E135" s="41"/>
      <c r="F135" s="3"/>
    </row>
    <row r="136" spans="4:6">
      <c r="D136" s="41"/>
      <c r="E136" s="41"/>
      <c r="F136" s="3"/>
    </row>
    <row r="137" spans="4:6">
      <c r="D137" s="41"/>
      <c r="E137" s="41"/>
      <c r="F137" s="3"/>
    </row>
    <row r="138" spans="4:6">
      <c r="D138" s="41"/>
      <c r="E138" s="41"/>
      <c r="F138" s="3"/>
    </row>
    <row r="139" spans="4:6">
      <c r="D139" s="41"/>
      <c r="E139" s="41"/>
      <c r="F139" s="3"/>
    </row>
    <row r="140" spans="4:6">
      <c r="D140" s="41"/>
      <c r="E140" s="41"/>
      <c r="F140" s="3"/>
    </row>
    <row r="141" spans="4:6">
      <c r="D141" s="41"/>
      <c r="E141" s="41"/>
      <c r="F141" s="3"/>
    </row>
    <row r="142" spans="4:6">
      <c r="D142" s="41"/>
      <c r="E142" s="41"/>
      <c r="F142" s="3"/>
    </row>
    <row r="143" spans="4:6">
      <c r="D143" s="41"/>
      <c r="E143" s="41"/>
      <c r="F143" s="3"/>
    </row>
    <row r="144" spans="4:6">
      <c r="D144" s="41"/>
      <c r="E144" s="41"/>
      <c r="F144" s="3"/>
    </row>
    <row r="145" spans="4:6">
      <c r="D145" s="41"/>
      <c r="E145" s="41"/>
      <c r="F145" s="3"/>
    </row>
    <row r="146" spans="4:6">
      <c r="D146" s="41"/>
      <c r="E146" s="41"/>
      <c r="F146" s="3"/>
    </row>
    <row r="147" spans="4:6">
      <c r="D147" s="41"/>
      <c r="E147" s="41"/>
      <c r="F147" s="3"/>
    </row>
    <row r="148" spans="4:6">
      <c r="D148" s="41"/>
      <c r="E148" s="41"/>
      <c r="F148" s="3"/>
    </row>
    <row r="149" spans="4:6">
      <c r="D149" s="41"/>
      <c r="E149" s="41"/>
      <c r="F149" s="3"/>
    </row>
    <row r="150" spans="4:6">
      <c r="D150" s="41"/>
      <c r="E150" s="41"/>
      <c r="F150" s="3"/>
    </row>
    <row r="151" spans="4:6">
      <c r="D151" s="41"/>
      <c r="E151" s="41"/>
      <c r="F151" s="3"/>
    </row>
    <row r="152" spans="4:6">
      <c r="D152" s="41"/>
      <c r="E152" s="41"/>
      <c r="F152" s="3"/>
    </row>
    <row r="153" spans="4:6">
      <c r="D153" s="41"/>
      <c r="E153" s="41"/>
      <c r="F153" s="3"/>
    </row>
    <row r="154" spans="4:6">
      <c r="D154" s="41"/>
      <c r="E154" s="41"/>
      <c r="F154" s="3"/>
    </row>
    <row r="155" spans="4:6">
      <c r="D155" s="41"/>
      <c r="E155" s="41"/>
      <c r="F155" s="3"/>
    </row>
    <row r="156" spans="4:6">
      <c r="D156" s="41"/>
      <c r="E156" s="41"/>
      <c r="F156" s="3"/>
    </row>
    <row r="157" spans="4:6">
      <c r="D157" s="41"/>
      <c r="E157" s="41"/>
      <c r="F157" s="3"/>
    </row>
    <row r="158" spans="4:6">
      <c r="D158" s="41"/>
      <c r="E158" s="41"/>
      <c r="F158" s="3"/>
    </row>
    <row r="159" spans="4:6">
      <c r="D159" s="41"/>
      <c r="E159" s="41"/>
      <c r="F159" s="3"/>
    </row>
    <row r="160" spans="4:6">
      <c r="D160" s="41"/>
      <c r="E160" s="41"/>
      <c r="F160" s="3"/>
    </row>
    <row r="161" spans="4:6">
      <c r="D161" s="41"/>
      <c r="E161" s="41"/>
      <c r="F161" s="3"/>
    </row>
    <row r="162" spans="4:6">
      <c r="D162" s="41"/>
      <c r="E162" s="41"/>
      <c r="F162" s="3"/>
    </row>
    <row r="163" spans="4:6">
      <c r="D163" s="41"/>
      <c r="E163" s="41"/>
      <c r="F163" s="3"/>
    </row>
    <row r="164" spans="4:6">
      <c r="D164" s="41"/>
      <c r="E164" s="41"/>
      <c r="F164" s="3"/>
    </row>
    <row r="165" spans="4:6">
      <c r="D165" s="41"/>
      <c r="E165" s="41"/>
      <c r="F165" s="3"/>
    </row>
    <row r="166" spans="4:6">
      <c r="D166" s="41"/>
      <c r="E166" s="41"/>
      <c r="F166" s="3"/>
    </row>
    <row r="167" spans="4:6">
      <c r="D167" s="41"/>
      <c r="E167" s="41"/>
      <c r="F167" s="3"/>
    </row>
    <row r="168" spans="4:6">
      <c r="D168" s="41"/>
      <c r="E168" s="41"/>
      <c r="F168" s="3"/>
    </row>
    <row r="169" spans="4:6">
      <c r="D169" s="41"/>
      <c r="E169" s="41"/>
      <c r="F169" s="3"/>
    </row>
    <row r="170" spans="4:6">
      <c r="D170" s="41"/>
      <c r="E170" s="41"/>
      <c r="F170" s="3"/>
    </row>
    <row r="171" spans="4:6">
      <c r="D171" s="41"/>
      <c r="E171" s="41"/>
      <c r="F171" s="3"/>
    </row>
    <row r="172" spans="4:6">
      <c r="D172" s="41"/>
      <c r="E172" s="41"/>
      <c r="F172" s="3"/>
    </row>
    <row r="173" spans="4:6">
      <c r="D173" s="41"/>
      <c r="E173" s="41"/>
      <c r="F173" s="3"/>
    </row>
    <row r="174" spans="4:6">
      <c r="D174" s="41"/>
      <c r="E174" s="41"/>
      <c r="F174" s="3"/>
    </row>
    <row r="175" spans="4:6">
      <c r="D175" s="41"/>
      <c r="E175" s="41"/>
      <c r="F175" s="3"/>
    </row>
    <row r="176" spans="4:6">
      <c r="D176" s="41"/>
      <c r="E176" s="41"/>
      <c r="F176" s="3"/>
    </row>
    <row r="177" spans="4:6">
      <c r="D177" s="41"/>
      <c r="E177" s="41"/>
      <c r="F177" s="3"/>
    </row>
    <row r="178" spans="4:6">
      <c r="D178" s="41"/>
      <c r="E178" s="41"/>
      <c r="F178" s="3"/>
    </row>
    <row r="179" spans="4:6">
      <c r="D179" s="41"/>
      <c r="E179" s="41"/>
      <c r="F179" s="3"/>
    </row>
    <row r="180" spans="4:6">
      <c r="D180" s="41"/>
      <c r="E180" s="41"/>
      <c r="F180" s="3"/>
    </row>
    <row r="181" spans="4:6">
      <c r="D181" s="41"/>
      <c r="E181" s="41"/>
      <c r="F181" s="3"/>
    </row>
    <row r="182" spans="4:6">
      <c r="D182" s="41"/>
      <c r="E182" s="41"/>
      <c r="F182" s="3"/>
    </row>
    <row r="183" spans="4:6">
      <c r="D183" s="41"/>
      <c r="E183" s="41"/>
      <c r="F183" s="3"/>
    </row>
    <row r="184" spans="4:6">
      <c r="D184" s="41"/>
      <c r="E184" s="41"/>
      <c r="F184" s="3"/>
    </row>
    <row r="185" spans="4:6">
      <c r="D185" s="41"/>
      <c r="E185" s="41"/>
      <c r="F185" s="3"/>
    </row>
    <row r="186" spans="4:6">
      <c r="D186" s="41"/>
      <c r="E186" s="41"/>
      <c r="F186" s="3"/>
    </row>
    <row r="187" spans="4:6">
      <c r="D187" s="41"/>
      <c r="E187" s="41"/>
      <c r="F187" s="3"/>
    </row>
    <row r="188" spans="4:6">
      <c r="D188" s="41"/>
      <c r="E188" s="41"/>
      <c r="F188" s="3"/>
    </row>
    <row r="189" spans="4:6">
      <c r="D189" s="41"/>
      <c r="E189" s="41"/>
      <c r="F189" s="3"/>
    </row>
    <row r="190" spans="4:6">
      <c r="D190" s="41"/>
      <c r="E190" s="41"/>
      <c r="F190" s="3"/>
    </row>
    <row r="191" spans="4:6">
      <c r="D191" s="41"/>
      <c r="E191" s="41"/>
      <c r="F191" s="3"/>
    </row>
    <row r="192" spans="4:6">
      <c r="D192" s="41"/>
      <c r="E192" s="41"/>
      <c r="F192" s="3"/>
    </row>
    <row r="193" spans="4:6">
      <c r="D193" s="41"/>
      <c r="E193" s="41"/>
      <c r="F193" s="3"/>
    </row>
    <row r="194" spans="4:6">
      <c r="D194" s="41"/>
      <c r="E194" s="41"/>
      <c r="F194" s="3"/>
    </row>
    <row r="195" spans="4:6">
      <c r="D195" s="41"/>
      <c r="E195" s="41"/>
      <c r="F195" s="3"/>
    </row>
    <row r="196" spans="4:6">
      <c r="D196" s="41"/>
      <c r="E196" s="41"/>
      <c r="F196" s="3"/>
    </row>
    <row r="197" spans="4:6">
      <c r="D197" s="41"/>
      <c r="E197" s="41"/>
      <c r="F197" s="3"/>
    </row>
    <row r="198" spans="4:6">
      <c r="D198" s="41"/>
      <c r="E198" s="41"/>
      <c r="F198" s="3"/>
    </row>
    <row r="199" spans="4:6">
      <c r="D199" s="41"/>
      <c r="E199" s="41"/>
      <c r="F199" s="3"/>
    </row>
    <row r="200" spans="4:6">
      <c r="D200" s="41"/>
      <c r="E200" s="41"/>
      <c r="F200" s="3"/>
    </row>
    <row r="201" spans="4:6">
      <c r="D201" s="41"/>
      <c r="E201" s="41"/>
      <c r="F201" s="3"/>
    </row>
    <row r="202" spans="4:6">
      <c r="D202" s="41"/>
      <c r="E202" s="41"/>
      <c r="F202" s="3"/>
    </row>
    <row r="203" spans="4:6">
      <c r="D203" s="41"/>
      <c r="E203" s="41"/>
      <c r="F203" s="3"/>
    </row>
    <row r="204" spans="4:6">
      <c r="D204" s="41"/>
      <c r="E204" s="41"/>
      <c r="F204" s="3"/>
    </row>
    <row r="205" spans="4:6">
      <c r="D205" s="41"/>
      <c r="E205" s="41"/>
      <c r="F205" s="3"/>
    </row>
    <row r="206" spans="4:6">
      <c r="D206" s="41"/>
      <c r="E206" s="41"/>
      <c r="F206" s="3"/>
    </row>
    <row r="207" spans="4:6">
      <c r="D207" s="41"/>
      <c r="E207" s="41"/>
      <c r="F207" s="3"/>
    </row>
    <row r="208" spans="4:6">
      <c r="D208" s="41"/>
      <c r="E208" s="41"/>
      <c r="F208" s="3"/>
    </row>
    <row r="209" spans="4:6">
      <c r="D209" s="41"/>
      <c r="E209" s="41"/>
      <c r="F209" s="3"/>
    </row>
    <row r="210" spans="4:6">
      <c r="D210" s="41"/>
      <c r="E210" s="41"/>
      <c r="F210" s="3"/>
    </row>
    <row r="211" spans="4:6">
      <c r="D211" s="41"/>
      <c r="E211" s="41"/>
      <c r="F211" s="3"/>
    </row>
    <row r="212" spans="4:6">
      <c r="D212" s="41"/>
      <c r="E212" s="41"/>
      <c r="F212" s="3"/>
    </row>
    <row r="213" spans="4:6">
      <c r="D213" s="41"/>
      <c r="E213" s="41"/>
      <c r="F213" s="3"/>
    </row>
    <row r="214" spans="4:6">
      <c r="D214" s="41"/>
      <c r="E214" s="41"/>
      <c r="F214" s="3"/>
    </row>
    <row r="215" spans="4:6">
      <c r="D215" s="41"/>
      <c r="E215" s="41"/>
      <c r="F215" s="3"/>
    </row>
    <row r="216" spans="4:6">
      <c r="D216" s="41"/>
      <c r="E216" s="41"/>
      <c r="F216" s="3"/>
    </row>
    <row r="217" spans="4:6">
      <c r="D217" s="41"/>
      <c r="E217" s="41"/>
      <c r="F217" s="3"/>
    </row>
    <row r="218" spans="4:6">
      <c r="D218" s="41"/>
      <c r="E218" s="41"/>
      <c r="F218" s="3"/>
    </row>
    <row r="219" spans="4:6">
      <c r="D219" s="41"/>
      <c r="E219" s="41"/>
      <c r="F219" s="3"/>
    </row>
    <row r="220" spans="4:6">
      <c r="D220" s="41"/>
      <c r="E220" s="41"/>
      <c r="F220" s="3"/>
    </row>
    <row r="221" spans="4:6">
      <c r="D221" s="41"/>
      <c r="E221" s="41"/>
      <c r="F221" s="3"/>
    </row>
    <row r="222" spans="4:6">
      <c r="D222" s="41"/>
      <c r="E222" s="41"/>
      <c r="F222" s="3"/>
    </row>
    <row r="223" spans="4:6">
      <c r="D223" s="41"/>
      <c r="E223" s="41"/>
      <c r="F223" s="3"/>
    </row>
    <row r="224" spans="4:6">
      <c r="D224" s="41"/>
      <c r="E224" s="41"/>
      <c r="F224" s="3"/>
    </row>
    <row r="225" spans="4:6">
      <c r="D225" s="41"/>
      <c r="E225" s="41"/>
      <c r="F225" s="3"/>
    </row>
    <row r="226" spans="4:6">
      <c r="D226" s="41"/>
      <c r="E226" s="41"/>
      <c r="F226" s="3"/>
    </row>
    <row r="227" spans="4:6">
      <c r="D227" s="41"/>
      <c r="E227" s="41"/>
      <c r="F227" s="3"/>
    </row>
    <row r="228" spans="4:6">
      <c r="D228" s="41"/>
      <c r="E228" s="41"/>
      <c r="F228" s="3"/>
    </row>
    <row r="229" spans="4:6">
      <c r="D229" s="41"/>
      <c r="E229" s="41"/>
      <c r="F229" s="3"/>
    </row>
    <row r="230" spans="4:6">
      <c r="D230" s="41"/>
      <c r="E230" s="41"/>
      <c r="F230" s="3"/>
    </row>
    <row r="231" spans="4:6">
      <c r="D231" s="41"/>
      <c r="E231" s="41"/>
      <c r="F231" s="3"/>
    </row>
    <row r="232" spans="4:6">
      <c r="D232" s="41"/>
      <c r="E232" s="41"/>
      <c r="F232" s="3"/>
    </row>
    <row r="233" spans="4:6">
      <c r="D233" s="41"/>
      <c r="E233" s="41"/>
      <c r="F233" s="3"/>
    </row>
    <row r="234" spans="4:6">
      <c r="D234" s="41"/>
      <c r="E234" s="41"/>
      <c r="F234" s="3"/>
    </row>
    <row r="235" spans="4:6">
      <c r="D235" s="41"/>
      <c r="E235" s="41"/>
      <c r="F235" s="3"/>
    </row>
    <row r="236" spans="4:6">
      <c r="D236" s="41"/>
      <c r="E236" s="41"/>
      <c r="F236" s="3"/>
    </row>
    <row r="237" spans="4:6">
      <c r="D237" s="41"/>
      <c r="E237" s="41"/>
      <c r="F237" s="3"/>
    </row>
    <row r="238" spans="4:6">
      <c r="D238" s="41"/>
      <c r="E238" s="41"/>
      <c r="F238" s="3"/>
    </row>
    <row r="239" spans="4:6">
      <c r="D239" s="41"/>
      <c r="E239" s="41"/>
      <c r="F239" s="3"/>
    </row>
    <row r="240" spans="4:6">
      <c r="D240" s="41"/>
      <c r="E240" s="41"/>
      <c r="F240" s="3"/>
    </row>
    <row r="241" spans="4:6">
      <c r="D241" s="41"/>
      <c r="E241" s="41"/>
      <c r="F241" s="3"/>
    </row>
    <row r="242" spans="4:6">
      <c r="D242" s="41"/>
      <c r="E242" s="41"/>
      <c r="F242" s="3"/>
    </row>
    <row r="243" spans="4:6">
      <c r="D243" s="41"/>
      <c r="E243" s="41"/>
      <c r="F243" s="3"/>
    </row>
    <row r="244" spans="4:6">
      <c r="D244" s="41"/>
      <c r="E244" s="41"/>
      <c r="F244" s="3"/>
    </row>
    <row r="245" spans="4:6">
      <c r="D245" s="41"/>
      <c r="E245" s="41"/>
      <c r="F245" s="3"/>
    </row>
    <row r="246" spans="4:6">
      <c r="D246" s="41"/>
      <c r="E246" s="41"/>
      <c r="F246" s="3"/>
    </row>
    <row r="247" spans="4:6">
      <c r="D247" s="41"/>
      <c r="E247" s="41"/>
      <c r="F247" s="3"/>
    </row>
    <row r="248" spans="4:6">
      <c r="D248" s="41"/>
      <c r="E248" s="41"/>
      <c r="F248" s="3"/>
    </row>
    <row r="249" spans="4:6">
      <c r="D249" s="41"/>
      <c r="E249" s="41"/>
      <c r="F249" s="3"/>
    </row>
    <row r="250" spans="4:6">
      <c r="D250" s="41"/>
      <c r="E250" s="41"/>
      <c r="F250" s="3"/>
    </row>
    <row r="251" spans="4:6">
      <c r="D251" s="41"/>
      <c r="E251" s="41"/>
      <c r="F251" s="3"/>
    </row>
    <row r="252" spans="4:6">
      <c r="D252" s="41"/>
      <c r="E252" s="41"/>
      <c r="F252" s="3"/>
    </row>
    <row r="253" spans="4:6">
      <c r="D253" s="41"/>
      <c r="E253" s="41"/>
      <c r="F253" s="3"/>
    </row>
    <row r="254" spans="4:6">
      <c r="D254" s="41"/>
      <c r="E254" s="41"/>
      <c r="F254" s="3"/>
    </row>
    <row r="255" spans="4:6">
      <c r="D255" s="41"/>
      <c r="E255" s="41"/>
      <c r="F255" s="3"/>
    </row>
    <row r="256" spans="4:6">
      <c r="D256" s="41"/>
      <c r="E256" s="41"/>
      <c r="F256" s="3"/>
    </row>
    <row r="257" spans="4:6">
      <c r="D257" s="41"/>
      <c r="E257" s="41"/>
      <c r="F257" s="3"/>
    </row>
    <row r="258" spans="4:6">
      <c r="D258" s="41"/>
      <c r="E258" s="41"/>
      <c r="F258" s="3"/>
    </row>
    <row r="259" spans="4:6">
      <c r="D259" s="41"/>
      <c r="E259" s="41"/>
      <c r="F259" s="3"/>
    </row>
    <row r="260" spans="4:6">
      <c r="D260" s="41"/>
      <c r="E260" s="41"/>
      <c r="F260" s="3"/>
    </row>
    <row r="261" spans="4:6">
      <c r="D261" s="41"/>
      <c r="E261" s="41"/>
      <c r="F261" s="3"/>
    </row>
    <row r="262" spans="4:6">
      <c r="D262" s="41"/>
      <c r="E262" s="41"/>
      <c r="F262" s="3"/>
    </row>
    <row r="263" spans="4:6">
      <c r="D263" s="41"/>
      <c r="E263" s="41"/>
      <c r="F263" s="3"/>
    </row>
    <row r="264" spans="4:6">
      <c r="D264" s="41"/>
      <c r="E264" s="41"/>
      <c r="F264" s="3"/>
    </row>
    <row r="265" spans="4:6">
      <c r="D265" s="41"/>
      <c r="E265" s="41"/>
      <c r="F265" s="3"/>
    </row>
    <row r="266" spans="4:6">
      <c r="D266" s="41"/>
      <c r="E266" s="41"/>
      <c r="F266" s="3"/>
    </row>
    <row r="267" spans="4:6">
      <c r="D267" s="41"/>
      <c r="E267" s="41"/>
      <c r="F267" s="3"/>
    </row>
    <row r="268" spans="4:6">
      <c r="D268" s="41"/>
      <c r="E268" s="41"/>
      <c r="F268" s="3"/>
    </row>
    <row r="269" spans="4:6">
      <c r="D269" s="41"/>
      <c r="E269" s="41"/>
      <c r="F269" s="3"/>
    </row>
    <row r="270" spans="4:6">
      <c r="D270" s="41"/>
      <c r="E270" s="41"/>
      <c r="F270" s="3"/>
    </row>
    <row r="271" spans="4:6">
      <c r="D271" s="41"/>
      <c r="E271" s="41"/>
      <c r="F271" s="3"/>
    </row>
    <row r="272" spans="4:6">
      <c r="D272" s="41"/>
      <c r="E272" s="41"/>
      <c r="F272" s="3"/>
    </row>
    <row r="273" spans="4:6">
      <c r="D273" s="41"/>
      <c r="E273" s="41"/>
      <c r="F273" s="3"/>
    </row>
    <row r="274" spans="4:6">
      <c r="D274" s="41"/>
      <c r="E274" s="41"/>
      <c r="F274" s="3"/>
    </row>
    <row r="275" spans="4:6">
      <c r="D275" s="41"/>
      <c r="E275" s="41"/>
      <c r="F275" s="3"/>
    </row>
    <row r="276" spans="4:6">
      <c r="D276" s="41"/>
      <c r="E276" s="41"/>
      <c r="F276" s="3"/>
    </row>
    <row r="277" spans="4:6">
      <c r="D277" s="41"/>
      <c r="E277" s="41"/>
      <c r="F277" s="3"/>
    </row>
    <row r="278" spans="4:6">
      <c r="D278" s="41"/>
      <c r="E278" s="41"/>
      <c r="F278" s="3"/>
    </row>
    <row r="279" spans="4:6">
      <c r="D279" s="41"/>
      <c r="E279" s="41"/>
      <c r="F279" s="3"/>
    </row>
    <row r="280" spans="4:6">
      <c r="D280" s="41"/>
      <c r="E280" s="41"/>
      <c r="F280" s="3"/>
    </row>
    <row r="281" spans="4:6">
      <c r="D281" s="41"/>
      <c r="E281" s="41"/>
      <c r="F281" s="3"/>
    </row>
    <row r="282" spans="4:6">
      <c r="D282" s="41"/>
      <c r="E282" s="41"/>
      <c r="F282" s="3"/>
    </row>
    <row r="283" spans="4:6">
      <c r="D283" s="41"/>
      <c r="E283" s="41"/>
      <c r="F283" s="3"/>
    </row>
    <row r="284" spans="4:6">
      <c r="D284" s="41"/>
      <c r="E284" s="41"/>
      <c r="F284" s="3"/>
    </row>
    <row r="285" spans="4:6">
      <c r="D285" s="41"/>
      <c r="E285" s="41"/>
      <c r="F285" s="3"/>
    </row>
    <row r="286" spans="4:6">
      <c r="D286" s="41"/>
      <c r="E286" s="41"/>
      <c r="F286" s="3"/>
    </row>
    <row r="287" spans="4:6">
      <c r="D287" s="41"/>
      <c r="E287" s="41"/>
      <c r="F287" s="3"/>
    </row>
    <row r="288" spans="4:6">
      <c r="D288" s="41"/>
      <c r="E288" s="41"/>
      <c r="F288" s="3"/>
    </row>
    <row r="289" spans="4:6">
      <c r="D289" s="41"/>
      <c r="E289" s="41"/>
      <c r="F289" s="3"/>
    </row>
    <row r="290" spans="4:6">
      <c r="D290" s="41"/>
      <c r="E290" s="41"/>
      <c r="F290" s="3"/>
    </row>
    <row r="291" spans="4:6">
      <c r="D291" s="41"/>
      <c r="E291" s="41"/>
      <c r="F291" s="3"/>
    </row>
    <row r="292" spans="4:6">
      <c r="D292" s="41"/>
      <c r="E292" s="41"/>
      <c r="F292" s="3"/>
    </row>
    <row r="293" spans="4:6">
      <c r="D293" s="41"/>
      <c r="E293" s="41"/>
      <c r="F293" s="3"/>
    </row>
    <row r="294" spans="4:6">
      <c r="D294" s="41"/>
      <c r="E294" s="41"/>
      <c r="F294" s="3"/>
    </row>
    <row r="295" spans="4:6">
      <c r="D295" s="41"/>
      <c r="E295" s="41"/>
      <c r="F295" s="3"/>
    </row>
    <row r="296" spans="4:6">
      <c r="D296" s="41"/>
      <c r="E296" s="41"/>
      <c r="F296" s="3"/>
    </row>
    <row r="297" spans="4:6">
      <c r="D297" s="41"/>
      <c r="E297" s="41"/>
      <c r="F297" s="3"/>
    </row>
    <row r="298" spans="4:6">
      <c r="D298" s="41"/>
      <c r="E298" s="41"/>
      <c r="F298" s="3"/>
    </row>
    <row r="299" spans="4:6">
      <c r="D299" s="41"/>
      <c r="E299" s="41"/>
      <c r="F299" s="3"/>
    </row>
    <row r="300" spans="4:6">
      <c r="D300" s="41"/>
      <c r="E300" s="41"/>
      <c r="F300" s="3"/>
    </row>
    <row r="301" spans="4:6">
      <c r="D301" s="41"/>
      <c r="E301" s="41"/>
      <c r="F301" s="3"/>
    </row>
    <row r="302" spans="4:6">
      <c r="D302" s="41"/>
      <c r="E302" s="41"/>
      <c r="F302" s="3"/>
    </row>
    <row r="303" spans="4:6">
      <c r="D303" s="41"/>
      <c r="E303" s="41"/>
      <c r="F303" s="3"/>
    </row>
    <row r="304" spans="4:6">
      <c r="D304" s="41"/>
      <c r="E304" s="41"/>
      <c r="F304" s="3"/>
    </row>
    <row r="305" spans="4:6">
      <c r="D305" s="41"/>
      <c r="E305" s="41"/>
      <c r="F305" s="3"/>
    </row>
    <row r="306" spans="4:6">
      <c r="D306" s="41"/>
      <c r="E306" s="41"/>
      <c r="F306" s="3"/>
    </row>
    <row r="307" spans="4:6">
      <c r="D307" s="41"/>
      <c r="E307" s="41"/>
      <c r="F307" s="3"/>
    </row>
    <row r="308" spans="4:6">
      <c r="D308" s="41"/>
      <c r="E308" s="41"/>
      <c r="F308" s="3"/>
    </row>
    <row r="309" spans="4:6">
      <c r="D309" s="41"/>
      <c r="E309" s="41"/>
      <c r="F309" s="3"/>
    </row>
    <row r="310" spans="4:6">
      <c r="D310" s="41"/>
      <c r="E310" s="41"/>
      <c r="F310" s="3"/>
    </row>
    <row r="311" spans="4:6">
      <c r="D311" s="41"/>
      <c r="E311" s="41"/>
      <c r="F311" s="3"/>
    </row>
    <row r="312" spans="4:6">
      <c r="D312" s="41"/>
      <c r="E312" s="41"/>
      <c r="F312" s="3"/>
    </row>
    <row r="313" spans="4:6">
      <c r="D313" s="41"/>
      <c r="E313" s="41"/>
      <c r="F313" s="3"/>
    </row>
    <row r="314" spans="4:6">
      <c r="D314" s="41"/>
      <c r="E314" s="41"/>
      <c r="F314" s="3"/>
    </row>
    <row r="315" spans="4:6">
      <c r="D315" s="41"/>
      <c r="E315" s="41"/>
      <c r="F315" s="3"/>
    </row>
    <row r="316" spans="4:6">
      <c r="D316" s="41"/>
      <c r="E316" s="41"/>
      <c r="F316" s="3"/>
    </row>
    <row r="317" spans="4:6">
      <c r="D317" s="41"/>
      <c r="E317" s="41"/>
      <c r="F317" s="3"/>
    </row>
    <row r="318" spans="4:6">
      <c r="D318" s="41"/>
      <c r="E318" s="41"/>
      <c r="F318" s="3"/>
    </row>
    <row r="319" spans="4:6">
      <c r="D319" s="41"/>
      <c r="E319" s="41"/>
      <c r="F319" s="3"/>
    </row>
    <row r="320" spans="4:6">
      <c r="D320" s="41"/>
      <c r="E320" s="41"/>
      <c r="F320" s="3"/>
    </row>
    <row r="321" spans="4:6">
      <c r="D321" s="41"/>
      <c r="E321" s="41"/>
      <c r="F321" s="3"/>
    </row>
    <row r="322" spans="4:6">
      <c r="D322" s="41"/>
      <c r="E322" s="41"/>
      <c r="F322" s="3"/>
    </row>
    <row r="323" spans="4:6">
      <c r="D323" s="41"/>
      <c r="E323" s="41"/>
      <c r="F323" s="3"/>
    </row>
    <row r="324" spans="4:6">
      <c r="D324" s="41"/>
      <c r="E324" s="41"/>
      <c r="F324" s="3"/>
    </row>
    <row r="325" spans="4:6">
      <c r="D325" s="41"/>
      <c r="E325" s="41"/>
      <c r="F325" s="3"/>
    </row>
    <row r="326" spans="4:6">
      <c r="D326" s="41"/>
      <c r="E326" s="41"/>
      <c r="F326" s="3"/>
    </row>
    <row r="327" spans="4:6">
      <c r="D327" s="41"/>
      <c r="E327" s="41"/>
      <c r="F327" s="3"/>
    </row>
    <row r="328" spans="4:6">
      <c r="D328" s="41"/>
      <c r="E328" s="41"/>
      <c r="F328" s="3"/>
    </row>
    <row r="329" spans="4:6">
      <c r="D329" s="41"/>
      <c r="E329" s="41"/>
      <c r="F329" s="3"/>
    </row>
    <row r="330" spans="4:6">
      <c r="D330" s="41"/>
      <c r="E330" s="41"/>
      <c r="F330" s="3"/>
    </row>
    <row r="331" spans="4:6">
      <c r="D331" s="41"/>
      <c r="E331" s="41"/>
      <c r="F331" s="3"/>
    </row>
    <row r="332" spans="4:6">
      <c r="D332" s="41"/>
      <c r="E332" s="41"/>
      <c r="F332" s="3"/>
    </row>
    <row r="333" spans="4:6">
      <c r="D333" s="41"/>
      <c r="E333" s="41"/>
      <c r="F333" s="3"/>
    </row>
    <row r="334" spans="4:6">
      <c r="D334" s="41"/>
      <c r="E334" s="41"/>
      <c r="F334" s="3"/>
    </row>
    <row r="335" spans="4:6">
      <c r="D335" s="41"/>
      <c r="E335" s="41"/>
      <c r="F335" s="3"/>
    </row>
    <row r="336" spans="4:6">
      <c r="D336" s="41"/>
      <c r="E336" s="41"/>
      <c r="F336" s="3"/>
    </row>
    <row r="337" spans="4:6">
      <c r="D337" s="41"/>
      <c r="E337" s="41"/>
      <c r="F337" s="3"/>
    </row>
    <row r="338" spans="4:6">
      <c r="D338" s="41"/>
      <c r="E338" s="41"/>
      <c r="F338" s="3"/>
    </row>
    <row r="339" spans="4:6">
      <c r="D339" s="41"/>
      <c r="E339" s="41"/>
      <c r="F339" s="3"/>
    </row>
    <row r="340" spans="4:6">
      <c r="D340" s="41"/>
      <c r="E340" s="41"/>
      <c r="F340" s="3"/>
    </row>
    <row r="341" spans="4:6">
      <c r="D341" s="41"/>
      <c r="E341" s="41"/>
      <c r="F341" s="3"/>
    </row>
    <row r="342" spans="4:6">
      <c r="D342" s="41"/>
      <c r="E342" s="41"/>
      <c r="F342" s="3"/>
    </row>
    <row r="343" spans="4:6">
      <c r="D343" s="41"/>
      <c r="E343" s="41"/>
      <c r="F343" s="3"/>
    </row>
    <row r="344" spans="4:6">
      <c r="D344" s="41"/>
      <c r="E344" s="41"/>
      <c r="F344" s="3"/>
    </row>
    <row r="345" spans="4:6">
      <c r="D345" s="41"/>
      <c r="E345" s="41"/>
      <c r="F345" s="3"/>
    </row>
    <row r="346" spans="4:6">
      <c r="D346" s="41"/>
      <c r="E346" s="41"/>
      <c r="F346" s="3"/>
    </row>
    <row r="347" spans="4:6">
      <c r="D347" s="41"/>
      <c r="E347" s="41"/>
      <c r="F347" s="3"/>
    </row>
    <row r="348" spans="4:6">
      <c r="D348" s="41"/>
      <c r="E348" s="41"/>
      <c r="F348" s="3"/>
    </row>
    <row r="349" spans="4:6">
      <c r="D349" s="41"/>
      <c r="E349" s="41"/>
      <c r="F349" s="3"/>
    </row>
    <row r="350" spans="4:6">
      <c r="D350" s="41"/>
      <c r="E350" s="41"/>
      <c r="F350" s="3"/>
    </row>
    <row r="351" spans="4:6">
      <c r="D351" s="41"/>
      <c r="E351" s="41"/>
      <c r="F351" s="3"/>
    </row>
    <row r="352" spans="4:6">
      <c r="D352" s="41"/>
      <c r="E352" s="41"/>
      <c r="F352" s="3"/>
    </row>
    <row r="353" spans="4:6">
      <c r="D353" s="41"/>
      <c r="E353" s="41"/>
      <c r="F353" s="3"/>
    </row>
    <row r="354" spans="4:6">
      <c r="D354" s="41"/>
      <c r="E354" s="41"/>
      <c r="F354" s="3"/>
    </row>
    <row r="355" spans="4:6">
      <c r="D355" s="41"/>
      <c r="E355" s="41"/>
      <c r="F355" s="3"/>
    </row>
    <row r="356" spans="4:6">
      <c r="D356" s="41"/>
      <c r="E356" s="41"/>
      <c r="F356" s="3"/>
    </row>
    <row r="357" spans="4:6">
      <c r="D357" s="41"/>
      <c r="E357" s="41"/>
      <c r="F357" s="3"/>
    </row>
    <row r="358" spans="4:6">
      <c r="D358" s="41"/>
      <c r="E358" s="41"/>
      <c r="F358" s="3"/>
    </row>
    <row r="359" spans="4:6">
      <c r="D359" s="41"/>
      <c r="E359" s="41"/>
      <c r="F359" s="3"/>
    </row>
    <row r="360" spans="4:6">
      <c r="D360" s="41"/>
      <c r="E360" s="41"/>
      <c r="F360" s="3"/>
    </row>
    <row r="361" spans="4:6">
      <c r="D361" s="41"/>
      <c r="E361" s="41"/>
      <c r="F361" s="3"/>
    </row>
    <row r="362" spans="4:6">
      <c r="D362" s="41"/>
      <c r="E362" s="41"/>
      <c r="F362" s="3"/>
    </row>
    <row r="363" spans="4:6">
      <c r="D363" s="41"/>
      <c r="E363" s="41"/>
      <c r="F363" s="3"/>
    </row>
    <row r="364" spans="4:6">
      <c r="D364" s="41"/>
      <c r="E364" s="41"/>
      <c r="F364" s="3"/>
    </row>
    <row r="365" spans="4:6">
      <c r="D365" s="41"/>
      <c r="E365" s="41"/>
      <c r="F365" s="3"/>
    </row>
    <row r="366" spans="4:6">
      <c r="D366" s="41"/>
      <c r="E366" s="41"/>
      <c r="F366" s="3"/>
    </row>
    <row r="367" spans="4:6">
      <c r="D367" s="41"/>
      <c r="E367" s="41"/>
      <c r="F367" s="3"/>
    </row>
    <row r="368" spans="4:6">
      <c r="D368" s="41"/>
      <c r="E368" s="41"/>
      <c r="F368" s="3"/>
    </row>
    <row r="369" spans="4:6">
      <c r="D369" s="41"/>
      <c r="E369" s="41"/>
      <c r="F369" s="3"/>
    </row>
    <row r="370" spans="4:6">
      <c r="D370" s="41"/>
      <c r="E370" s="41"/>
      <c r="F370" s="3"/>
    </row>
    <row r="371" spans="4:6">
      <c r="D371" s="41"/>
      <c r="E371" s="41"/>
      <c r="F371" s="3"/>
    </row>
    <row r="372" spans="4:6">
      <c r="D372" s="41"/>
      <c r="E372" s="41"/>
      <c r="F372" s="3"/>
    </row>
    <row r="373" spans="4:6">
      <c r="D373" s="41"/>
      <c r="E373" s="41"/>
      <c r="F373" s="3"/>
    </row>
    <row r="374" spans="4:6">
      <c r="D374" s="41"/>
      <c r="E374" s="41"/>
      <c r="F374" s="3"/>
    </row>
    <row r="375" spans="4:6">
      <c r="D375" s="41"/>
      <c r="E375" s="41"/>
      <c r="F375" s="3"/>
    </row>
    <row r="376" spans="4:6">
      <c r="D376" s="41"/>
      <c r="E376" s="41"/>
      <c r="F376" s="3"/>
    </row>
    <row r="377" spans="4:6">
      <c r="D377" s="41"/>
      <c r="E377" s="41"/>
      <c r="F377" s="3"/>
    </row>
    <row r="378" spans="4:6">
      <c r="D378" s="41"/>
      <c r="E378" s="41"/>
      <c r="F378" s="3"/>
    </row>
    <row r="379" spans="4:6">
      <c r="D379" s="41"/>
      <c r="E379" s="41"/>
      <c r="F379" s="3"/>
    </row>
    <row r="380" spans="4:6">
      <c r="D380" s="41"/>
      <c r="E380" s="41"/>
      <c r="F380" s="3"/>
    </row>
    <row r="381" spans="4:6">
      <c r="D381" s="41"/>
      <c r="E381" s="41"/>
      <c r="F381" s="3"/>
    </row>
    <row r="382" spans="4:6">
      <c r="D382" s="41"/>
      <c r="E382" s="41"/>
      <c r="F382" s="3"/>
    </row>
    <row r="383" spans="4:6">
      <c r="D383" s="41"/>
      <c r="E383" s="41"/>
      <c r="F383" s="3"/>
    </row>
    <row r="384" spans="4:6">
      <c r="D384" s="41"/>
      <c r="E384" s="41"/>
      <c r="F384" s="3"/>
    </row>
    <row r="385" spans="4:6">
      <c r="D385" s="41"/>
      <c r="E385" s="41"/>
      <c r="F385" s="3"/>
    </row>
    <row r="386" spans="4:6">
      <c r="D386" s="41"/>
      <c r="E386" s="41"/>
      <c r="F386" s="3"/>
    </row>
    <row r="387" spans="4:6">
      <c r="D387" s="41"/>
      <c r="E387" s="41"/>
      <c r="F387" s="3"/>
    </row>
    <row r="388" spans="4:6">
      <c r="D388" s="41"/>
      <c r="E388" s="41"/>
      <c r="F388" s="3"/>
    </row>
    <row r="389" spans="4:6">
      <c r="D389" s="41"/>
      <c r="E389" s="41"/>
      <c r="F389" s="3"/>
    </row>
    <row r="390" spans="4:6">
      <c r="D390" s="41"/>
      <c r="E390" s="41"/>
      <c r="F390" s="3"/>
    </row>
    <row r="391" spans="4:6">
      <c r="D391" s="41"/>
      <c r="E391" s="41"/>
      <c r="F391" s="3"/>
    </row>
    <row r="392" spans="4:6">
      <c r="D392" s="41"/>
      <c r="E392" s="41"/>
      <c r="F392" s="3"/>
    </row>
    <row r="393" spans="4:6">
      <c r="D393" s="41"/>
      <c r="E393" s="41"/>
      <c r="F393" s="3"/>
    </row>
    <row r="394" spans="4:6">
      <c r="D394" s="41"/>
      <c r="E394" s="41"/>
      <c r="F394" s="3"/>
    </row>
    <row r="395" spans="4:6">
      <c r="D395" s="41"/>
      <c r="E395" s="41"/>
      <c r="F395" s="3"/>
    </row>
    <row r="396" spans="4:6">
      <c r="D396" s="41"/>
      <c r="E396" s="41"/>
      <c r="F396" s="3"/>
    </row>
    <row r="397" spans="4:6">
      <c r="D397" s="41"/>
      <c r="E397" s="41"/>
      <c r="F397" s="3"/>
    </row>
    <row r="398" spans="4:6">
      <c r="D398" s="41"/>
      <c r="E398" s="41"/>
      <c r="F398" s="3"/>
    </row>
    <row r="399" spans="4:6">
      <c r="D399" s="41"/>
      <c r="E399" s="41"/>
      <c r="F399" s="3"/>
    </row>
    <row r="400" spans="4:6">
      <c r="D400" s="41"/>
      <c r="E400" s="41"/>
      <c r="F400" s="3"/>
    </row>
    <row r="401" spans="4:6">
      <c r="D401" s="41"/>
      <c r="E401" s="41"/>
      <c r="F401" s="3"/>
    </row>
    <row r="402" spans="4:6">
      <c r="D402" s="41"/>
      <c r="E402" s="41"/>
      <c r="F402" s="3"/>
    </row>
    <row r="403" spans="4:6">
      <c r="D403" s="41"/>
      <c r="E403" s="41"/>
      <c r="F403" s="3"/>
    </row>
    <row r="404" spans="4:6">
      <c r="D404" s="41"/>
      <c r="E404" s="41"/>
      <c r="F404" s="3"/>
    </row>
    <row r="405" spans="4:6">
      <c r="D405" s="41"/>
      <c r="E405" s="41"/>
      <c r="F405" s="3"/>
    </row>
    <row r="406" spans="4:6">
      <c r="D406" s="41"/>
      <c r="E406" s="41"/>
      <c r="F406" s="3"/>
    </row>
    <row r="407" spans="4:6">
      <c r="D407" s="41"/>
      <c r="E407" s="41"/>
      <c r="F407" s="3"/>
    </row>
    <row r="408" spans="4:6">
      <c r="D408" s="41"/>
      <c r="E408" s="41"/>
      <c r="F408" s="3"/>
    </row>
    <row r="409" spans="4:6">
      <c r="D409" s="41"/>
      <c r="E409" s="41"/>
      <c r="F409" s="3"/>
    </row>
    <row r="410" spans="4:6">
      <c r="D410" s="41"/>
      <c r="E410" s="41"/>
      <c r="F410" s="3"/>
    </row>
    <row r="411" spans="4:6">
      <c r="D411" s="41"/>
      <c r="E411" s="41"/>
      <c r="F411" s="3"/>
    </row>
    <row r="412" spans="4:6">
      <c r="D412" s="41"/>
      <c r="E412" s="41"/>
      <c r="F412" s="3"/>
    </row>
    <row r="413" spans="4:6">
      <c r="D413" s="41"/>
      <c r="E413" s="41"/>
      <c r="F413" s="3"/>
    </row>
    <row r="414" spans="4:6">
      <c r="D414" s="41"/>
      <c r="E414" s="41"/>
      <c r="F414" s="3"/>
    </row>
    <row r="415" spans="4:6">
      <c r="D415" s="41"/>
      <c r="E415" s="41"/>
      <c r="F415" s="3"/>
    </row>
    <row r="416" spans="4:6">
      <c r="D416" s="41"/>
      <c r="E416" s="41"/>
      <c r="F416" s="3"/>
    </row>
    <row r="417" spans="4:6">
      <c r="D417" s="41"/>
      <c r="E417" s="41"/>
      <c r="F417" s="3"/>
    </row>
    <row r="418" spans="4:6">
      <c r="D418" s="41"/>
      <c r="E418" s="41"/>
      <c r="F418" s="3"/>
    </row>
    <row r="419" spans="4:6">
      <c r="D419" s="41"/>
      <c r="E419" s="41"/>
      <c r="F419" s="3"/>
    </row>
    <row r="420" spans="4:6">
      <c r="D420" s="41"/>
      <c r="E420" s="41"/>
      <c r="F420" s="3"/>
    </row>
    <row r="421" spans="4:6">
      <c r="D421" s="41"/>
      <c r="E421" s="41"/>
      <c r="F421" s="3"/>
    </row>
    <row r="422" spans="4:6">
      <c r="D422" s="41"/>
      <c r="E422" s="41"/>
      <c r="F422" s="3"/>
    </row>
    <row r="423" spans="4:6">
      <c r="D423" s="41"/>
      <c r="E423" s="41"/>
      <c r="F423" s="3"/>
    </row>
    <row r="424" spans="4:6">
      <c r="D424" s="41"/>
      <c r="E424" s="41"/>
      <c r="F424" s="3"/>
    </row>
    <row r="425" spans="4:6">
      <c r="D425" s="41"/>
      <c r="E425" s="41"/>
      <c r="F425" s="3"/>
    </row>
    <row r="426" spans="4:6">
      <c r="D426" s="41"/>
      <c r="E426" s="41"/>
      <c r="F426" s="3"/>
    </row>
    <row r="427" spans="4:6">
      <c r="D427" s="41"/>
      <c r="E427" s="41"/>
      <c r="F427" s="3"/>
    </row>
    <row r="428" spans="4:6">
      <c r="D428" s="41"/>
      <c r="E428" s="41"/>
      <c r="F428" s="3"/>
    </row>
    <row r="429" spans="4:6">
      <c r="D429" s="41"/>
      <c r="E429" s="41"/>
      <c r="F429" s="3"/>
    </row>
    <row r="430" spans="4:6">
      <c r="D430" s="41"/>
      <c r="E430" s="41"/>
      <c r="F430" s="3"/>
    </row>
    <row r="431" spans="4:6">
      <c r="D431" s="41"/>
      <c r="E431" s="41"/>
      <c r="F431" s="3"/>
    </row>
    <row r="432" spans="4:6">
      <c r="D432" s="41"/>
      <c r="E432" s="41"/>
      <c r="F432" s="3"/>
    </row>
    <row r="433" spans="4:6">
      <c r="D433" s="41"/>
      <c r="E433" s="41"/>
      <c r="F433" s="3"/>
    </row>
    <row r="434" spans="4:6">
      <c r="D434" s="41"/>
      <c r="E434" s="41"/>
      <c r="F434" s="3"/>
    </row>
    <row r="435" spans="4:6">
      <c r="D435" s="41"/>
      <c r="E435" s="41"/>
      <c r="F435" s="3"/>
    </row>
    <row r="436" spans="4:6">
      <c r="D436" s="41"/>
      <c r="E436" s="41"/>
      <c r="F436" s="3"/>
    </row>
    <row r="437" spans="4:6">
      <c r="D437" s="41"/>
      <c r="E437" s="41"/>
      <c r="F437" s="3"/>
    </row>
    <row r="438" spans="4:6">
      <c r="D438" s="41"/>
      <c r="E438" s="41"/>
      <c r="F438" s="3"/>
    </row>
    <row r="439" spans="4:6">
      <c r="D439" s="41"/>
      <c r="E439" s="41"/>
      <c r="F439" s="3"/>
    </row>
    <row r="440" spans="4:6">
      <c r="D440" s="41"/>
      <c r="E440" s="41"/>
      <c r="F440" s="3"/>
    </row>
    <row r="441" spans="4:6">
      <c r="D441" s="41"/>
      <c r="E441" s="41"/>
      <c r="F441" s="3"/>
    </row>
    <row r="442" spans="4:6">
      <c r="D442" s="41"/>
      <c r="E442" s="41"/>
      <c r="F442" s="3"/>
    </row>
    <row r="443" spans="4:6">
      <c r="D443" s="41"/>
      <c r="E443" s="41"/>
      <c r="F443" s="3"/>
    </row>
    <row r="444" spans="4:6">
      <c r="D444" s="41"/>
      <c r="E444" s="41"/>
      <c r="F444" s="3"/>
    </row>
    <row r="445" spans="4:6">
      <c r="D445" s="41"/>
      <c r="E445" s="41"/>
      <c r="F445" s="3"/>
    </row>
    <row r="446" spans="4:6">
      <c r="D446" s="41"/>
      <c r="E446" s="41"/>
      <c r="F446" s="3"/>
    </row>
    <row r="447" spans="4:6">
      <c r="D447" s="41"/>
      <c r="E447" s="41"/>
      <c r="F447" s="3"/>
    </row>
    <row r="448" spans="4:6">
      <c r="D448" s="41"/>
      <c r="E448" s="41"/>
      <c r="F448" s="3"/>
    </row>
    <row r="449" spans="4:6">
      <c r="D449" s="41"/>
      <c r="E449" s="41"/>
      <c r="F449" s="3"/>
    </row>
    <row r="450" spans="4:6">
      <c r="D450" s="41"/>
      <c r="E450" s="41"/>
      <c r="F450" s="3"/>
    </row>
    <row r="451" spans="4:6">
      <c r="D451" s="41"/>
      <c r="E451" s="41"/>
      <c r="F451" s="3"/>
    </row>
    <row r="452" spans="4:6">
      <c r="D452" s="41"/>
      <c r="E452" s="41"/>
      <c r="F452" s="3"/>
    </row>
    <row r="453" spans="4:6">
      <c r="D453" s="41"/>
      <c r="E453" s="41"/>
      <c r="F453" s="3"/>
    </row>
    <row r="454" spans="4:6">
      <c r="D454" s="41"/>
      <c r="E454" s="41"/>
      <c r="F454" s="3"/>
    </row>
    <row r="455" spans="4:6">
      <c r="D455" s="41"/>
      <c r="E455" s="41"/>
      <c r="F455" s="3"/>
    </row>
    <row r="456" spans="4:6">
      <c r="D456" s="41"/>
      <c r="E456" s="41"/>
      <c r="F456" s="3"/>
    </row>
    <row r="457" spans="4:6">
      <c r="D457" s="41"/>
      <c r="E457" s="41"/>
      <c r="F457" s="3"/>
    </row>
    <row r="458" spans="4:6">
      <c r="D458" s="41"/>
      <c r="E458" s="41"/>
      <c r="F458" s="3"/>
    </row>
    <row r="459" spans="4:6">
      <c r="D459" s="41"/>
      <c r="E459" s="41"/>
      <c r="F459" s="3"/>
    </row>
    <row r="460" spans="4:6">
      <c r="D460" s="41"/>
      <c r="E460" s="41"/>
      <c r="F460" s="3"/>
    </row>
    <row r="461" spans="4:6">
      <c r="D461" s="41"/>
      <c r="E461" s="41"/>
      <c r="F461" s="3"/>
    </row>
    <row r="462" spans="4:6">
      <c r="D462" s="41"/>
      <c r="E462" s="41"/>
      <c r="F462" s="3"/>
    </row>
    <row r="463" spans="4:6">
      <c r="D463" s="41"/>
      <c r="E463" s="41"/>
      <c r="F463" s="3"/>
    </row>
    <row r="464" spans="4:6">
      <c r="D464" s="41"/>
      <c r="E464" s="41"/>
      <c r="F464" s="3"/>
    </row>
    <row r="465" spans="4:6">
      <c r="D465" s="41"/>
      <c r="E465" s="41"/>
      <c r="F465" s="3"/>
    </row>
    <row r="466" spans="4:6">
      <c r="D466" s="41"/>
      <c r="E466" s="41"/>
      <c r="F466" s="3"/>
    </row>
    <row r="467" spans="4:6">
      <c r="D467" s="41"/>
      <c r="E467" s="41"/>
      <c r="F467" s="3"/>
    </row>
    <row r="468" spans="4:6">
      <c r="D468" s="41"/>
      <c r="E468" s="41"/>
      <c r="F468" s="3"/>
    </row>
    <row r="469" spans="4:6">
      <c r="D469" s="41"/>
      <c r="E469" s="41"/>
      <c r="F469" s="3"/>
    </row>
    <row r="470" spans="4:6">
      <c r="D470" s="41"/>
      <c r="E470" s="41"/>
      <c r="F470" s="3"/>
    </row>
    <row r="471" spans="4:6">
      <c r="D471" s="41"/>
      <c r="E471" s="41"/>
      <c r="F471" s="3"/>
    </row>
    <row r="472" spans="4:6">
      <c r="D472" s="41"/>
      <c r="E472" s="41"/>
      <c r="F472" s="3"/>
    </row>
    <row r="473" spans="4:6">
      <c r="D473" s="41"/>
      <c r="E473" s="41"/>
      <c r="F473" s="3"/>
    </row>
    <row r="474" spans="4:6">
      <c r="D474" s="41"/>
      <c r="E474" s="41"/>
      <c r="F474" s="3"/>
    </row>
    <row r="475" spans="4:6">
      <c r="D475" s="41"/>
      <c r="E475" s="41"/>
      <c r="F475" s="3"/>
    </row>
    <row r="476" spans="4:6">
      <c r="D476" s="41"/>
      <c r="E476" s="41"/>
      <c r="F476" s="3"/>
    </row>
    <row r="477" spans="4:6">
      <c r="D477" s="41"/>
      <c r="E477" s="41"/>
      <c r="F477" s="3"/>
    </row>
    <row r="478" spans="4:6">
      <c r="D478" s="41"/>
      <c r="E478" s="41"/>
      <c r="F478" s="3"/>
    </row>
    <row r="479" spans="4:6">
      <c r="D479" s="41"/>
      <c r="E479" s="41"/>
      <c r="F479" s="3"/>
    </row>
    <row r="480" spans="4:6">
      <c r="D480" s="41"/>
      <c r="E480" s="41"/>
      <c r="F480" s="3"/>
    </row>
    <row r="481" spans="4:6">
      <c r="D481" s="41"/>
      <c r="E481" s="41"/>
      <c r="F481" s="3"/>
    </row>
    <row r="482" spans="4:6">
      <c r="D482" s="41"/>
      <c r="E482" s="41"/>
      <c r="F482" s="3"/>
    </row>
    <row r="483" spans="4:6">
      <c r="D483" s="41"/>
      <c r="E483" s="41"/>
      <c r="F483" s="3"/>
    </row>
    <row r="484" spans="4:6">
      <c r="D484" s="41"/>
      <c r="E484" s="41"/>
      <c r="F484" s="3"/>
    </row>
    <row r="485" spans="4:6">
      <c r="D485" s="41"/>
      <c r="E485" s="41"/>
      <c r="F485" s="3"/>
    </row>
    <row r="486" spans="4:6">
      <c r="D486" s="41"/>
      <c r="E486" s="41"/>
      <c r="F486" s="3"/>
    </row>
    <row r="487" spans="4:6">
      <c r="D487" s="41"/>
      <c r="E487" s="41"/>
      <c r="F487" s="3"/>
    </row>
    <row r="488" spans="4:6">
      <c r="D488" s="41"/>
      <c r="E488" s="41"/>
      <c r="F488" s="3"/>
    </row>
    <row r="489" spans="4:6">
      <c r="D489" s="41"/>
      <c r="E489" s="41"/>
      <c r="F489" s="3"/>
    </row>
    <row r="490" spans="4:6">
      <c r="D490" s="41"/>
      <c r="E490" s="41"/>
      <c r="F490" s="3"/>
    </row>
    <row r="491" spans="4:6">
      <c r="D491" s="41"/>
      <c r="E491" s="41"/>
      <c r="F491" s="3"/>
    </row>
    <row r="492" spans="4:6">
      <c r="D492" s="41"/>
      <c r="E492" s="41"/>
      <c r="F492" s="3"/>
    </row>
    <row r="493" spans="4:6">
      <c r="D493" s="41"/>
      <c r="E493" s="41"/>
      <c r="F493" s="3"/>
    </row>
    <row r="494" spans="4:6">
      <c r="D494" s="41"/>
      <c r="E494" s="41"/>
      <c r="F494" s="3"/>
    </row>
    <row r="495" spans="4:6">
      <c r="D495" s="41"/>
      <c r="E495" s="41"/>
      <c r="F495" s="3"/>
    </row>
    <row r="496" spans="4:6">
      <c r="D496" s="41"/>
      <c r="E496" s="41"/>
      <c r="F496" s="3"/>
    </row>
    <row r="497" spans="4:6">
      <c r="D497" s="41"/>
      <c r="E497" s="41"/>
      <c r="F497" s="3"/>
    </row>
    <row r="498" spans="4:6">
      <c r="D498" s="41"/>
      <c r="E498" s="41"/>
      <c r="F498" s="3"/>
    </row>
    <row r="499" spans="4:6">
      <c r="D499" s="41"/>
      <c r="E499" s="41"/>
      <c r="F499" s="3"/>
    </row>
    <row r="500" spans="4:6">
      <c r="D500" s="41"/>
      <c r="E500" s="41"/>
      <c r="F500" s="3"/>
    </row>
    <row r="501" spans="4:6">
      <c r="D501" s="41"/>
      <c r="E501" s="41"/>
      <c r="F501" s="3"/>
    </row>
    <row r="502" spans="4:6">
      <c r="D502" s="41"/>
      <c r="E502" s="41"/>
      <c r="F502" s="3"/>
    </row>
    <row r="503" spans="4:6">
      <c r="D503" s="41"/>
      <c r="E503" s="41"/>
      <c r="F503" s="3"/>
    </row>
    <row r="504" spans="4:6">
      <c r="D504" s="41"/>
      <c r="E504" s="41"/>
      <c r="F504" s="3"/>
    </row>
    <row r="505" spans="4:6">
      <c r="D505" s="41"/>
      <c r="E505" s="41"/>
      <c r="F505" s="3"/>
    </row>
    <row r="506" spans="4:6">
      <c r="D506" s="41"/>
      <c r="E506" s="41"/>
      <c r="F506" s="3"/>
    </row>
    <row r="507" spans="4:6">
      <c r="D507" s="41"/>
      <c r="E507" s="41"/>
      <c r="F507" s="3"/>
    </row>
    <row r="508" spans="4:6">
      <c r="D508" s="41"/>
      <c r="E508" s="41"/>
      <c r="F508" s="3"/>
    </row>
    <row r="509" spans="4:6">
      <c r="D509" s="41"/>
      <c r="E509" s="41"/>
      <c r="F509" s="3"/>
    </row>
    <row r="510" spans="4:6">
      <c r="D510" s="41"/>
      <c r="E510" s="41"/>
      <c r="F510" s="3"/>
    </row>
    <row r="511" spans="4:6">
      <c r="D511" s="41"/>
      <c r="E511" s="41"/>
      <c r="F511" s="3"/>
    </row>
    <row r="512" spans="4:6">
      <c r="D512" s="41"/>
      <c r="E512" s="41"/>
      <c r="F512" s="3"/>
    </row>
    <row r="513" spans="4:6">
      <c r="D513" s="41"/>
      <c r="E513" s="41"/>
      <c r="F513" s="3"/>
    </row>
    <row r="514" spans="4:6">
      <c r="D514" s="41"/>
      <c r="E514" s="41"/>
      <c r="F514" s="3"/>
    </row>
    <row r="515" spans="4:6">
      <c r="D515" s="41"/>
      <c r="E515" s="41"/>
      <c r="F515" s="3"/>
    </row>
    <row r="516" spans="4:6">
      <c r="D516" s="41"/>
      <c r="E516" s="41"/>
      <c r="F516" s="3"/>
    </row>
    <row r="517" spans="4:6">
      <c r="D517" s="41"/>
      <c r="E517" s="41"/>
      <c r="F517" s="3"/>
    </row>
    <row r="518" spans="4:6">
      <c r="D518" s="41"/>
      <c r="E518" s="41"/>
      <c r="F518" s="3"/>
    </row>
    <row r="519" spans="4:6">
      <c r="D519" s="41"/>
      <c r="E519" s="41"/>
      <c r="F519" s="3"/>
    </row>
    <row r="520" spans="4:6">
      <c r="D520" s="41"/>
      <c r="E520" s="41"/>
      <c r="F520" s="3"/>
    </row>
    <row r="521" spans="4:6">
      <c r="D521" s="41"/>
      <c r="E521" s="41"/>
      <c r="F521" s="3"/>
    </row>
    <row r="522" spans="4:6">
      <c r="D522" s="41"/>
      <c r="E522" s="41"/>
      <c r="F522" s="3"/>
    </row>
    <row r="523" spans="4:6">
      <c r="D523" s="41"/>
      <c r="E523" s="41"/>
      <c r="F523" s="3"/>
    </row>
    <row r="524" spans="4:6">
      <c r="D524" s="41"/>
      <c r="E524" s="41"/>
      <c r="F524" s="3"/>
    </row>
    <row r="525" spans="4:6">
      <c r="D525" s="41"/>
      <c r="E525" s="41"/>
      <c r="F525" s="3"/>
    </row>
    <row r="526" spans="4:6">
      <c r="D526" s="41"/>
      <c r="E526" s="41"/>
      <c r="F526" s="3"/>
    </row>
    <row r="527" spans="4:6">
      <c r="D527" s="41"/>
      <c r="E527" s="41"/>
      <c r="F527" s="3"/>
    </row>
    <row r="528" spans="4:6">
      <c r="D528" s="41"/>
      <c r="E528" s="41"/>
      <c r="F528" s="3"/>
    </row>
    <row r="529" spans="4:6">
      <c r="D529" s="41"/>
      <c r="E529" s="41"/>
      <c r="F529" s="3"/>
    </row>
    <row r="530" spans="4:6">
      <c r="D530" s="41"/>
      <c r="E530" s="41"/>
      <c r="F530" s="3"/>
    </row>
    <row r="531" spans="4:6">
      <c r="D531" s="41"/>
      <c r="E531" s="41"/>
      <c r="F531" s="3"/>
    </row>
    <row r="532" spans="4:6">
      <c r="D532" s="41"/>
      <c r="E532" s="41"/>
      <c r="F532" s="3"/>
    </row>
    <row r="533" spans="4:6">
      <c r="D533" s="41"/>
      <c r="E533" s="41"/>
      <c r="F533" s="3"/>
    </row>
    <row r="534" spans="4:6">
      <c r="D534" s="41"/>
      <c r="E534" s="41"/>
      <c r="F534" s="3"/>
    </row>
    <row r="535" spans="4:6">
      <c r="D535" s="41"/>
      <c r="E535" s="41"/>
      <c r="F535" s="3"/>
    </row>
    <row r="536" spans="4:6">
      <c r="D536" s="41"/>
      <c r="E536" s="41"/>
      <c r="F536" s="3"/>
    </row>
    <row r="537" spans="4:6">
      <c r="D537" s="41"/>
      <c r="E537" s="41"/>
      <c r="F537" s="3"/>
    </row>
    <row r="538" spans="4:6">
      <c r="D538" s="41"/>
      <c r="E538" s="41"/>
      <c r="F538" s="3"/>
    </row>
    <row r="539" spans="4:6">
      <c r="D539" s="41"/>
      <c r="E539" s="41"/>
      <c r="F539" s="3"/>
    </row>
    <row r="540" spans="4:6">
      <c r="D540" s="41"/>
      <c r="E540" s="41"/>
      <c r="F540" s="3"/>
    </row>
    <row r="541" spans="4:6">
      <c r="D541" s="41"/>
      <c r="E541" s="41"/>
      <c r="F541" s="3"/>
    </row>
    <row r="542" spans="4:6">
      <c r="D542" s="41"/>
      <c r="E542" s="41"/>
      <c r="F542" s="3"/>
    </row>
    <row r="543" spans="4:6">
      <c r="D543" s="41"/>
      <c r="E543" s="41"/>
      <c r="F543" s="3"/>
    </row>
    <row r="544" spans="4:6">
      <c r="D544" s="41"/>
      <c r="E544" s="41"/>
      <c r="F544" s="3"/>
    </row>
    <row r="545" spans="4:6">
      <c r="D545" s="41"/>
      <c r="E545" s="41"/>
      <c r="F545" s="3"/>
    </row>
    <row r="546" spans="4:6">
      <c r="D546" s="41"/>
      <c r="E546" s="41"/>
      <c r="F546" s="3"/>
    </row>
    <row r="547" spans="4:6">
      <c r="D547" s="41"/>
      <c r="E547" s="41"/>
      <c r="F547" s="3"/>
    </row>
    <row r="548" spans="4:6">
      <c r="D548" s="41"/>
      <c r="E548" s="41"/>
      <c r="F548" s="3"/>
    </row>
    <row r="549" spans="4:6">
      <c r="D549" s="41"/>
      <c r="E549" s="41"/>
      <c r="F549" s="3"/>
    </row>
    <row r="550" spans="4:6">
      <c r="D550" s="41"/>
      <c r="E550" s="41"/>
      <c r="F550" s="3"/>
    </row>
    <row r="551" spans="4:6">
      <c r="D551" s="41"/>
      <c r="E551" s="41"/>
      <c r="F551" s="3"/>
    </row>
    <row r="552" spans="4:6">
      <c r="D552" s="41"/>
      <c r="E552" s="41"/>
      <c r="F552" s="3"/>
    </row>
    <row r="553" spans="4:6">
      <c r="D553" s="41"/>
      <c r="E553" s="41"/>
      <c r="F553" s="3"/>
    </row>
    <row r="554" spans="4:6">
      <c r="D554" s="41"/>
      <c r="E554" s="41"/>
      <c r="F554" s="3"/>
    </row>
    <row r="555" spans="4:6">
      <c r="D555" s="41"/>
      <c r="E555" s="41"/>
      <c r="F555" s="3"/>
    </row>
    <row r="556" spans="4:6">
      <c r="D556" s="41"/>
      <c r="E556" s="41"/>
      <c r="F556" s="3"/>
    </row>
    <row r="557" spans="4:6">
      <c r="D557" s="41"/>
      <c r="E557" s="41"/>
      <c r="F557" s="3"/>
    </row>
    <row r="558" spans="4:6">
      <c r="D558" s="41"/>
      <c r="E558" s="41"/>
      <c r="F558" s="3"/>
    </row>
    <row r="559" spans="4:6">
      <c r="D559" s="41"/>
      <c r="E559" s="41"/>
      <c r="F559" s="3"/>
    </row>
    <row r="560" spans="4:6">
      <c r="D560" s="41"/>
      <c r="E560" s="41"/>
      <c r="F560" s="3"/>
    </row>
    <row r="561" spans="4:6">
      <c r="D561" s="41"/>
      <c r="E561" s="41"/>
      <c r="F561" s="3"/>
    </row>
    <row r="562" spans="4:6">
      <c r="D562" s="41"/>
      <c r="E562" s="41"/>
      <c r="F562" s="3"/>
    </row>
    <row r="563" spans="4:6">
      <c r="D563" s="41"/>
      <c r="E563" s="41"/>
      <c r="F563" s="3"/>
    </row>
    <row r="564" spans="4:6">
      <c r="D564" s="41"/>
      <c r="E564" s="41"/>
      <c r="F564" s="3"/>
    </row>
    <row r="565" spans="4:6">
      <c r="D565" s="41"/>
      <c r="E565" s="41"/>
      <c r="F565" s="3"/>
    </row>
    <row r="566" spans="4:6">
      <c r="D566" s="41"/>
      <c r="E566" s="41"/>
      <c r="F566" s="3"/>
    </row>
    <row r="567" spans="4:6">
      <c r="D567" s="41"/>
      <c r="E567" s="41"/>
      <c r="F567" s="3"/>
    </row>
    <row r="568" spans="4:6">
      <c r="D568" s="41"/>
      <c r="E568" s="41"/>
      <c r="F568" s="3"/>
    </row>
    <row r="569" spans="4:6">
      <c r="D569" s="41"/>
      <c r="E569" s="41"/>
      <c r="F569" s="3"/>
    </row>
    <row r="570" spans="4:6">
      <c r="D570" s="41"/>
      <c r="E570" s="41"/>
      <c r="F570" s="3"/>
    </row>
    <row r="571" spans="4:6">
      <c r="D571" s="41"/>
      <c r="E571" s="41"/>
      <c r="F571" s="3"/>
    </row>
    <row r="572" spans="4:6">
      <c r="D572" s="41"/>
      <c r="E572" s="41"/>
      <c r="F572" s="3"/>
    </row>
    <row r="573" spans="4:6">
      <c r="D573" s="41"/>
      <c r="E573" s="41"/>
      <c r="F573" s="3"/>
    </row>
    <row r="574" spans="4:6">
      <c r="D574" s="41"/>
      <c r="E574" s="41"/>
      <c r="F574" s="3"/>
    </row>
    <row r="575" spans="4:6">
      <c r="D575" s="41"/>
      <c r="E575" s="41"/>
      <c r="F575" s="3"/>
    </row>
    <row r="576" spans="4:6">
      <c r="D576" s="41"/>
      <c r="E576" s="41"/>
      <c r="F576" s="3"/>
    </row>
    <row r="577" spans="4:6">
      <c r="D577" s="41"/>
      <c r="E577" s="41"/>
      <c r="F577" s="3"/>
    </row>
    <row r="578" spans="4:6">
      <c r="D578" s="41"/>
      <c r="E578" s="41"/>
      <c r="F578" s="3"/>
    </row>
    <row r="579" spans="4:6">
      <c r="D579" s="41"/>
      <c r="E579" s="41"/>
      <c r="F579" s="3"/>
    </row>
    <row r="580" spans="4:6">
      <c r="D580" s="41"/>
      <c r="E580" s="41"/>
      <c r="F580" s="3"/>
    </row>
    <row r="581" spans="4:6">
      <c r="D581" s="41"/>
      <c r="E581" s="41"/>
      <c r="F581" s="3"/>
    </row>
    <row r="582" spans="4:6">
      <c r="D582" s="41"/>
      <c r="E582" s="41"/>
      <c r="F582" s="3"/>
    </row>
    <row r="583" spans="4:6">
      <c r="D583" s="41"/>
      <c r="E583" s="41"/>
      <c r="F583" s="3"/>
    </row>
    <row r="584" spans="4:6">
      <c r="D584" s="41"/>
      <c r="E584" s="41"/>
      <c r="F584" s="3"/>
    </row>
    <row r="585" spans="4:6">
      <c r="D585" s="41"/>
      <c r="E585" s="41"/>
      <c r="F585" s="3"/>
    </row>
    <row r="586" spans="4:6">
      <c r="D586" s="41"/>
      <c r="E586" s="41"/>
      <c r="F586" s="3"/>
    </row>
    <row r="587" spans="4:6">
      <c r="D587" s="41"/>
      <c r="E587" s="41"/>
      <c r="F587" s="3"/>
    </row>
    <row r="588" spans="4:6">
      <c r="D588" s="41"/>
      <c r="E588" s="41"/>
      <c r="F588" s="3"/>
    </row>
    <row r="589" spans="4:6">
      <c r="D589" s="41"/>
      <c r="E589" s="41"/>
      <c r="F589" s="3"/>
    </row>
    <row r="590" spans="4:6">
      <c r="D590" s="41"/>
      <c r="E590" s="41"/>
      <c r="F590" s="3"/>
    </row>
    <row r="591" spans="4:6">
      <c r="D591" s="41"/>
      <c r="E591" s="41"/>
      <c r="F591" s="3"/>
    </row>
    <row r="592" spans="4:6">
      <c r="D592" s="41"/>
      <c r="E592" s="41"/>
      <c r="F592" s="3"/>
    </row>
    <row r="593" spans="4:6">
      <c r="D593" s="41"/>
      <c r="E593" s="41"/>
      <c r="F593" s="3"/>
    </row>
    <row r="594" spans="4:6">
      <c r="D594" s="41"/>
      <c r="E594" s="41"/>
      <c r="F594" s="3"/>
    </row>
    <row r="595" spans="4:6">
      <c r="D595" s="41"/>
      <c r="E595" s="41"/>
      <c r="F595" s="3"/>
    </row>
    <row r="596" spans="4:6">
      <c r="D596" s="41"/>
      <c r="E596" s="41"/>
      <c r="F596" s="3"/>
    </row>
    <row r="597" spans="4:6">
      <c r="D597" s="41"/>
      <c r="E597" s="41"/>
      <c r="F597" s="3"/>
    </row>
    <row r="598" spans="4:6">
      <c r="D598" s="41"/>
      <c r="E598" s="41"/>
      <c r="F598" s="3"/>
    </row>
    <row r="599" spans="4:6">
      <c r="D599" s="41"/>
      <c r="E599" s="41"/>
      <c r="F599" s="3"/>
    </row>
    <row r="600" spans="4:6">
      <c r="D600" s="41"/>
      <c r="E600" s="41"/>
      <c r="F600" s="3"/>
    </row>
    <row r="601" spans="4:6">
      <c r="D601" s="41"/>
      <c r="E601" s="41"/>
      <c r="F601" s="3"/>
    </row>
    <row r="602" spans="4:6">
      <c r="D602" s="41"/>
      <c r="E602" s="41"/>
      <c r="F602" s="3"/>
    </row>
    <row r="603" spans="4:6">
      <c r="D603" s="41"/>
      <c r="E603" s="41"/>
      <c r="F603" s="3"/>
    </row>
    <row r="604" spans="4:6">
      <c r="D604" s="41"/>
      <c r="E604" s="41"/>
      <c r="F604" s="3"/>
    </row>
    <row r="605" spans="4:6">
      <c r="D605" s="41"/>
      <c r="E605" s="41"/>
      <c r="F605" s="3"/>
    </row>
    <row r="606" spans="4:6">
      <c r="D606" s="41"/>
      <c r="E606" s="41"/>
      <c r="F606" s="3"/>
    </row>
    <row r="607" spans="4:6">
      <c r="D607" s="41"/>
      <c r="E607" s="41"/>
      <c r="F607" s="3"/>
    </row>
    <row r="608" spans="4:6">
      <c r="D608" s="41"/>
      <c r="E608" s="41"/>
      <c r="F608" s="3"/>
    </row>
    <row r="609" spans="4:6">
      <c r="D609" s="41"/>
      <c r="E609" s="41"/>
      <c r="F609" s="3"/>
    </row>
    <row r="610" spans="4:6">
      <c r="D610" s="41"/>
      <c r="E610" s="41"/>
      <c r="F610" s="3"/>
    </row>
    <row r="611" spans="4:6">
      <c r="D611" s="41"/>
      <c r="E611" s="41"/>
      <c r="F611" s="3"/>
    </row>
    <row r="612" spans="4:6">
      <c r="D612" s="41"/>
      <c r="E612" s="41"/>
      <c r="F612" s="3"/>
    </row>
    <row r="613" spans="4:6">
      <c r="D613" s="41"/>
      <c r="E613" s="41"/>
      <c r="F613" s="3"/>
    </row>
    <row r="614" spans="4:6">
      <c r="D614" s="41"/>
      <c r="E614" s="41"/>
      <c r="F614" s="3"/>
    </row>
    <row r="615" spans="4:6">
      <c r="D615" s="41"/>
      <c r="E615" s="41"/>
      <c r="F615" s="3"/>
    </row>
    <row r="616" spans="4:6">
      <c r="D616" s="41"/>
      <c r="E616" s="41"/>
      <c r="F616" s="3"/>
    </row>
    <row r="617" spans="4:6">
      <c r="D617" s="41"/>
      <c r="E617" s="41"/>
      <c r="F617" s="3"/>
    </row>
    <row r="618" spans="4:6">
      <c r="D618" s="41"/>
      <c r="E618" s="41"/>
      <c r="F618" s="3"/>
    </row>
    <row r="619" spans="4:6">
      <c r="D619" s="41"/>
      <c r="E619" s="41"/>
      <c r="F619" s="3"/>
    </row>
    <row r="620" spans="4:6">
      <c r="D620" s="41"/>
      <c r="E620" s="41"/>
      <c r="F620" s="3"/>
    </row>
    <row r="621" spans="4:6">
      <c r="D621" s="41"/>
      <c r="E621" s="41"/>
      <c r="F621" s="3"/>
    </row>
    <row r="622" spans="4:6">
      <c r="D622" s="41"/>
      <c r="E622" s="41"/>
      <c r="F622" s="3"/>
    </row>
    <row r="623" spans="4:6">
      <c r="D623" s="41"/>
      <c r="E623" s="41"/>
      <c r="F623" s="3"/>
    </row>
    <row r="624" spans="4:6">
      <c r="D624" s="41"/>
      <c r="E624" s="41"/>
      <c r="F624" s="3"/>
    </row>
    <row r="625" spans="4:6">
      <c r="D625" s="41"/>
      <c r="E625" s="41"/>
      <c r="F625" s="3"/>
    </row>
    <row r="626" spans="4:6">
      <c r="D626" s="41"/>
      <c r="E626" s="41"/>
      <c r="F626" s="3"/>
    </row>
    <row r="627" spans="4:6">
      <c r="D627" s="41"/>
      <c r="E627" s="41"/>
      <c r="F627" s="3"/>
    </row>
    <row r="628" spans="4:6">
      <c r="D628" s="41"/>
      <c r="E628" s="41"/>
      <c r="F628" s="3"/>
    </row>
    <row r="629" spans="4:6">
      <c r="D629" s="41"/>
      <c r="E629" s="41"/>
      <c r="F629" s="3"/>
    </row>
    <row r="630" spans="4:6">
      <c r="D630" s="41"/>
      <c r="E630" s="41"/>
      <c r="F630" s="3"/>
    </row>
    <row r="631" spans="4:6">
      <c r="D631" s="41"/>
      <c r="E631" s="41"/>
      <c r="F631" s="3"/>
    </row>
    <row r="632" spans="4:6">
      <c r="D632" s="41"/>
      <c r="E632" s="41"/>
      <c r="F632" s="3"/>
    </row>
    <row r="633" spans="4:6">
      <c r="D633" s="41"/>
      <c r="E633" s="41"/>
      <c r="F633" s="3"/>
    </row>
    <row r="634" spans="4:6">
      <c r="D634" s="41"/>
      <c r="E634" s="41"/>
      <c r="F634" s="3"/>
    </row>
    <row r="635" spans="4:6">
      <c r="D635" s="41"/>
      <c r="E635" s="41"/>
      <c r="F635" s="3"/>
    </row>
    <row r="636" spans="4:6">
      <c r="D636" s="41"/>
      <c r="E636" s="41"/>
      <c r="F636" s="3"/>
    </row>
    <row r="637" spans="4:6">
      <c r="D637" s="41"/>
      <c r="E637" s="41"/>
      <c r="F637" s="3"/>
    </row>
    <row r="638" spans="4:6">
      <c r="D638" s="41"/>
      <c r="E638" s="41"/>
      <c r="F638" s="3"/>
    </row>
    <row r="639" spans="4:6">
      <c r="D639" s="41"/>
      <c r="E639" s="41"/>
      <c r="F639" s="3"/>
    </row>
    <row r="640" spans="4:6">
      <c r="D640" s="41"/>
      <c r="E640" s="41"/>
      <c r="F640" s="3"/>
    </row>
    <row r="641" spans="4:6">
      <c r="D641" s="41"/>
      <c r="E641" s="41"/>
      <c r="F641" s="3"/>
    </row>
    <row r="642" spans="4:6">
      <c r="D642" s="41"/>
      <c r="E642" s="41"/>
      <c r="F642" s="3"/>
    </row>
    <row r="643" spans="4:6">
      <c r="D643" s="41"/>
      <c r="E643" s="41"/>
      <c r="F643" s="3"/>
    </row>
    <row r="644" spans="4:6">
      <c r="D644" s="41"/>
      <c r="E644" s="41"/>
      <c r="F644" s="3"/>
    </row>
    <row r="645" spans="4:6">
      <c r="D645" s="41"/>
      <c r="E645" s="41"/>
      <c r="F645" s="3"/>
    </row>
    <row r="646" spans="4:6">
      <c r="D646" s="41"/>
      <c r="E646" s="41"/>
      <c r="F646" s="3"/>
    </row>
    <row r="647" spans="4:6">
      <c r="D647" s="41"/>
      <c r="E647" s="41"/>
      <c r="F647" s="3"/>
    </row>
    <row r="648" spans="4:6">
      <c r="D648" s="41"/>
      <c r="E648" s="41"/>
      <c r="F648" s="3"/>
    </row>
    <row r="649" spans="4:6">
      <c r="D649" s="41"/>
      <c r="E649" s="41"/>
      <c r="F649" s="3"/>
    </row>
    <row r="650" spans="4:6">
      <c r="D650" s="41"/>
      <c r="E650" s="41"/>
      <c r="F650" s="3"/>
    </row>
    <row r="651" spans="4:6">
      <c r="D651" s="41"/>
      <c r="E651" s="41"/>
      <c r="F651" s="3"/>
    </row>
    <row r="652" spans="4:6">
      <c r="D652" s="41"/>
      <c r="E652" s="41"/>
      <c r="F652" s="3"/>
    </row>
    <row r="653" spans="4:6">
      <c r="D653" s="41"/>
      <c r="E653" s="41"/>
      <c r="F653" s="3"/>
    </row>
    <row r="654" spans="4:6">
      <c r="D654" s="41"/>
      <c r="E654" s="41"/>
      <c r="F654" s="3"/>
    </row>
    <row r="655" spans="4:6">
      <c r="D655" s="41"/>
      <c r="E655" s="41"/>
      <c r="F655" s="3"/>
    </row>
    <row r="656" spans="4:6">
      <c r="D656" s="41"/>
      <c r="E656" s="41"/>
      <c r="F656" s="3"/>
    </row>
    <row r="657" spans="4:6">
      <c r="D657" s="41"/>
      <c r="E657" s="41"/>
      <c r="F657" s="3"/>
    </row>
    <row r="658" spans="4:6">
      <c r="D658" s="41"/>
      <c r="E658" s="41"/>
      <c r="F658" s="3"/>
    </row>
    <row r="659" spans="4:6">
      <c r="D659" s="41"/>
      <c r="E659" s="41"/>
      <c r="F659" s="3"/>
    </row>
    <row r="660" spans="4:6">
      <c r="D660" s="41"/>
      <c r="E660" s="41"/>
      <c r="F660" s="3"/>
    </row>
    <row r="661" spans="4:6">
      <c r="D661" s="41"/>
      <c r="E661" s="41"/>
      <c r="F661" s="3"/>
    </row>
    <row r="662" spans="4:6">
      <c r="D662" s="41"/>
      <c r="E662" s="41"/>
      <c r="F662" s="3"/>
    </row>
    <row r="663" spans="4:6">
      <c r="D663" s="41"/>
      <c r="E663" s="41"/>
      <c r="F663" s="3"/>
    </row>
    <row r="664" spans="4:6">
      <c r="D664" s="41"/>
      <c r="E664" s="41"/>
      <c r="F664" s="3"/>
    </row>
    <row r="665" spans="4:6">
      <c r="D665" s="41"/>
      <c r="E665" s="41"/>
      <c r="F665" s="3"/>
    </row>
    <row r="666" spans="4:6">
      <c r="D666" s="41"/>
      <c r="E666" s="41"/>
      <c r="F666" s="3"/>
    </row>
    <row r="667" spans="4:6">
      <c r="D667" s="41"/>
      <c r="E667" s="41"/>
      <c r="F667" s="3"/>
    </row>
    <row r="668" spans="4:6">
      <c r="D668" s="41"/>
      <c r="E668" s="41"/>
      <c r="F668" s="3"/>
    </row>
    <row r="669" spans="4:6">
      <c r="D669" s="41"/>
      <c r="E669" s="41"/>
      <c r="F669" s="3"/>
    </row>
    <row r="670" spans="4:6">
      <c r="D670" s="41"/>
      <c r="E670" s="41"/>
      <c r="F670" s="3"/>
    </row>
    <row r="671" spans="4:6">
      <c r="D671" s="41"/>
      <c r="E671" s="41"/>
      <c r="F671" s="3"/>
    </row>
    <row r="672" spans="4:6">
      <c r="D672" s="41"/>
      <c r="E672" s="41"/>
      <c r="F672" s="3"/>
    </row>
    <row r="673" spans="4:6">
      <c r="D673" s="41"/>
      <c r="E673" s="41"/>
      <c r="F673" s="3"/>
    </row>
    <row r="674" spans="4:6">
      <c r="D674" s="41"/>
      <c r="E674" s="41"/>
      <c r="F674" s="3"/>
    </row>
    <row r="675" spans="4:6">
      <c r="D675" s="41"/>
      <c r="E675" s="41"/>
      <c r="F675" s="3"/>
    </row>
    <row r="676" spans="4:6">
      <c r="D676" s="41"/>
      <c r="E676" s="41"/>
      <c r="F676" s="3"/>
    </row>
    <row r="677" spans="4:6">
      <c r="D677" s="41"/>
      <c r="E677" s="41"/>
      <c r="F677" s="3"/>
    </row>
    <row r="678" spans="4:6">
      <c r="D678" s="41"/>
      <c r="E678" s="41"/>
      <c r="F678" s="3"/>
    </row>
    <row r="679" spans="4:6">
      <c r="D679" s="41"/>
      <c r="E679" s="41"/>
      <c r="F679" s="3"/>
    </row>
    <row r="680" spans="4:6">
      <c r="D680" s="41"/>
      <c r="E680" s="41"/>
      <c r="F680" s="3"/>
    </row>
    <row r="681" spans="4:6">
      <c r="D681" s="41"/>
      <c r="E681" s="41"/>
      <c r="F681" s="3"/>
    </row>
    <row r="682" spans="4:6">
      <c r="D682" s="41"/>
      <c r="E682" s="41"/>
      <c r="F682" s="3"/>
    </row>
    <row r="683" spans="4:6">
      <c r="D683" s="41"/>
      <c r="E683" s="41"/>
      <c r="F683" s="3"/>
    </row>
    <row r="684" spans="4:6">
      <c r="D684" s="41"/>
      <c r="E684" s="41"/>
      <c r="F684" s="3"/>
    </row>
    <row r="685" spans="4:6">
      <c r="D685" s="41"/>
      <c r="E685" s="41"/>
      <c r="F685" s="3"/>
    </row>
    <row r="686" spans="4:6">
      <c r="D686" s="41"/>
      <c r="E686" s="41"/>
      <c r="F686" s="3"/>
    </row>
    <row r="687" spans="4:6">
      <c r="D687" s="41"/>
      <c r="E687" s="41"/>
      <c r="F687" s="3"/>
    </row>
    <row r="688" spans="4:6">
      <c r="D688" s="41"/>
      <c r="E688" s="41"/>
      <c r="F688" s="3"/>
    </row>
    <row r="689" spans="4:6">
      <c r="D689" s="41"/>
      <c r="E689" s="41"/>
      <c r="F689" s="3"/>
    </row>
    <row r="690" spans="4:6">
      <c r="D690" s="41"/>
      <c r="E690" s="41"/>
      <c r="F690" s="3"/>
    </row>
    <row r="691" spans="4:6">
      <c r="D691" s="41"/>
      <c r="E691" s="41"/>
      <c r="F691" s="3"/>
    </row>
    <row r="692" spans="4:6">
      <c r="D692" s="41"/>
      <c r="E692" s="41"/>
      <c r="F692" s="3"/>
    </row>
    <row r="693" spans="4:6">
      <c r="D693" s="41"/>
      <c r="E693" s="41"/>
      <c r="F693" s="3"/>
    </row>
    <row r="694" spans="4:6">
      <c r="D694" s="41"/>
      <c r="E694" s="41"/>
      <c r="F694" s="3"/>
    </row>
    <row r="695" spans="4:6">
      <c r="D695" s="41"/>
      <c r="E695" s="41"/>
      <c r="F695" s="3"/>
    </row>
    <row r="696" spans="4:6">
      <c r="D696" s="41"/>
      <c r="E696" s="41"/>
      <c r="F696" s="3"/>
    </row>
    <row r="697" spans="4:6">
      <c r="D697" s="41"/>
      <c r="E697" s="41"/>
      <c r="F697" s="3"/>
    </row>
    <row r="698" spans="4:6">
      <c r="D698" s="41"/>
      <c r="E698" s="41"/>
      <c r="F698" s="3"/>
    </row>
    <row r="699" spans="4:6">
      <c r="D699" s="41"/>
      <c r="E699" s="41"/>
      <c r="F699" s="3"/>
    </row>
    <row r="700" spans="4:6">
      <c r="D700" s="41"/>
      <c r="E700" s="41"/>
      <c r="F700" s="3"/>
    </row>
    <row r="701" spans="4:6">
      <c r="D701" s="41"/>
      <c r="E701" s="41"/>
      <c r="F701" s="3"/>
    </row>
    <row r="702" spans="4:6">
      <c r="D702" s="41"/>
      <c r="E702" s="41"/>
      <c r="F702" s="3"/>
    </row>
    <row r="703" spans="4:6">
      <c r="D703" s="41"/>
      <c r="E703" s="41"/>
      <c r="F703" s="3"/>
    </row>
    <row r="704" spans="4:6">
      <c r="D704" s="41"/>
      <c r="E704" s="41"/>
      <c r="F704" s="3"/>
    </row>
    <row r="705" spans="4:6">
      <c r="D705" s="41"/>
      <c r="E705" s="41"/>
      <c r="F705" s="3"/>
    </row>
    <row r="706" spans="4:6">
      <c r="D706" s="41"/>
      <c r="E706" s="41"/>
      <c r="F706" s="3"/>
    </row>
    <row r="707" spans="4:6">
      <c r="D707" s="41"/>
      <c r="E707" s="41"/>
      <c r="F707" s="3"/>
    </row>
    <row r="708" spans="4:6">
      <c r="D708" s="41"/>
      <c r="E708" s="41"/>
      <c r="F708" s="3"/>
    </row>
    <row r="709" spans="4:6">
      <c r="D709" s="41"/>
      <c r="E709" s="41"/>
      <c r="F709" s="3"/>
    </row>
    <row r="710" spans="4:6">
      <c r="D710" s="41"/>
      <c r="E710" s="41"/>
      <c r="F710" s="3"/>
    </row>
    <row r="711" spans="4:6">
      <c r="D711" s="41"/>
      <c r="E711" s="41"/>
      <c r="F711" s="3"/>
    </row>
    <row r="712" spans="4:6">
      <c r="D712" s="41"/>
      <c r="E712" s="41"/>
      <c r="F712" s="3"/>
    </row>
    <row r="713" spans="4:6">
      <c r="D713" s="41"/>
      <c r="E713" s="41"/>
      <c r="F713" s="3"/>
    </row>
    <row r="714" spans="4:6">
      <c r="D714" s="41"/>
      <c r="E714" s="41"/>
      <c r="F714" s="3"/>
    </row>
    <row r="715" spans="4:6">
      <c r="D715" s="41"/>
      <c r="E715" s="41"/>
      <c r="F715" s="3"/>
    </row>
    <row r="716" spans="4:6">
      <c r="D716" s="41"/>
      <c r="E716" s="41"/>
      <c r="F716" s="3"/>
    </row>
    <row r="717" spans="4:6">
      <c r="D717" s="41"/>
      <c r="E717" s="41"/>
      <c r="F717" s="3"/>
    </row>
    <row r="718" spans="4:6">
      <c r="D718" s="41"/>
      <c r="E718" s="41"/>
      <c r="F718" s="3"/>
    </row>
    <row r="719" spans="4:6">
      <c r="D719" s="41"/>
      <c r="E719" s="41"/>
      <c r="F719" s="3"/>
    </row>
    <row r="720" spans="4:6">
      <c r="D720" s="41"/>
      <c r="E720" s="41"/>
      <c r="F720" s="3"/>
    </row>
    <row r="721" spans="4:6">
      <c r="D721" s="41"/>
      <c r="E721" s="41"/>
      <c r="F721" s="3"/>
    </row>
    <row r="722" spans="4:6">
      <c r="D722" s="41"/>
      <c r="E722" s="41"/>
      <c r="F722" s="3"/>
    </row>
    <row r="723" spans="4:6">
      <c r="D723" s="41"/>
      <c r="E723" s="41"/>
      <c r="F723" s="3"/>
    </row>
    <row r="724" spans="4:6">
      <c r="D724" s="41"/>
      <c r="E724" s="41"/>
      <c r="F724" s="3"/>
    </row>
    <row r="725" spans="4:6">
      <c r="D725" s="41"/>
      <c r="E725" s="41"/>
      <c r="F725" s="3"/>
    </row>
    <row r="726" spans="4:6">
      <c r="D726" s="41"/>
      <c r="E726" s="41"/>
      <c r="F726" s="3"/>
    </row>
    <row r="727" spans="4:6">
      <c r="D727" s="41"/>
      <c r="E727" s="41"/>
      <c r="F727" s="3"/>
    </row>
    <row r="728" spans="4:6">
      <c r="D728" s="41"/>
      <c r="E728" s="41"/>
      <c r="F728" s="3"/>
    </row>
    <row r="729" spans="4:6">
      <c r="D729" s="41"/>
      <c r="E729" s="41"/>
      <c r="F729" s="3"/>
    </row>
    <row r="730" spans="4:6">
      <c r="D730" s="41"/>
      <c r="E730" s="41"/>
      <c r="F730" s="3"/>
    </row>
    <row r="731" spans="4:6">
      <c r="D731" s="41"/>
      <c r="E731" s="41"/>
      <c r="F731" s="3"/>
    </row>
    <row r="732" spans="4:6">
      <c r="D732" s="41"/>
      <c r="E732" s="41"/>
      <c r="F732" s="3"/>
    </row>
    <row r="733" spans="4:6">
      <c r="D733" s="41"/>
      <c r="E733" s="41"/>
      <c r="F733" s="3"/>
    </row>
    <row r="734" spans="4:6">
      <c r="D734" s="41"/>
      <c r="E734" s="41"/>
      <c r="F734" s="3"/>
    </row>
    <row r="735" spans="4:6">
      <c r="D735" s="41"/>
      <c r="E735" s="41"/>
      <c r="F735" s="3"/>
    </row>
    <row r="736" spans="4:6">
      <c r="D736" s="41"/>
      <c r="E736" s="41"/>
      <c r="F736" s="3"/>
    </row>
    <row r="737" spans="4:6">
      <c r="D737" s="41"/>
      <c r="E737" s="41"/>
      <c r="F737" s="3"/>
    </row>
    <row r="738" spans="4:6">
      <c r="D738" s="41"/>
      <c r="E738" s="41"/>
      <c r="F738" s="3"/>
    </row>
    <row r="739" spans="4:6">
      <c r="D739" s="41"/>
      <c r="E739" s="41"/>
      <c r="F739" s="3"/>
    </row>
    <row r="740" spans="4:6">
      <c r="D740" s="41"/>
      <c r="E740" s="41"/>
      <c r="F740" s="3"/>
    </row>
    <row r="741" spans="4:6">
      <c r="D741" s="41"/>
      <c r="E741" s="41"/>
      <c r="F741" s="3"/>
    </row>
    <row r="742" spans="4:6">
      <c r="D742" s="41"/>
      <c r="E742" s="41"/>
      <c r="F742" s="3"/>
    </row>
    <row r="743" spans="4:6">
      <c r="D743" s="41"/>
      <c r="E743" s="41"/>
      <c r="F743" s="3"/>
    </row>
    <row r="744" spans="4:6">
      <c r="D744" s="41"/>
      <c r="E744" s="41"/>
      <c r="F744" s="3"/>
    </row>
    <row r="745" spans="4:6">
      <c r="D745" s="41"/>
      <c r="E745" s="41"/>
      <c r="F745" s="3"/>
    </row>
    <row r="746" spans="4:6">
      <c r="D746" s="41"/>
      <c r="E746" s="41"/>
      <c r="F746" s="3"/>
    </row>
    <row r="747" spans="4:6">
      <c r="D747" s="41"/>
      <c r="E747" s="41"/>
      <c r="F747" s="3"/>
    </row>
    <row r="748" spans="4:6">
      <c r="D748" s="41"/>
      <c r="E748" s="41"/>
      <c r="F748" s="3"/>
    </row>
    <row r="749" spans="4:6">
      <c r="D749" s="41"/>
      <c r="E749" s="41"/>
      <c r="F749" s="3"/>
    </row>
    <row r="750" spans="4:6">
      <c r="D750" s="41"/>
      <c r="E750" s="41"/>
      <c r="F750" s="3"/>
    </row>
    <row r="751" spans="4:6">
      <c r="D751" s="41"/>
      <c r="E751" s="41"/>
      <c r="F751" s="3"/>
    </row>
    <row r="752" spans="4:6">
      <c r="D752" s="41"/>
      <c r="E752" s="41"/>
      <c r="F752" s="3"/>
    </row>
    <row r="753" spans="4:6">
      <c r="D753" s="41"/>
      <c r="E753" s="41"/>
      <c r="F753" s="3"/>
    </row>
    <row r="754" spans="4:6">
      <c r="D754" s="41"/>
      <c r="E754" s="41"/>
      <c r="F754" s="3"/>
    </row>
    <row r="755" spans="4:6">
      <c r="D755" s="41"/>
      <c r="E755" s="41"/>
      <c r="F755" s="3"/>
    </row>
    <row r="756" spans="4:6">
      <c r="D756" s="41"/>
      <c r="E756" s="41"/>
      <c r="F756" s="3"/>
    </row>
    <row r="757" spans="4:6">
      <c r="D757" s="41"/>
      <c r="E757" s="41"/>
      <c r="F757" s="3"/>
    </row>
    <row r="758" spans="4:6">
      <c r="D758" s="41"/>
      <c r="E758" s="41"/>
      <c r="F758" s="3"/>
    </row>
    <row r="759" spans="4:6">
      <c r="D759" s="41"/>
      <c r="E759" s="41"/>
      <c r="F759" s="3"/>
    </row>
    <row r="760" spans="4:6">
      <c r="D760" s="41"/>
      <c r="E760" s="41"/>
      <c r="F760" s="3"/>
    </row>
    <row r="761" spans="4:6">
      <c r="D761" s="41"/>
      <c r="E761" s="41"/>
      <c r="F761" s="3"/>
    </row>
    <row r="762" spans="4:6">
      <c r="D762" s="41"/>
      <c r="E762" s="41"/>
      <c r="F762" s="3"/>
    </row>
    <row r="763" spans="4:6">
      <c r="D763" s="41"/>
      <c r="E763" s="41"/>
      <c r="F763" s="3"/>
    </row>
    <row r="764" spans="4:6">
      <c r="D764" s="41"/>
      <c r="E764" s="41"/>
      <c r="F764" s="3"/>
    </row>
    <row r="765" spans="4:6">
      <c r="D765" s="41"/>
      <c r="E765" s="41"/>
      <c r="F765" s="3"/>
    </row>
    <row r="766" spans="4:6">
      <c r="D766" s="41"/>
      <c r="E766" s="41"/>
      <c r="F766" s="3"/>
    </row>
    <row r="767" spans="4:6">
      <c r="D767" s="41"/>
      <c r="E767" s="41"/>
      <c r="F767" s="3"/>
    </row>
    <row r="768" spans="4:6">
      <c r="D768" s="41"/>
      <c r="E768" s="41"/>
      <c r="F768" s="3"/>
    </row>
    <row r="769" spans="4:6">
      <c r="D769" s="41"/>
      <c r="E769" s="41"/>
      <c r="F769" s="3"/>
    </row>
    <row r="770" spans="4:6">
      <c r="D770" s="41"/>
      <c r="E770" s="41"/>
      <c r="F770" s="3"/>
    </row>
    <row r="771" spans="4:6">
      <c r="D771" s="41"/>
      <c r="E771" s="41"/>
      <c r="F771" s="3"/>
    </row>
    <row r="772" spans="4:6">
      <c r="D772" s="41"/>
      <c r="E772" s="41"/>
      <c r="F772" s="3"/>
    </row>
    <row r="773" spans="4:6">
      <c r="D773" s="41"/>
      <c r="E773" s="41"/>
      <c r="F773" s="3"/>
    </row>
    <row r="774" spans="4:6">
      <c r="D774" s="41"/>
      <c r="E774" s="41"/>
      <c r="F774" s="3"/>
    </row>
    <row r="775" spans="4:6">
      <c r="D775" s="41"/>
      <c r="E775" s="41"/>
      <c r="F775" s="3"/>
    </row>
    <row r="776" spans="4:6">
      <c r="D776" s="41"/>
      <c r="E776" s="41"/>
      <c r="F776" s="3"/>
    </row>
    <row r="777" spans="4:6">
      <c r="D777" s="41"/>
      <c r="E777" s="41"/>
      <c r="F777" s="3"/>
    </row>
    <row r="778" spans="4:6">
      <c r="D778" s="41"/>
      <c r="E778" s="41"/>
      <c r="F778" s="3"/>
    </row>
    <row r="779" spans="4:6">
      <c r="D779" s="41"/>
      <c r="E779" s="41"/>
      <c r="F779" s="3"/>
    </row>
    <row r="780" spans="4:6">
      <c r="D780" s="41"/>
      <c r="E780" s="41"/>
      <c r="F780" s="3"/>
    </row>
    <row r="781" spans="4:6">
      <c r="D781" s="41"/>
      <c r="E781" s="41"/>
      <c r="F781" s="3"/>
    </row>
    <row r="782" spans="4:6">
      <c r="D782" s="41"/>
      <c r="E782" s="41"/>
      <c r="F782" s="3"/>
    </row>
    <row r="783" spans="4:6">
      <c r="D783" s="41"/>
      <c r="E783" s="41"/>
      <c r="F783" s="3"/>
    </row>
    <row r="784" spans="4:6">
      <c r="D784" s="41"/>
      <c r="E784" s="41"/>
      <c r="F784" s="3"/>
    </row>
    <row r="785" spans="4:6">
      <c r="D785" s="41"/>
      <c r="E785" s="41"/>
      <c r="F785" s="3"/>
    </row>
    <row r="786" spans="4:6">
      <c r="D786" s="41"/>
      <c r="E786" s="41"/>
      <c r="F786" s="3"/>
    </row>
    <row r="787" spans="4:6">
      <c r="D787" s="41"/>
      <c r="E787" s="41"/>
      <c r="F787" s="3"/>
    </row>
    <row r="788" spans="4:6">
      <c r="D788" s="41"/>
      <c r="E788" s="41"/>
      <c r="F788" s="3"/>
    </row>
    <row r="789" spans="4:6">
      <c r="D789" s="41"/>
      <c r="E789" s="41"/>
      <c r="F789" s="3"/>
    </row>
    <row r="790" spans="4:6">
      <c r="D790" s="41"/>
      <c r="E790" s="41"/>
      <c r="F790" s="3"/>
    </row>
    <row r="791" spans="4:6">
      <c r="D791" s="41"/>
      <c r="E791" s="41"/>
      <c r="F791" s="3"/>
    </row>
    <row r="792" spans="4:6">
      <c r="D792" s="41"/>
      <c r="E792" s="41"/>
      <c r="F792" s="3"/>
    </row>
    <row r="793" spans="4:6">
      <c r="D793" s="41"/>
      <c r="E793" s="41"/>
      <c r="F793" s="3"/>
    </row>
    <row r="794" spans="4:6">
      <c r="D794" s="41"/>
      <c r="E794" s="41"/>
      <c r="F794" s="3"/>
    </row>
    <row r="795" spans="4:6">
      <c r="D795" s="41"/>
      <c r="E795" s="41"/>
      <c r="F795" s="3"/>
    </row>
    <row r="796" spans="4:6">
      <c r="D796" s="41"/>
      <c r="E796" s="41"/>
      <c r="F796" s="3"/>
    </row>
    <row r="797" spans="4:6">
      <c r="D797" s="41"/>
      <c r="E797" s="41"/>
      <c r="F797" s="3"/>
    </row>
    <row r="798" spans="4:6">
      <c r="D798" s="41"/>
      <c r="E798" s="41"/>
      <c r="F798" s="3"/>
    </row>
    <row r="799" spans="4:6">
      <c r="D799" s="41"/>
      <c r="E799" s="41"/>
      <c r="F799" s="3"/>
    </row>
    <row r="800" spans="4:6">
      <c r="D800" s="41"/>
      <c r="E800" s="41"/>
      <c r="F800" s="3"/>
    </row>
    <row r="801" spans="4:6">
      <c r="D801" s="41"/>
      <c r="E801" s="41"/>
      <c r="F801" s="3"/>
    </row>
    <row r="802" spans="4:6">
      <c r="D802" s="41"/>
      <c r="E802" s="41"/>
      <c r="F802" s="3"/>
    </row>
    <row r="803" spans="4:6">
      <c r="D803" s="41"/>
      <c r="E803" s="41"/>
      <c r="F803" s="3"/>
    </row>
    <row r="804" spans="4:6">
      <c r="D804" s="41"/>
      <c r="E804" s="41"/>
      <c r="F804" s="3"/>
    </row>
    <row r="805" spans="4:6">
      <c r="D805" s="41"/>
      <c r="E805" s="41"/>
      <c r="F805" s="3"/>
    </row>
    <row r="806" spans="4:6">
      <c r="D806" s="41"/>
      <c r="E806" s="41"/>
      <c r="F806" s="3"/>
    </row>
    <row r="807" spans="4:6">
      <c r="D807" s="41"/>
      <c r="E807" s="41"/>
      <c r="F807" s="3"/>
    </row>
    <row r="808" spans="4:6">
      <c r="D808" s="41"/>
      <c r="E808" s="41"/>
      <c r="F808" s="3"/>
    </row>
    <row r="809" spans="4:6">
      <c r="D809" s="41"/>
      <c r="E809" s="41"/>
      <c r="F809" s="3"/>
    </row>
    <row r="810" spans="4:6">
      <c r="D810" s="41"/>
      <c r="E810" s="41"/>
      <c r="F810" s="3"/>
    </row>
    <row r="811" spans="4:6">
      <c r="D811" s="41"/>
      <c r="E811" s="41"/>
      <c r="F811" s="3"/>
    </row>
    <row r="812" spans="4:6">
      <c r="D812" s="41"/>
      <c r="E812" s="41"/>
      <c r="F812" s="3"/>
    </row>
    <row r="813" spans="4:6">
      <c r="D813" s="41"/>
      <c r="E813" s="41"/>
      <c r="F813" s="3"/>
    </row>
    <row r="814" spans="4:6">
      <c r="D814" s="41"/>
      <c r="E814" s="41"/>
      <c r="F814" s="3"/>
    </row>
    <row r="815" spans="4:6">
      <c r="D815" s="41"/>
      <c r="E815" s="41"/>
      <c r="F815" s="3"/>
    </row>
    <row r="816" spans="4:6">
      <c r="D816" s="41"/>
      <c r="E816" s="41"/>
      <c r="F816" s="3"/>
    </row>
    <row r="817" spans="4:6">
      <c r="D817" s="41"/>
      <c r="E817" s="41"/>
      <c r="F817" s="3"/>
    </row>
    <row r="818" spans="4:6">
      <c r="D818" s="41"/>
      <c r="E818" s="41"/>
      <c r="F818" s="3"/>
    </row>
    <row r="819" spans="4:6">
      <c r="D819" s="41"/>
      <c r="E819" s="41"/>
      <c r="F819" s="3"/>
    </row>
    <row r="820" spans="4:6">
      <c r="D820" s="41"/>
      <c r="E820" s="41"/>
      <c r="F820" s="3"/>
    </row>
    <row r="821" spans="4:6">
      <c r="D821" s="41"/>
      <c r="E821" s="41"/>
      <c r="F821" s="3"/>
    </row>
    <row r="822" spans="4:6">
      <c r="D822" s="41"/>
      <c r="E822" s="41"/>
      <c r="F822" s="3"/>
    </row>
    <row r="823" spans="4:6">
      <c r="D823" s="41"/>
      <c r="E823" s="41"/>
      <c r="F823" s="3"/>
    </row>
    <row r="824" spans="4:6">
      <c r="D824" s="41"/>
      <c r="E824" s="41"/>
      <c r="F824" s="3"/>
    </row>
    <row r="825" spans="4:6">
      <c r="D825" s="41"/>
      <c r="E825" s="41"/>
      <c r="F825" s="3"/>
    </row>
    <row r="826" spans="4:6">
      <c r="D826" s="41"/>
      <c r="E826" s="41"/>
      <c r="F826" s="3"/>
    </row>
    <row r="827" spans="4:6">
      <c r="D827" s="41"/>
      <c r="E827" s="41"/>
      <c r="F827" s="3"/>
    </row>
    <row r="828" spans="4:6">
      <c r="D828" s="41"/>
      <c r="E828" s="41"/>
      <c r="F828" s="3"/>
    </row>
    <row r="829" spans="4:6">
      <c r="D829" s="41"/>
      <c r="E829" s="41"/>
      <c r="F829" s="3"/>
    </row>
    <row r="830" spans="4:6">
      <c r="D830" s="41"/>
      <c r="E830" s="41"/>
      <c r="F830" s="3"/>
    </row>
    <row r="831" spans="4:6">
      <c r="D831" s="41"/>
      <c r="E831" s="41"/>
      <c r="F831" s="3"/>
    </row>
    <row r="832" spans="4:6">
      <c r="D832" s="41"/>
      <c r="E832" s="41"/>
      <c r="F832" s="3"/>
    </row>
    <row r="833" spans="4:6">
      <c r="D833" s="41"/>
      <c r="E833" s="41"/>
      <c r="F833" s="3"/>
    </row>
    <row r="834" spans="4:6">
      <c r="D834" s="41"/>
      <c r="E834" s="41"/>
      <c r="F834" s="3"/>
    </row>
    <row r="835" spans="4:6">
      <c r="D835" s="41"/>
      <c r="E835" s="41"/>
      <c r="F835" s="3"/>
    </row>
    <row r="836" spans="4:6">
      <c r="D836" s="41"/>
      <c r="E836" s="41"/>
      <c r="F836" s="3"/>
    </row>
    <row r="837" spans="4:6">
      <c r="D837" s="41"/>
      <c r="E837" s="41"/>
      <c r="F837" s="3"/>
    </row>
    <row r="838" spans="4:6">
      <c r="D838" s="41"/>
      <c r="E838" s="41"/>
      <c r="F838" s="3"/>
    </row>
    <row r="839" spans="4:6">
      <c r="D839" s="41"/>
      <c r="E839" s="41"/>
      <c r="F839" s="3"/>
    </row>
    <row r="840" spans="4:6">
      <c r="D840" s="41"/>
      <c r="E840" s="41"/>
      <c r="F840" s="3"/>
    </row>
    <row r="841" spans="4:6">
      <c r="D841" s="41"/>
      <c r="E841" s="41"/>
      <c r="F841" s="3"/>
    </row>
    <row r="842" spans="4:6">
      <c r="D842" s="41"/>
      <c r="E842" s="41"/>
      <c r="F842" s="3"/>
    </row>
    <row r="843" spans="4:6">
      <c r="D843" s="41"/>
      <c r="E843" s="41"/>
      <c r="F843" s="3"/>
    </row>
    <row r="844" spans="4:6">
      <c r="D844" s="41"/>
      <c r="E844" s="41"/>
      <c r="F844" s="3"/>
    </row>
    <row r="845" spans="4:6">
      <c r="D845" s="41"/>
      <c r="E845" s="41"/>
      <c r="F845" s="3"/>
    </row>
    <row r="846" spans="4:6">
      <c r="D846" s="41"/>
      <c r="E846" s="41"/>
      <c r="F846" s="3"/>
    </row>
    <row r="847" spans="4:6">
      <c r="D847" s="41"/>
      <c r="E847" s="41"/>
      <c r="F847" s="3"/>
    </row>
    <row r="848" spans="4:6">
      <c r="D848" s="41"/>
      <c r="E848" s="41"/>
      <c r="F848" s="3"/>
    </row>
    <row r="849" spans="4:6">
      <c r="D849" s="41"/>
      <c r="E849" s="41"/>
      <c r="F849" s="3"/>
    </row>
    <row r="850" spans="4:6">
      <c r="D850" s="41"/>
      <c r="E850" s="41"/>
      <c r="F850" s="3"/>
    </row>
    <row r="851" spans="4:6">
      <c r="D851" s="41"/>
      <c r="E851" s="41"/>
      <c r="F851" s="3"/>
    </row>
    <row r="852" spans="4:6">
      <c r="D852" s="41"/>
      <c r="E852" s="41"/>
      <c r="F852" s="3"/>
    </row>
    <row r="853" spans="4:6">
      <c r="D853" s="41"/>
      <c r="E853" s="41"/>
      <c r="F853" s="3"/>
    </row>
    <row r="854" spans="4:6">
      <c r="D854" s="41"/>
      <c r="E854" s="41"/>
      <c r="F854" s="3"/>
    </row>
    <row r="855" spans="4:6">
      <c r="D855" s="41"/>
      <c r="E855" s="41"/>
      <c r="F855" s="3"/>
    </row>
    <row r="856" spans="4:6">
      <c r="D856" s="41"/>
      <c r="E856" s="41"/>
      <c r="F856" s="3"/>
    </row>
    <row r="857" spans="4:6">
      <c r="D857" s="41"/>
      <c r="E857" s="41"/>
      <c r="F857" s="3"/>
    </row>
    <row r="858" spans="4:6">
      <c r="D858" s="41"/>
      <c r="E858" s="41"/>
      <c r="F858" s="3"/>
    </row>
    <row r="859" spans="4:6">
      <c r="D859" s="41"/>
      <c r="E859" s="41"/>
      <c r="F859" s="3"/>
    </row>
    <row r="860" spans="4:6">
      <c r="D860" s="41"/>
      <c r="E860" s="41"/>
      <c r="F860" s="3"/>
    </row>
    <row r="861" spans="4:6">
      <c r="D861" s="41"/>
      <c r="E861" s="41"/>
      <c r="F861" s="3"/>
    </row>
    <row r="862" spans="4:6">
      <c r="D862" s="41"/>
      <c r="E862" s="41"/>
      <c r="F862" s="3"/>
    </row>
    <row r="863" spans="4:6">
      <c r="D863" s="41"/>
      <c r="E863" s="41"/>
      <c r="F863" s="3"/>
    </row>
    <row r="864" spans="4:6">
      <c r="D864" s="41"/>
      <c r="E864" s="41"/>
      <c r="F864" s="3"/>
    </row>
    <row r="865" spans="4:6">
      <c r="D865" s="41"/>
      <c r="E865" s="41"/>
      <c r="F865" s="3"/>
    </row>
    <row r="866" spans="4:6">
      <c r="D866" s="41"/>
      <c r="E866" s="41"/>
      <c r="F866" s="3"/>
    </row>
    <row r="867" spans="4:6">
      <c r="D867" s="41"/>
      <c r="E867" s="41"/>
      <c r="F867" s="3"/>
    </row>
    <row r="868" spans="4:6">
      <c r="D868" s="41"/>
      <c r="E868" s="41"/>
      <c r="F868" s="3"/>
    </row>
    <row r="869" spans="4:6">
      <c r="D869" s="41"/>
      <c r="E869" s="41"/>
      <c r="F869" s="3"/>
    </row>
    <row r="870" spans="4:6">
      <c r="D870" s="41"/>
      <c r="E870" s="41"/>
      <c r="F870" s="3"/>
    </row>
    <row r="871" spans="4:6">
      <c r="D871" s="41"/>
      <c r="E871" s="41"/>
      <c r="F871" s="3"/>
    </row>
    <row r="872" spans="4:6">
      <c r="D872" s="41"/>
      <c r="E872" s="41"/>
      <c r="F872" s="3"/>
    </row>
    <row r="873" spans="4:6">
      <c r="D873" s="41"/>
      <c r="E873" s="41"/>
      <c r="F873" s="3"/>
    </row>
    <row r="874" spans="4:6">
      <c r="D874" s="41"/>
      <c r="E874" s="41"/>
      <c r="F874" s="3"/>
    </row>
    <row r="875" spans="4:6">
      <c r="D875" s="41"/>
      <c r="E875" s="41"/>
      <c r="F875" s="3"/>
    </row>
    <row r="876" spans="4:6">
      <c r="D876" s="41"/>
      <c r="E876" s="41"/>
      <c r="F876" s="3"/>
    </row>
    <row r="877" spans="4:6">
      <c r="D877" s="41"/>
      <c r="E877" s="41"/>
      <c r="F877" s="3"/>
    </row>
    <row r="878" spans="4:6">
      <c r="D878" s="41"/>
      <c r="E878" s="41"/>
      <c r="F878" s="3"/>
    </row>
    <row r="879" spans="4:6">
      <c r="D879" s="41"/>
      <c r="E879" s="41"/>
      <c r="F879" s="3"/>
    </row>
    <row r="880" spans="4:6">
      <c r="D880" s="41"/>
      <c r="E880" s="41"/>
      <c r="F880" s="3"/>
    </row>
    <row r="881" spans="4:6">
      <c r="D881" s="41"/>
      <c r="E881" s="41"/>
      <c r="F881" s="3"/>
    </row>
    <row r="882" spans="4:6">
      <c r="D882" s="41"/>
      <c r="E882" s="41"/>
      <c r="F882" s="3"/>
    </row>
    <row r="883" spans="4:6">
      <c r="D883" s="41"/>
      <c r="E883" s="41"/>
      <c r="F883" s="3"/>
    </row>
    <row r="884" spans="4:6">
      <c r="D884" s="41"/>
      <c r="E884" s="41"/>
      <c r="F884" s="3"/>
    </row>
    <row r="885" spans="4:6">
      <c r="D885" s="41"/>
      <c r="E885" s="41"/>
      <c r="F885" s="3"/>
    </row>
    <row r="886" spans="4:6">
      <c r="D886" s="41"/>
      <c r="E886" s="41"/>
      <c r="F886" s="3"/>
    </row>
    <row r="887" spans="4:6">
      <c r="D887" s="41"/>
      <c r="E887" s="41"/>
      <c r="F887" s="3"/>
    </row>
    <row r="888" spans="4:6">
      <c r="D888" s="41"/>
      <c r="E888" s="41"/>
      <c r="F888" s="3"/>
    </row>
    <row r="889" spans="4:6">
      <c r="D889" s="41"/>
      <c r="E889" s="41"/>
      <c r="F889" s="3"/>
    </row>
    <row r="890" spans="4:6">
      <c r="D890" s="41"/>
      <c r="E890" s="41"/>
      <c r="F890" s="3"/>
    </row>
    <row r="891" spans="4:6">
      <c r="D891" s="41"/>
      <c r="E891" s="41"/>
      <c r="F891" s="3"/>
    </row>
    <row r="892" spans="4:6">
      <c r="D892" s="41"/>
      <c r="E892" s="41"/>
      <c r="F892" s="3"/>
    </row>
    <row r="893" spans="4:6">
      <c r="D893" s="41"/>
      <c r="E893" s="41"/>
      <c r="F893" s="3"/>
    </row>
    <row r="894" spans="4:6">
      <c r="D894" s="41"/>
      <c r="E894" s="41"/>
      <c r="F894" s="3"/>
    </row>
    <row r="895" spans="4:6">
      <c r="D895" s="41"/>
      <c r="E895" s="41"/>
      <c r="F895" s="3"/>
    </row>
    <row r="896" spans="4:6">
      <c r="D896" s="41"/>
      <c r="E896" s="41"/>
      <c r="F896" s="3"/>
    </row>
    <row r="897" spans="4:6">
      <c r="D897" s="41"/>
      <c r="E897" s="41"/>
      <c r="F897" s="3"/>
    </row>
    <row r="898" spans="4:6">
      <c r="D898" s="41"/>
      <c r="E898" s="41"/>
      <c r="F898" s="3"/>
    </row>
    <row r="899" spans="4:6">
      <c r="D899" s="41"/>
      <c r="E899" s="41"/>
      <c r="F899" s="3"/>
    </row>
    <row r="900" spans="4:6">
      <c r="D900" s="41"/>
      <c r="E900" s="41"/>
      <c r="F900" s="3"/>
    </row>
    <row r="901" spans="4:6">
      <c r="D901" s="41"/>
      <c r="E901" s="41"/>
      <c r="F901" s="3"/>
    </row>
    <row r="902" spans="4:6">
      <c r="D902" s="41"/>
      <c r="E902" s="41"/>
      <c r="F902" s="3"/>
    </row>
    <row r="903" spans="4:6">
      <c r="D903" s="41"/>
      <c r="E903" s="41"/>
      <c r="F903" s="3"/>
    </row>
    <row r="904" spans="4:6">
      <c r="D904" s="41"/>
      <c r="E904" s="41"/>
      <c r="F904" s="3"/>
    </row>
    <row r="905" spans="4:6">
      <c r="D905" s="41"/>
      <c r="E905" s="41"/>
      <c r="F905" s="3"/>
    </row>
    <row r="906" spans="4:6">
      <c r="D906" s="41"/>
      <c r="E906" s="41"/>
      <c r="F906" s="3"/>
    </row>
    <row r="907" spans="4:6">
      <c r="D907" s="41"/>
      <c r="E907" s="41"/>
      <c r="F907" s="3"/>
    </row>
    <row r="908" spans="4:6">
      <c r="D908" s="41"/>
      <c r="E908" s="41"/>
      <c r="F908" s="3"/>
    </row>
    <row r="909" spans="4:6">
      <c r="D909" s="41"/>
      <c r="E909" s="41"/>
      <c r="F909" s="3"/>
    </row>
    <row r="910" spans="4:6">
      <c r="D910" s="41"/>
      <c r="E910" s="41"/>
      <c r="F910" s="3"/>
    </row>
    <row r="911" spans="4:6">
      <c r="D911" s="41"/>
      <c r="E911" s="41"/>
      <c r="F911" s="3"/>
    </row>
    <row r="912" spans="4:6">
      <c r="D912" s="41"/>
      <c r="E912" s="41"/>
      <c r="F912" s="3"/>
    </row>
    <row r="913" spans="4:6">
      <c r="D913" s="41"/>
      <c r="E913" s="41"/>
      <c r="F913" s="3"/>
    </row>
    <row r="914" spans="4:6">
      <c r="D914" s="41"/>
      <c r="E914" s="41"/>
      <c r="F914" s="3"/>
    </row>
    <row r="915" spans="4:6">
      <c r="D915" s="41"/>
      <c r="E915" s="41"/>
      <c r="F915" s="3"/>
    </row>
    <row r="916" spans="4:6">
      <c r="D916" s="41"/>
      <c r="E916" s="41"/>
      <c r="F916" s="3"/>
    </row>
    <row r="917" spans="4:6">
      <c r="D917" s="41"/>
      <c r="E917" s="41"/>
      <c r="F917" s="3"/>
    </row>
    <row r="918" spans="4:6">
      <c r="D918" s="41"/>
      <c r="E918" s="41"/>
      <c r="F918" s="3"/>
    </row>
    <row r="919" spans="4:6">
      <c r="D919" s="41"/>
      <c r="E919" s="41"/>
      <c r="F919" s="3"/>
    </row>
    <row r="920" spans="4:6">
      <c r="D920" s="41"/>
      <c r="E920" s="41"/>
      <c r="F920" s="3"/>
    </row>
    <row r="921" spans="4:6">
      <c r="D921" s="41"/>
      <c r="E921" s="41"/>
      <c r="F921" s="3"/>
    </row>
    <row r="922" spans="4:6">
      <c r="D922" s="41"/>
      <c r="E922" s="41"/>
      <c r="F922" s="3"/>
    </row>
    <row r="923" spans="4:6">
      <c r="D923" s="41"/>
      <c r="E923" s="41"/>
      <c r="F923" s="3"/>
    </row>
    <row r="924" spans="4:6">
      <c r="D924" s="41"/>
      <c r="E924" s="41"/>
      <c r="F924" s="3"/>
    </row>
    <row r="925" spans="4:6">
      <c r="D925" s="41"/>
      <c r="E925" s="41"/>
      <c r="F925" s="3"/>
    </row>
    <row r="926" spans="4:6">
      <c r="D926" s="41"/>
      <c r="E926" s="41"/>
      <c r="F926" s="3"/>
    </row>
    <row r="927" spans="4:6">
      <c r="D927" s="41"/>
      <c r="E927" s="41"/>
      <c r="F927" s="3"/>
    </row>
    <row r="928" spans="4:6">
      <c r="D928" s="41"/>
      <c r="E928" s="41"/>
      <c r="F928" s="3"/>
    </row>
    <row r="929" spans="4:6">
      <c r="D929" s="41"/>
      <c r="E929" s="41"/>
      <c r="F929" s="3"/>
    </row>
    <row r="930" spans="4:6">
      <c r="D930" s="41"/>
      <c r="E930" s="41"/>
      <c r="F930" s="3"/>
    </row>
    <row r="931" spans="4:6">
      <c r="D931" s="41"/>
      <c r="E931" s="41"/>
      <c r="F931" s="3"/>
    </row>
    <row r="932" spans="4:6">
      <c r="D932" s="41"/>
      <c r="E932" s="41"/>
      <c r="F932" s="3"/>
    </row>
    <row r="933" spans="4:6">
      <c r="D933" s="41"/>
      <c r="E933" s="41"/>
      <c r="F933" s="3"/>
    </row>
    <row r="934" spans="4:6">
      <c r="D934" s="41"/>
      <c r="E934" s="41"/>
      <c r="F934" s="3"/>
    </row>
    <row r="935" spans="4:6">
      <c r="D935" s="41"/>
      <c r="E935" s="41"/>
      <c r="F935" s="3"/>
    </row>
    <row r="936" spans="4:6">
      <c r="D936" s="41"/>
      <c r="E936" s="41"/>
      <c r="F936" s="3"/>
    </row>
    <row r="937" spans="4:6">
      <c r="D937" s="41"/>
      <c r="E937" s="41"/>
      <c r="F937" s="3"/>
    </row>
    <row r="938" spans="4:6">
      <c r="D938" s="41"/>
      <c r="E938" s="41"/>
      <c r="F938" s="3"/>
    </row>
    <row r="939" spans="4:6">
      <c r="D939" s="41"/>
      <c r="E939" s="41"/>
      <c r="F939" s="3"/>
    </row>
    <row r="940" spans="4:6">
      <c r="D940" s="41"/>
      <c r="E940" s="41"/>
      <c r="F940" s="3"/>
    </row>
    <row r="941" spans="4:6">
      <c r="D941" s="41"/>
      <c r="E941" s="41"/>
      <c r="F941" s="3"/>
    </row>
    <row r="942" spans="4:6">
      <c r="D942" s="41"/>
      <c r="E942" s="41"/>
      <c r="F942" s="3"/>
    </row>
    <row r="943" spans="4:6">
      <c r="D943" s="41"/>
      <c r="E943" s="41"/>
      <c r="F943" s="3"/>
    </row>
    <row r="944" spans="4:6">
      <c r="D944" s="41"/>
      <c r="E944" s="41"/>
      <c r="F944" s="3"/>
    </row>
    <row r="945" spans="4:6">
      <c r="D945" s="41"/>
      <c r="E945" s="41"/>
      <c r="F945" s="3"/>
    </row>
    <row r="946" spans="4:6">
      <c r="D946" s="41"/>
      <c r="E946" s="41"/>
      <c r="F946" s="3"/>
    </row>
    <row r="947" spans="4:6">
      <c r="D947" s="41"/>
      <c r="E947" s="41"/>
      <c r="F947" s="3"/>
    </row>
    <row r="948" spans="4:6">
      <c r="D948" s="41"/>
      <c r="E948" s="41"/>
      <c r="F948" s="3"/>
    </row>
    <row r="949" spans="4:6">
      <c r="D949" s="41"/>
      <c r="E949" s="41"/>
      <c r="F949" s="3"/>
    </row>
    <row r="950" spans="4:6">
      <c r="D950" s="41"/>
      <c r="E950" s="41"/>
      <c r="F950" s="3"/>
    </row>
    <row r="951" spans="4:6">
      <c r="D951" s="41"/>
      <c r="E951" s="41"/>
      <c r="F951" s="3"/>
    </row>
    <row r="952" spans="4:6">
      <c r="D952" s="41"/>
      <c r="E952" s="41"/>
      <c r="F952" s="3"/>
    </row>
    <row r="953" spans="4:6">
      <c r="D953" s="41"/>
      <c r="E953" s="41"/>
      <c r="F953" s="3"/>
    </row>
    <row r="954" spans="4:6">
      <c r="D954" s="41"/>
      <c r="E954" s="41"/>
      <c r="F954" s="3"/>
    </row>
    <row r="955" spans="4:6">
      <c r="D955" s="41"/>
      <c r="E955" s="41"/>
      <c r="F955" s="3"/>
    </row>
    <row r="956" spans="4:6">
      <c r="D956" s="41"/>
      <c r="E956" s="41"/>
      <c r="F956" s="3"/>
    </row>
    <row r="957" spans="4:6">
      <c r="D957" s="41"/>
      <c r="E957" s="41"/>
      <c r="F957" s="3"/>
    </row>
    <row r="958" spans="4:6">
      <c r="D958" s="41"/>
      <c r="E958" s="41"/>
      <c r="F958" s="3"/>
    </row>
    <row r="959" spans="4:6">
      <c r="D959" s="41"/>
      <c r="E959" s="41"/>
      <c r="F959" s="3"/>
    </row>
  </sheetData>
  <mergeCells count="2">
    <mergeCell ref="A1:F1"/>
    <mergeCell ref="A57:F57"/>
  </mergeCells>
  <phoneticPr fontId="7" type="noConversion"/>
  <printOptions horizontalCentered="1"/>
  <pageMargins left="0.21" right="0.15" top="2" bottom="0.86" header="0" footer="0"/>
  <pageSetup paperSize="9" scale="70" orientation="portrait" r:id="rId1"/>
  <headerFooter alignWithMargins="0"/>
  <rowBreaks count="1" manualBreakCount="1">
    <brk id="56" max="6" man="1"/>
  </rowBreaks>
</worksheet>
</file>

<file path=xl/worksheets/sheet2.xml><?xml version="1.0" encoding="utf-8"?>
<worksheet xmlns="http://schemas.openxmlformats.org/spreadsheetml/2006/main" xmlns:r="http://schemas.openxmlformats.org/officeDocument/2006/relationships">
  <dimension ref="B1:M1606"/>
  <sheetViews>
    <sheetView topLeftCell="A1581" workbookViewId="0">
      <selection activeCell="B1551" sqref="B1551:J1606"/>
    </sheetView>
  </sheetViews>
  <sheetFormatPr baseColWidth="10" defaultRowHeight="12.75"/>
  <cols>
    <col min="2" max="2" width="15.85546875" customWidth="1"/>
    <col min="3" max="3" width="25" customWidth="1"/>
    <col min="7" max="7" width="14.5703125" bestFit="1" customWidth="1"/>
    <col min="8" max="8" width="14.140625" customWidth="1"/>
  </cols>
  <sheetData>
    <row r="1" spans="2:10" ht="15.75">
      <c r="B1" s="181" t="s">
        <v>133</v>
      </c>
      <c r="C1" s="181"/>
      <c r="D1" s="181"/>
      <c r="E1" s="181"/>
      <c r="F1" s="181"/>
      <c r="G1" s="181"/>
      <c r="H1" s="181"/>
      <c r="I1" s="181"/>
      <c r="J1" s="181"/>
    </row>
    <row r="2" spans="2:10" ht="13.5" thickBot="1"/>
    <row r="3" spans="2:10">
      <c r="B3" s="178" t="s">
        <v>33</v>
      </c>
      <c r="C3" s="179"/>
      <c r="D3" s="179"/>
      <c r="E3" s="179"/>
      <c r="F3" s="179"/>
      <c r="G3" s="179"/>
      <c r="H3" s="179"/>
      <c r="I3" s="179"/>
      <c r="J3" s="180"/>
    </row>
    <row r="4" spans="2:10" ht="15.75">
      <c r="B4" s="114" t="s">
        <v>21</v>
      </c>
      <c r="C4" s="1"/>
      <c r="D4" s="1"/>
      <c r="E4" s="1"/>
      <c r="F4" s="1"/>
      <c r="G4" s="1"/>
      <c r="H4" s="1"/>
      <c r="I4" s="1"/>
      <c r="J4" s="115"/>
    </row>
    <row r="5" spans="2:10" ht="15.75">
      <c r="B5" s="116" t="s">
        <v>22</v>
      </c>
      <c r="C5" s="70"/>
      <c r="D5" s="70"/>
      <c r="E5" s="70"/>
      <c r="F5" s="70"/>
      <c r="G5" s="70"/>
      <c r="H5" s="70"/>
      <c r="I5" s="70"/>
      <c r="J5" s="117"/>
    </row>
    <row r="6" spans="2:10">
      <c r="B6" s="118" t="s">
        <v>34</v>
      </c>
      <c r="C6" s="76"/>
      <c r="D6" s="76"/>
      <c r="E6" s="76"/>
      <c r="F6" s="76"/>
      <c r="G6" s="76"/>
      <c r="H6" s="76"/>
      <c r="I6" s="76"/>
      <c r="J6" s="119"/>
    </row>
    <row r="7" spans="2:10">
      <c r="B7" s="118" t="s">
        <v>35</v>
      </c>
      <c r="C7" s="76" t="s">
        <v>36</v>
      </c>
      <c r="D7" s="76"/>
      <c r="E7" s="76"/>
      <c r="F7" s="76"/>
      <c r="G7" s="76"/>
      <c r="H7" s="141" t="s">
        <v>217</v>
      </c>
      <c r="I7" s="141" t="s">
        <v>10</v>
      </c>
      <c r="J7" s="119"/>
    </row>
    <row r="8" spans="2:10">
      <c r="B8" s="118" t="s">
        <v>37</v>
      </c>
      <c r="C8" s="76"/>
      <c r="D8" s="76"/>
      <c r="E8" s="76"/>
      <c r="F8" s="76"/>
      <c r="G8" s="76"/>
      <c r="H8" s="76"/>
      <c r="I8" s="76"/>
      <c r="J8" s="119"/>
    </row>
    <row r="9" spans="2:10">
      <c r="B9" s="118" t="s">
        <v>38</v>
      </c>
      <c r="C9" s="76"/>
      <c r="D9" s="76"/>
      <c r="E9" s="76"/>
      <c r="F9" s="76"/>
      <c r="G9" s="76"/>
      <c r="H9" s="76"/>
      <c r="I9" s="76"/>
      <c r="J9" s="119"/>
    </row>
    <row r="10" spans="2:10">
      <c r="B10" s="120" t="s">
        <v>39</v>
      </c>
      <c r="C10" s="78" t="s">
        <v>40</v>
      </c>
      <c r="D10" s="78" t="s">
        <v>41</v>
      </c>
      <c r="E10" s="78" t="s">
        <v>42</v>
      </c>
      <c r="F10" s="78" t="s">
        <v>43</v>
      </c>
      <c r="G10" s="78" t="s">
        <v>44</v>
      </c>
      <c r="H10" s="78" t="s">
        <v>45</v>
      </c>
      <c r="I10" s="78" t="s">
        <v>46</v>
      </c>
      <c r="J10" s="121"/>
    </row>
    <row r="11" spans="2:10">
      <c r="B11" s="118" t="s">
        <v>48</v>
      </c>
      <c r="C11" s="76"/>
      <c r="D11" s="76"/>
      <c r="E11" s="76"/>
      <c r="F11" s="76"/>
      <c r="G11" s="76"/>
      <c r="H11" s="76"/>
      <c r="I11" s="76"/>
      <c r="J11" s="119"/>
    </row>
    <row r="12" spans="2:10">
      <c r="B12" s="147" t="s">
        <v>177</v>
      </c>
      <c r="C12" s="76"/>
      <c r="D12" s="76">
        <v>1</v>
      </c>
      <c r="E12" s="79"/>
      <c r="F12" s="79"/>
      <c r="G12" s="79">
        <f>+[1]EQUIPOS!H22</f>
        <v>10</v>
      </c>
      <c r="H12" s="79">
        <v>0.05</v>
      </c>
      <c r="I12" s="79">
        <f>+ROUND(D12*G12*H12,2)</f>
        <v>0.5</v>
      </c>
      <c r="J12" s="119"/>
    </row>
    <row r="13" spans="2:10">
      <c r="B13" s="118"/>
      <c r="C13" s="76"/>
      <c r="D13" s="76"/>
      <c r="E13" s="79"/>
      <c r="F13" s="79"/>
      <c r="G13" s="79">
        <f>+ROUND(D13*E13*F13,2)</f>
        <v>0</v>
      </c>
      <c r="H13" s="79"/>
      <c r="I13" s="79">
        <f>+ROUND(G13*H13,2)</f>
        <v>0</v>
      </c>
      <c r="J13" s="119"/>
    </row>
    <row r="14" spans="2:10">
      <c r="B14" s="118" t="str">
        <f>+[1]EQUIPOS!A$32</f>
        <v>HERRAMIENTAS MENORES</v>
      </c>
      <c r="C14" s="76"/>
      <c r="D14" s="76"/>
      <c r="E14" s="79"/>
      <c r="F14" s="79"/>
      <c r="G14" s="79">
        <f>+ROUND(D14*E14*F14,2)</f>
        <v>0</v>
      </c>
      <c r="H14" s="79"/>
      <c r="I14" s="79">
        <f>ROUND(I44*5%,2)</f>
        <v>0.02</v>
      </c>
      <c r="J14" s="119"/>
    </row>
    <row r="15" spans="2:10">
      <c r="B15" s="118" t="s">
        <v>49</v>
      </c>
      <c r="C15" s="76"/>
      <c r="D15" s="76"/>
      <c r="E15" s="79"/>
      <c r="F15" s="79"/>
      <c r="G15" s="79"/>
      <c r="H15" s="79"/>
      <c r="I15" s="79">
        <f>SUM(I12:I14)</f>
        <v>0.52</v>
      </c>
      <c r="J15" s="119"/>
    </row>
    <row r="16" spans="2:10">
      <c r="B16" s="118" t="s">
        <v>50</v>
      </c>
      <c r="C16" s="76"/>
      <c r="D16" s="76"/>
      <c r="E16" s="76"/>
      <c r="F16" s="76"/>
      <c r="G16" s="76"/>
      <c r="H16" s="76"/>
      <c r="I16" s="76"/>
      <c r="J16" s="119"/>
    </row>
    <row r="17" spans="2:10">
      <c r="B17" s="118" t="s">
        <v>51</v>
      </c>
      <c r="C17" s="76"/>
      <c r="D17" s="76"/>
      <c r="E17" s="76"/>
      <c r="F17" s="76"/>
      <c r="G17" s="76"/>
      <c r="H17" s="76"/>
      <c r="I17" s="76"/>
      <c r="J17" s="119"/>
    </row>
    <row r="18" spans="2:10">
      <c r="B18" s="122" t="s">
        <v>52</v>
      </c>
      <c r="C18" s="78"/>
      <c r="D18" s="78"/>
      <c r="E18" s="78"/>
      <c r="F18" s="78" t="s">
        <v>53</v>
      </c>
      <c r="G18" s="78" t="s">
        <v>54</v>
      </c>
      <c r="H18" s="78" t="s">
        <v>55</v>
      </c>
      <c r="I18" s="78" t="s">
        <v>56</v>
      </c>
      <c r="J18" s="121"/>
    </row>
    <row r="19" spans="2:10">
      <c r="B19" s="118" t="s">
        <v>50</v>
      </c>
      <c r="C19" s="76"/>
      <c r="D19" s="76"/>
      <c r="E19" s="76"/>
      <c r="F19" s="76"/>
      <c r="G19" s="76"/>
      <c r="H19" s="76"/>
      <c r="I19" s="76"/>
      <c r="J19" s="119"/>
    </row>
    <row r="20" spans="2:10">
      <c r="B20" s="118" t="str">
        <f>+[1]MATERIALES!A11</f>
        <v>MATERIAL MEJORAMIENTO</v>
      </c>
      <c r="C20" s="76"/>
      <c r="D20" s="76"/>
      <c r="E20" s="76"/>
      <c r="F20" s="79">
        <f>+[1]MATERIALES!F11</f>
        <v>12</v>
      </c>
      <c r="G20" s="76" t="str">
        <f>+[1]MATERIALES!B11</f>
        <v>M3</v>
      </c>
      <c r="H20" s="79">
        <v>0.2</v>
      </c>
      <c r="I20" s="79">
        <f t="shared" ref="I20:I25" si="0">ROUND(F20*H20,2)</f>
        <v>2.4</v>
      </c>
      <c r="J20" s="119"/>
    </row>
    <row r="21" spans="2:10">
      <c r="B21" s="118" t="s">
        <v>57</v>
      </c>
      <c r="C21" s="76"/>
      <c r="D21" s="76"/>
      <c r="E21" s="76"/>
      <c r="F21" s="79"/>
      <c r="G21" s="76"/>
      <c r="H21" s="79"/>
      <c r="I21" s="79">
        <f t="shared" si="0"/>
        <v>0</v>
      </c>
      <c r="J21" s="119"/>
    </row>
    <row r="22" spans="2:10">
      <c r="B22" s="118" t="s">
        <v>58</v>
      </c>
      <c r="C22" s="76"/>
      <c r="D22" s="76"/>
      <c r="E22" s="76"/>
      <c r="F22" s="79"/>
      <c r="G22" s="76"/>
      <c r="H22" s="79"/>
      <c r="I22" s="79">
        <f t="shared" si="0"/>
        <v>0</v>
      </c>
      <c r="J22" s="119"/>
    </row>
    <row r="23" spans="2:10">
      <c r="B23" s="118" t="s">
        <v>58</v>
      </c>
      <c r="C23" s="76"/>
      <c r="D23" s="76"/>
      <c r="E23" s="76"/>
      <c r="F23" s="79"/>
      <c r="G23" s="76"/>
      <c r="H23" s="79"/>
      <c r="I23" s="79">
        <f t="shared" si="0"/>
        <v>0</v>
      </c>
      <c r="J23" s="119"/>
    </row>
    <row r="24" spans="2:10">
      <c r="B24" s="118" t="s">
        <v>58</v>
      </c>
      <c r="C24" s="76"/>
      <c r="D24" s="76"/>
      <c r="E24" s="76"/>
      <c r="F24" s="79"/>
      <c r="G24" s="76"/>
      <c r="H24" s="79"/>
      <c r="I24" s="79">
        <f t="shared" si="0"/>
        <v>0</v>
      </c>
      <c r="J24" s="119"/>
    </row>
    <row r="25" spans="2:10">
      <c r="B25" s="118" t="s">
        <v>59</v>
      </c>
      <c r="C25" s="76"/>
      <c r="D25" s="76"/>
      <c r="E25" s="76"/>
      <c r="F25" s="79"/>
      <c r="G25" s="76"/>
      <c r="H25" s="79"/>
      <c r="I25" s="79">
        <f t="shared" si="0"/>
        <v>0</v>
      </c>
      <c r="J25" s="119"/>
    </row>
    <row r="26" spans="2:10">
      <c r="B26" s="118" t="s">
        <v>60</v>
      </c>
      <c r="C26" s="76"/>
      <c r="D26" s="76"/>
      <c r="E26" s="76"/>
      <c r="F26" s="76"/>
      <c r="G26" s="76"/>
      <c r="H26" s="76"/>
      <c r="I26" s="79">
        <f>SUM(I20:I25)</f>
        <v>2.4</v>
      </c>
      <c r="J26" s="119"/>
    </row>
    <row r="27" spans="2:10">
      <c r="B27" s="118" t="s">
        <v>50</v>
      </c>
      <c r="C27" s="76"/>
      <c r="D27" s="76"/>
      <c r="E27" s="76"/>
      <c r="F27" s="76"/>
      <c r="G27" s="76"/>
      <c r="H27" s="76"/>
      <c r="I27" s="76"/>
      <c r="J27" s="119"/>
    </row>
    <row r="28" spans="2:10">
      <c r="B28" s="118" t="s">
        <v>61</v>
      </c>
      <c r="C28" s="76"/>
      <c r="D28" s="76"/>
      <c r="E28" s="76"/>
      <c r="F28" s="76"/>
      <c r="G28" s="76"/>
      <c r="H28" s="76"/>
      <c r="I28" s="76"/>
      <c r="J28" s="119"/>
    </row>
    <row r="29" spans="2:10">
      <c r="B29" s="123" t="s">
        <v>62</v>
      </c>
      <c r="C29" s="80"/>
      <c r="D29" s="81" t="s">
        <v>63</v>
      </c>
      <c r="E29" s="80" t="s">
        <v>64</v>
      </c>
      <c r="F29" s="80" t="s">
        <v>65</v>
      </c>
      <c r="G29" s="80" t="s">
        <v>66</v>
      </c>
      <c r="H29" s="80" t="s">
        <v>67</v>
      </c>
      <c r="I29" s="80" t="s">
        <v>68</v>
      </c>
      <c r="J29" s="124"/>
    </row>
    <row r="30" spans="2:10">
      <c r="B30" s="118" t="s">
        <v>69</v>
      </c>
      <c r="C30" s="76"/>
      <c r="D30" s="76" t="s">
        <v>70</v>
      </c>
      <c r="E30" s="76"/>
      <c r="F30" s="76"/>
      <c r="G30" s="76"/>
      <c r="H30" s="76"/>
      <c r="I30" s="76"/>
      <c r="J30" s="119"/>
    </row>
    <row r="31" spans="2:10">
      <c r="B31" s="118" t="s">
        <v>71</v>
      </c>
      <c r="C31" s="76"/>
      <c r="D31" s="76"/>
      <c r="E31" s="76"/>
      <c r="F31" s="76"/>
      <c r="G31" s="76"/>
      <c r="H31" s="76"/>
      <c r="I31" s="76"/>
      <c r="J31" s="119"/>
    </row>
    <row r="32" spans="2:10">
      <c r="B32" s="118"/>
      <c r="C32" s="76"/>
      <c r="D32" s="76"/>
      <c r="E32" s="76"/>
      <c r="F32" s="76"/>
      <c r="G32" s="76"/>
      <c r="H32" s="76"/>
      <c r="I32" s="76"/>
      <c r="J32" s="119"/>
    </row>
    <row r="33" spans="2:10">
      <c r="B33" s="118"/>
      <c r="C33" s="76"/>
      <c r="D33" s="76"/>
      <c r="E33" s="76"/>
      <c r="F33" s="76"/>
      <c r="G33" s="76"/>
      <c r="H33" s="76"/>
      <c r="I33" s="76"/>
      <c r="J33" s="119"/>
    </row>
    <row r="34" spans="2:10">
      <c r="B34" s="118"/>
      <c r="C34" s="76"/>
      <c r="D34" s="76"/>
      <c r="E34" s="76"/>
      <c r="F34" s="76"/>
      <c r="G34" s="76"/>
      <c r="H34" s="76"/>
      <c r="I34" s="76"/>
      <c r="J34" s="119"/>
    </row>
    <row r="35" spans="2:10">
      <c r="B35" s="118" t="s">
        <v>72</v>
      </c>
      <c r="C35" s="76"/>
      <c r="D35" s="76"/>
      <c r="E35" s="76"/>
      <c r="F35" s="76"/>
      <c r="G35" s="76"/>
      <c r="H35" s="76"/>
      <c r="I35" s="76"/>
      <c r="J35" s="119"/>
    </row>
    <row r="36" spans="2:10">
      <c r="B36" s="118" t="s">
        <v>73</v>
      </c>
      <c r="C36" s="76"/>
      <c r="D36" s="76"/>
      <c r="E36" s="76"/>
      <c r="F36" s="76"/>
      <c r="G36" s="76"/>
      <c r="H36" s="76"/>
      <c r="I36" s="76"/>
      <c r="J36" s="119"/>
    </row>
    <row r="37" spans="2:10">
      <c r="B37" s="118" t="s">
        <v>74</v>
      </c>
      <c r="C37" s="76"/>
      <c r="D37" s="76"/>
      <c r="E37" s="76"/>
      <c r="F37" s="76"/>
      <c r="G37" s="76"/>
      <c r="H37" s="76"/>
      <c r="I37" s="76"/>
      <c r="J37" s="119"/>
    </row>
    <row r="38" spans="2:10">
      <c r="B38" s="125" t="s">
        <v>75</v>
      </c>
      <c r="C38" s="82"/>
      <c r="D38" s="82"/>
      <c r="E38" s="80" t="s">
        <v>55</v>
      </c>
      <c r="F38" s="80" t="s">
        <v>76</v>
      </c>
      <c r="G38" s="80" t="s">
        <v>77</v>
      </c>
      <c r="H38" s="80" t="s">
        <v>45</v>
      </c>
      <c r="I38" s="80" t="s">
        <v>56</v>
      </c>
      <c r="J38" s="124"/>
    </row>
    <row r="39" spans="2:10">
      <c r="B39" s="118"/>
      <c r="C39" s="76"/>
      <c r="D39" s="76"/>
      <c r="E39" s="76"/>
      <c r="F39" s="76"/>
      <c r="G39" s="76"/>
      <c r="H39" s="76"/>
      <c r="I39" s="76"/>
      <c r="J39" s="119"/>
    </row>
    <row r="40" spans="2:10">
      <c r="B40" s="118" t="str">
        <f>+'[1]MANO DE OBRA'!B$8</f>
        <v>CAT I                   PEONES</v>
      </c>
      <c r="C40" s="76"/>
      <c r="D40" s="76"/>
      <c r="E40" s="76">
        <v>2</v>
      </c>
      <c r="F40" s="79">
        <f>+'[1]MANO DE OBRA'!B$22</f>
        <v>1.4282860472222223</v>
      </c>
      <c r="G40" s="76">
        <f>ROUND(E40*F40,2)</f>
        <v>2.86</v>
      </c>
      <c r="H40" s="79">
        <v>0.05</v>
      </c>
      <c r="I40" s="79">
        <f>ROUND(G40*H40,2)</f>
        <v>0.14000000000000001</v>
      </c>
      <c r="J40" s="119"/>
    </row>
    <row r="41" spans="2:10">
      <c r="B41" s="118" t="str">
        <f>+'[1]MANO DE OBRA'!C$8</f>
        <v>CAT II GUARD, MACHET, AYUD ALB</v>
      </c>
      <c r="C41" s="76"/>
      <c r="D41" s="76"/>
      <c r="E41" s="76">
        <v>2</v>
      </c>
      <c r="F41" s="79">
        <f>+'[1]MANO DE OBRA'!C$22</f>
        <v>1.4282860472222223</v>
      </c>
      <c r="G41" s="76">
        <f>ROUND(E41*F41,2)</f>
        <v>2.86</v>
      </c>
      <c r="H41" s="79">
        <f>+H40</f>
        <v>0.05</v>
      </c>
      <c r="I41" s="79">
        <f>ROUND(G41*H41,2)</f>
        <v>0.14000000000000001</v>
      </c>
      <c r="J41" s="119"/>
    </row>
    <row r="42" spans="2:10">
      <c r="B42" s="118" t="str">
        <f>+'[1]MANO DE OBRA'!D$8</f>
        <v>CAT III ALB, FIE, CARP, ELEC</v>
      </c>
      <c r="C42" s="76"/>
      <c r="D42" s="76"/>
      <c r="E42" s="76">
        <v>1</v>
      </c>
      <c r="F42" s="79">
        <f>+'[1]MANO DE OBRA'!D$22</f>
        <v>1.4282860472222223</v>
      </c>
      <c r="G42" s="76">
        <f>ROUND(E42*F42,2)</f>
        <v>1.43</v>
      </c>
      <c r="H42" s="79">
        <f>+H40</f>
        <v>0.05</v>
      </c>
      <c r="I42" s="79">
        <f>ROUND(G42*H42,2)</f>
        <v>7.0000000000000007E-2</v>
      </c>
      <c r="J42" s="119"/>
    </row>
    <row r="43" spans="2:10">
      <c r="B43" s="118" t="str">
        <f>+'[1]MANO DE OBRA'!G$8</f>
        <v>TOPOGRAFO4</v>
      </c>
      <c r="C43" s="76"/>
      <c r="D43" s="76"/>
      <c r="E43" s="76">
        <v>1</v>
      </c>
      <c r="F43" s="79">
        <f>+'[1]MANO DE OBRA'!G$22</f>
        <v>1.4428203319444441</v>
      </c>
      <c r="G43" s="76">
        <f>ROUND(E43*F43,2)</f>
        <v>1.44</v>
      </c>
      <c r="H43" s="79">
        <f>+H40</f>
        <v>0.05</v>
      </c>
      <c r="I43" s="79">
        <f>ROUND(G43*H43,2)</f>
        <v>7.0000000000000007E-2</v>
      </c>
      <c r="J43" s="119"/>
    </row>
    <row r="44" spans="2:10">
      <c r="B44" s="118" t="s">
        <v>78</v>
      </c>
      <c r="C44" s="76"/>
      <c r="D44" s="76"/>
      <c r="E44" s="76"/>
      <c r="F44" s="76"/>
      <c r="G44" s="76"/>
      <c r="H44" s="76"/>
      <c r="I44" s="76">
        <f>SUM(I40:I43)</f>
        <v>0.42000000000000004</v>
      </c>
      <c r="J44" s="119"/>
    </row>
    <row r="45" spans="2:10">
      <c r="B45" s="118"/>
      <c r="C45" s="76"/>
      <c r="D45" s="76"/>
      <c r="E45" s="76"/>
      <c r="F45" s="76"/>
      <c r="G45" s="76"/>
      <c r="H45" s="76"/>
      <c r="I45" s="76"/>
      <c r="J45" s="119"/>
    </row>
    <row r="46" spans="2:10">
      <c r="B46" s="118" t="s">
        <v>79</v>
      </c>
      <c r="C46" s="76"/>
      <c r="D46" s="76"/>
      <c r="E46" s="76"/>
      <c r="F46" s="76"/>
      <c r="G46" s="76"/>
      <c r="H46" s="76"/>
      <c r="I46" s="76">
        <f>+I44+I26+I15</f>
        <v>3.34</v>
      </c>
      <c r="J46" s="119"/>
    </row>
    <row r="47" spans="2:10">
      <c r="B47" s="118"/>
      <c r="C47" s="76"/>
      <c r="D47" s="76"/>
      <c r="E47" s="76"/>
      <c r="F47" s="76"/>
      <c r="G47" s="76"/>
      <c r="H47" s="76"/>
      <c r="I47" s="76"/>
      <c r="J47" s="119"/>
    </row>
    <row r="48" spans="2:10">
      <c r="B48" s="118" t="s">
        <v>80</v>
      </c>
      <c r="C48" s="76"/>
      <c r="D48" s="76"/>
      <c r="E48" s="76"/>
      <c r="F48" s="76"/>
      <c r="G48" s="76"/>
      <c r="H48" s="76"/>
      <c r="I48" s="76" t="s">
        <v>81</v>
      </c>
      <c r="J48" s="130"/>
    </row>
    <row r="49" spans="2:10">
      <c r="B49" s="120" t="s">
        <v>82</v>
      </c>
      <c r="C49" s="77"/>
      <c r="D49" s="77"/>
      <c r="E49" s="77"/>
      <c r="F49" s="77"/>
      <c r="G49" s="77"/>
      <c r="H49" s="78" t="s">
        <v>47</v>
      </c>
      <c r="I49" s="78" t="s">
        <v>56</v>
      </c>
      <c r="J49" s="126"/>
    </row>
    <row r="50" spans="2:10">
      <c r="B50" s="118"/>
      <c r="C50" s="76"/>
      <c r="D50" s="76"/>
      <c r="E50" s="76"/>
      <c r="F50" s="76"/>
      <c r="G50" s="76"/>
      <c r="H50" s="76"/>
      <c r="I50" s="76"/>
      <c r="J50" s="119"/>
    </row>
    <row r="51" spans="2:10">
      <c r="B51" s="118"/>
      <c r="C51" s="76"/>
      <c r="D51" s="76"/>
      <c r="E51" s="76"/>
      <c r="F51" s="76" t="s">
        <v>83</v>
      </c>
      <c r="G51" s="76"/>
      <c r="H51" s="83">
        <f>+[1]INDIRECTOS!B$10</f>
        <v>0.04</v>
      </c>
      <c r="I51" s="76">
        <f>ROUND(H51*I46,2)</f>
        <v>0.13</v>
      </c>
      <c r="J51" s="119"/>
    </row>
    <row r="52" spans="2:10">
      <c r="B52" s="118"/>
      <c r="C52" s="76"/>
      <c r="D52" s="76"/>
      <c r="E52" s="76"/>
      <c r="F52" s="76" t="s">
        <v>84</v>
      </c>
      <c r="G52" s="76"/>
      <c r="H52" s="83">
        <f>+[1]INDIRECTOS!B$11</f>
        <v>0.04</v>
      </c>
      <c r="I52" s="76">
        <f>ROUND(H52*I46,2)</f>
        <v>0.13</v>
      </c>
      <c r="J52" s="119"/>
    </row>
    <row r="53" spans="2:10">
      <c r="B53" s="118"/>
      <c r="C53" s="76"/>
      <c r="D53" s="76"/>
      <c r="E53" s="76"/>
      <c r="F53" s="76" t="s">
        <v>85</v>
      </c>
      <c r="G53" s="76"/>
      <c r="H53" s="83">
        <f>+[1]INDIRECTOS!B$12</f>
        <v>0.02</v>
      </c>
      <c r="I53" s="76">
        <f>ROUND(H53*I46,2)</f>
        <v>7.0000000000000007E-2</v>
      </c>
      <c r="J53" s="119"/>
    </row>
    <row r="54" spans="2:10">
      <c r="B54" s="118" t="s">
        <v>86</v>
      </c>
      <c r="C54" s="76"/>
      <c r="D54" s="76"/>
      <c r="E54" s="76"/>
      <c r="F54" s="76"/>
      <c r="G54" s="76"/>
      <c r="H54" s="76"/>
      <c r="I54" s="76">
        <f>SUM(I51:I53)</f>
        <v>0.33</v>
      </c>
      <c r="J54" s="119"/>
    </row>
    <row r="55" spans="2:10">
      <c r="B55" s="118" t="s">
        <v>87</v>
      </c>
      <c r="C55" s="76"/>
      <c r="D55" s="76"/>
      <c r="E55" s="76"/>
      <c r="F55" s="76"/>
      <c r="G55" s="76"/>
      <c r="H55" s="76"/>
      <c r="I55" s="76">
        <f>+I46+I54</f>
        <v>3.67</v>
      </c>
      <c r="J55" s="119"/>
    </row>
    <row r="56" spans="2:10" ht="13.5" thickBot="1">
      <c r="B56" s="127" t="s">
        <v>88</v>
      </c>
      <c r="C56" s="128"/>
      <c r="D56" s="128"/>
      <c r="E56" s="128"/>
      <c r="F56" s="128"/>
      <c r="G56" s="128"/>
      <c r="H56" s="128" t="s">
        <v>89</v>
      </c>
      <c r="I56" s="128">
        <f>+I55</f>
        <v>3.67</v>
      </c>
      <c r="J56" s="129"/>
    </row>
    <row r="57" spans="2:10">
      <c r="B57" s="76"/>
      <c r="C57" s="76"/>
      <c r="D57" s="76"/>
      <c r="E57" s="76"/>
      <c r="F57" s="76"/>
      <c r="G57" s="76"/>
      <c r="H57" s="76"/>
      <c r="I57" s="76"/>
      <c r="J57" s="76"/>
    </row>
    <row r="58" spans="2:10" ht="15.75">
      <c r="B58" s="181" t="s">
        <v>134</v>
      </c>
      <c r="C58" s="181"/>
      <c r="D58" s="181"/>
      <c r="E58" s="181"/>
      <c r="F58" s="181"/>
      <c r="G58" s="181"/>
      <c r="H58" s="181"/>
      <c r="I58" s="181"/>
      <c r="J58" s="181"/>
    </row>
    <row r="59" spans="2:10" ht="13.5" thickBot="1">
      <c r="B59" s="76"/>
      <c r="C59" s="76"/>
      <c r="D59" s="76"/>
      <c r="E59" s="76"/>
      <c r="F59" s="76"/>
      <c r="G59" s="76"/>
      <c r="H59" s="76"/>
      <c r="I59" s="76"/>
      <c r="J59" s="76"/>
    </row>
    <row r="60" spans="2:10">
      <c r="B60" s="178" t="s">
        <v>33</v>
      </c>
      <c r="C60" s="179"/>
      <c r="D60" s="179"/>
      <c r="E60" s="179"/>
      <c r="F60" s="179"/>
      <c r="G60" s="179"/>
      <c r="H60" s="179"/>
      <c r="I60" s="179"/>
      <c r="J60" s="180"/>
    </row>
    <row r="61" spans="2:10" ht="15.75">
      <c r="B61" s="114" t="s">
        <v>21</v>
      </c>
      <c r="C61" s="1"/>
      <c r="D61" s="1"/>
      <c r="E61" s="1"/>
      <c r="F61" s="1"/>
      <c r="G61" s="1"/>
      <c r="H61" s="1"/>
      <c r="I61" s="1"/>
      <c r="J61" s="115"/>
    </row>
    <row r="62" spans="2:10" ht="15.75">
      <c r="B62" s="116" t="s">
        <v>22</v>
      </c>
      <c r="C62" s="70"/>
      <c r="D62" s="70"/>
      <c r="E62" s="70"/>
      <c r="F62" s="70"/>
      <c r="G62" s="70"/>
      <c r="H62" s="70"/>
      <c r="I62" s="70"/>
      <c r="J62" s="117"/>
    </row>
    <row r="63" spans="2:10">
      <c r="B63" s="118" t="s">
        <v>34</v>
      </c>
      <c r="C63" s="76"/>
      <c r="D63" s="76"/>
      <c r="E63" s="76"/>
      <c r="F63" s="76"/>
      <c r="G63" s="76"/>
      <c r="H63" s="76"/>
      <c r="I63" s="76"/>
      <c r="J63" s="119"/>
    </row>
    <row r="64" spans="2:10">
      <c r="B64" s="118" t="s">
        <v>35</v>
      </c>
      <c r="C64" s="76" t="s">
        <v>90</v>
      </c>
      <c r="D64" s="76"/>
      <c r="E64" s="76"/>
      <c r="F64" s="76"/>
      <c r="G64" s="76"/>
      <c r="H64" s="141" t="s">
        <v>217</v>
      </c>
      <c r="I64" s="141" t="s">
        <v>12</v>
      </c>
      <c r="J64" s="119"/>
    </row>
    <row r="65" spans="2:10">
      <c r="B65" s="118" t="s">
        <v>37</v>
      </c>
      <c r="C65" s="76"/>
      <c r="D65" s="76"/>
      <c r="E65" s="76"/>
      <c r="F65" s="76"/>
      <c r="G65" s="76"/>
      <c r="H65" s="76"/>
      <c r="I65" s="76"/>
      <c r="J65" s="119"/>
    </row>
    <row r="66" spans="2:10">
      <c r="B66" s="118" t="s">
        <v>38</v>
      </c>
      <c r="C66" s="76"/>
      <c r="D66" s="76"/>
      <c r="E66" s="76"/>
      <c r="F66" s="76"/>
      <c r="G66" s="76"/>
      <c r="H66" s="76"/>
      <c r="I66" s="76"/>
      <c r="J66" s="119"/>
    </row>
    <row r="67" spans="2:10">
      <c r="B67" s="120" t="s">
        <v>39</v>
      </c>
      <c r="C67" s="78" t="s">
        <v>40</v>
      </c>
      <c r="D67" s="78" t="s">
        <v>41</v>
      </c>
      <c r="E67" s="78" t="s">
        <v>42</v>
      </c>
      <c r="F67" s="78" t="s">
        <v>43</v>
      </c>
      <c r="G67" s="78" t="s">
        <v>44</v>
      </c>
      <c r="H67" s="78" t="s">
        <v>45</v>
      </c>
      <c r="I67" s="78" t="s">
        <v>46</v>
      </c>
      <c r="J67" s="121"/>
    </row>
    <row r="68" spans="2:10">
      <c r="B68" s="118" t="s">
        <v>48</v>
      </c>
      <c r="C68" s="76"/>
      <c r="D68" s="76"/>
      <c r="E68" s="76"/>
      <c r="F68" s="76"/>
      <c r="G68" s="76"/>
      <c r="H68" s="76"/>
      <c r="I68" s="76"/>
      <c r="J68" s="119"/>
    </row>
    <row r="69" spans="2:10">
      <c r="B69" s="118"/>
      <c r="C69" s="76"/>
      <c r="D69" s="76"/>
      <c r="E69" s="79"/>
      <c r="F69" s="79"/>
      <c r="G69" s="79"/>
      <c r="H69" s="79"/>
      <c r="I69" s="79"/>
      <c r="J69" s="119"/>
    </row>
    <row r="70" spans="2:10">
      <c r="B70" s="118"/>
      <c r="C70" s="76"/>
      <c r="D70" s="76"/>
      <c r="E70" s="79"/>
      <c r="F70" s="79"/>
      <c r="G70" s="79"/>
      <c r="H70" s="79"/>
      <c r="I70" s="79"/>
      <c r="J70" s="119"/>
    </row>
    <row r="71" spans="2:10">
      <c r="B71" s="118"/>
      <c r="C71" s="76"/>
      <c r="D71" s="76"/>
      <c r="E71" s="79"/>
      <c r="F71" s="79"/>
      <c r="G71" s="79"/>
      <c r="H71" s="79"/>
      <c r="I71" s="79"/>
      <c r="J71" s="119"/>
    </row>
    <row r="72" spans="2:10">
      <c r="B72" s="118" t="s">
        <v>49</v>
      </c>
      <c r="C72" s="76"/>
      <c r="D72" s="76"/>
      <c r="E72" s="79"/>
      <c r="F72" s="79"/>
      <c r="G72" s="79"/>
      <c r="H72" s="79"/>
      <c r="I72" s="79">
        <f>SUM(I69:I71)</f>
        <v>0</v>
      </c>
      <c r="J72" s="119"/>
    </row>
    <row r="73" spans="2:10">
      <c r="B73" s="118" t="s">
        <v>50</v>
      </c>
      <c r="C73" s="76"/>
      <c r="D73" s="76"/>
      <c r="E73" s="76"/>
      <c r="F73" s="76"/>
      <c r="G73" s="76"/>
      <c r="H73" s="76"/>
      <c r="I73" s="76"/>
      <c r="J73" s="119"/>
    </row>
    <row r="74" spans="2:10">
      <c r="B74" s="118" t="s">
        <v>51</v>
      </c>
      <c r="C74" s="76"/>
      <c r="D74" s="76"/>
      <c r="E74" s="76"/>
      <c r="F74" s="76"/>
      <c r="G74" s="76"/>
      <c r="H74" s="76"/>
      <c r="I74" s="76"/>
      <c r="J74" s="119"/>
    </row>
    <row r="75" spans="2:10">
      <c r="B75" s="122" t="s">
        <v>52</v>
      </c>
      <c r="C75" s="78"/>
      <c r="D75" s="78"/>
      <c r="E75" s="78"/>
      <c r="F75" s="78" t="s">
        <v>53</v>
      </c>
      <c r="G75" s="78" t="s">
        <v>54</v>
      </c>
      <c r="H75" s="78" t="s">
        <v>55</v>
      </c>
      <c r="I75" s="78" t="s">
        <v>56</v>
      </c>
      <c r="J75" s="121"/>
    </row>
    <row r="76" spans="2:10">
      <c r="B76" s="118" t="s">
        <v>50</v>
      </c>
      <c r="C76" s="76"/>
      <c r="D76" s="76"/>
      <c r="E76" s="76"/>
      <c r="F76" s="76"/>
      <c r="G76" s="76"/>
      <c r="H76" s="76"/>
      <c r="I76" s="76"/>
      <c r="J76" s="119"/>
    </row>
    <row r="77" spans="2:10">
      <c r="B77" s="118"/>
      <c r="C77" s="76"/>
      <c r="D77" s="76"/>
      <c r="E77" s="76"/>
      <c r="F77" s="79"/>
      <c r="G77" s="76"/>
      <c r="H77" s="79"/>
      <c r="I77" s="79"/>
      <c r="J77" s="119"/>
    </row>
    <row r="78" spans="2:10">
      <c r="B78" s="118"/>
      <c r="C78" s="76"/>
      <c r="D78" s="76"/>
      <c r="E78" s="76"/>
      <c r="F78" s="79"/>
      <c r="G78" s="76"/>
      <c r="H78" s="79"/>
      <c r="I78" s="79"/>
      <c r="J78" s="119"/>
    </row>
    <row r="79" spans="2:10">
      <c r="B79" s="118"/>
      <c r="C79" s="76"/>
      <c r="D79" s="76"/>
      <c r="E79" s="76"/>
      <c r="F79" s="79"/>
      <c r="G79" s="76"/>
      <c r="H79" s="79"/>
      <c r="I79" s="79"/>
      <c r="J79" s="119"/>
    </row>
    <row r="80" spans="2:10">
      <c r="B80" s="118"/>
      <c r="C80" s="76"/>
      <c r="D80" s="76"/>
      <c r="E80" s="76"/>
      <c r="F80" s="79"/>
      <c r="G80" s="76"/>
      <c r="H80" s="79"/>
      <c r="I80" s="79"/>
      <c r="J80" s="119"/>
    </row>
    <row r="81" spans="2:10">
      <c r="B81" s="118"/>
      <c r="C81" s="76"/>
      <c r="D81" s="76"/>
      <c r="E81" s="76"/>
      <c r="F81" s="79"/>
      <c r="G81" s="76"/>
      <c r="H81" s="79"/>
      <c r="I81" s="79"/>
      <c r="J81" s="119"/>
    </row>
    <row r="82" spans="2:10">
      <c r="B82" s="118"/>
      <c r="C82" s="76"/>
      <c r="D82" s="76"/>
      <c r="E82" s="76"/>
      <c r="F82" s="79"/>
      <c r="G82" s="76"/>
      <c r="H82" s="79"/>
      <c r="I82" s="79"/>
      <c r="J82" s="119"/>
    </row>
    <row r="83" spans="2:10">
      <c r="B83" s="118" t="s">
        <v>60</v>
      </c>
      <c r="C83" s="76"/>
      <c r="D83" s="76"/>
      <c r="E83" s="76"/>
      <c r="F83" s="76"/>
      <c r="G83" s="76"/>
      <c r="H83" s="76"/>
      <c r="I83" s="79">
        <f>SUM(I77:I82)</f>
        <v>0</v>
      </c>
      <c r="J83" s="119"/>
    </row>
    <row r="84" spans="2:10">
      <c r="B84" s="118" t="s">
        <v>50</v>
      </c>
      <c r="C84" s="76"/>
      <c r="D84" s="76"/>
      <c r="E84" s="76"/>
      <c r="F84" s="76"/>
      <c r="G84" s="76"/>
      <c r="H84" s="76"/>
      <c r="I84" s="76"/>
      <c r="J84" s="119"/>
    </row>
    <row r="85" spans="2:10">
      <c r="B85" s="118" t="s">
        <v>61</v>
      </c>
      <c r="C85" s="76"/>
      <c r="D85" s="76"/>
      <c r="E85" s="76"/>
      <c r="F85" s="76"/>
      <c r="G85" s="76"/>
      <c r="H85" s="76"/>
      <c r="I85" s="76"/>
      <c r="J85" s="119"/>
    </row>
    <row r="86" spans="2:10">
      <c r="B86" s="123" t="s">
        <v>62</v>
      </c>
      <c r="C86" s="80"/>
      <c r="D86" s="81" t="s">
        <v>63</v>
      </c>
      <c r="E86" s="80" t="s">
        <v>64</v>
      </c>
      <c r="F86" s="80" t="s">
        <v>65</v>
      </c>
      <c r="G86" s="80" t="s">
        <v>66</v>
      </c>
      <c r="H86" s="80" t="s">
        <v>67</v>
      </c>
      <c r="I86" s="80" t="s">
        <v>68</v>
      </c>
      <c r="J86" s="124"/>
    </row>
    <row r="87" spans="2:10">
      <c r="B87" s="118" t="s">
        <v>69</v>
      </c>
      <c r="C87" s="76"/>
      <c r="D87" s="76" t="s">
        <v>70</v>
      </c>
      <c r="E87" s="76"/>
      <c r="F87" s="76"/>
      <c r="G87" s="76"/>
      <c r="H87" s="76"/>
      <c r="I87" s="76"/>
      <c r="J87" s="119"/>
    </row>
    <row r="88" spans="2:10">
      <c r="B88" s="118" t="s">
        <v>71</v>
      </c>
      <c r="C88" s="76"/>
      <c r="D88" s="76"/>
      <c r="E88" s="76"/>
      <c r="F88" s="76"/>
      <c r="G88" s="76"/>
      <c r="H88" s="76"/>
      <c r="I88" s="76"/>
      <c r="J88" s="119"/>
    </row>
    <row r="89" spans="2:10">
      <c r="B89" s="118"/>
      <c r="C89" s="76"/>
      <c r="D89" s="76"/>
      <c r="E89" s="76"/>
      <c r="F89" s="76"/>
      <c r="G89" s="76"/>
      <c r="H89" s="76"/>
      <c r="I89" s="76"/>
      <c r="J89" s="119"/>
    </row>
    <row r="90" spans="2:10">
      <c r="B90" s="118"/>
      <c r="C90" s="76"/>
      <c r="D90" s="76"/>
      <c r="E90" s="76"/>
      <c r="F90" s="76"/>
      <c r="G90" s="76"/>
      <c r="H90" s="76"/>
      <c r="I90" s="76"/>
      <c r="J90" s="119"/>
    </row>
    <row r="91" spans="2:10">
      <c r="B91" s="118"/>
      <c r="C91" s="76"/>
      <c r="D91" s="76"/>
      <c r="E91" s="76"/>
      <c r="F91" s="76"/>
      <c r="G91" s="76"/>
      <c r="H91" s="76"/>
      <c r="I91" s="76"/>
      <c r="J91" s="119"/>
    </row>
    <row r="92" spans="2:10">
      <c r="B92" s="118" t="s">
        <v>72</v>
      </c>
      <c r="C92" s="76"/>
      <c r="D92" s="76"/>
      <c r="E92" s="76"/>
      <c r="F92" s="76"/>
      <c r="G92" s="76"/>
      <c r="H92" s="76"/>
      <c r="I92" s="76"/>
      <c r="J92" s="119"/>
    </row>
    <row r="93" spans="2:10">
      <c r="B93" s="118" t="s">
        <v>73</v>
      </c>
      <c r="C93" s="76"/>
      <c r="D93" s="76"/>
      <c r="E93" s="76"/>
      <c r="F93" s="76"/>
      <c r="G93" s="76"/>
      <c r="H93" s="76"/>
      <c r="I93" s="76"/>
      <c r="J93" s="119"/>
    </row>
    <row r="94" spans="2:10">
      <c r="B94" s="118" t="s">
        <v>74</v>
      </c>
      <c r="C94" s="76"/>
      <c r="D94" s="76"/>
      <c r="E94" s="76"/>
      <c r="F94" s="76"/>
      <c r="G94" s="76"/>
      <c r="H94" s="76"/>
      <c r="I94" s="76"/>
      <c r="J94" s="119"/>
    </row>
    <row r="95" spans="2:10">
      <c r="B95" s="125" t="s">
        <v>75</v>
      </c>
      <c r="C95" s="82"/>
      <c r="D95" s="82"/>
      <c r="E95" s="80" t="s">
        <v>55</v>
      </c>
      <c r="F95" s="80" t="s">
        <v>76</v>
      </c>
      <c r="G95" s="80" t="s">
        <v>77</v>
      </c>
      <c r="H95" s="80" t="s">
        <v>45</v>
      </c>
      <c r="I95" s="80" t="s">
        <v>56</v>
      </c>
      <c r="J95" s="124"/>
    </row>
    <row r="96" spans="2:10">
      <c r="B96" s="118"/>
      <c r="C96" s="76"/>
      <c r="D96" s="76"/>
      <c r="E96" s="76"/>
      <c r="F96" s="76"/>
      <c r="G96" s="76"/>
      <c r="H96" s="76"/>
      <c r="I96" s="76"/>
      <c r="J96" s="119"/>
    </row>
    <row r="97" spans="2:10">
      <c r="B97" s="118"/>
      <c r="C97" s="76"/>
      <c r="D97" s="76"/>
      <c r="E97" s="76"/>
      <c r="F97" s="79"/>
      <c r="G97" s="76"/>
      <c r="H97" s="79"/>
      <c r="I97" s="79">
        <f>ROUND(G97*H97,2)</f>
        <v>0</v>
      </c>
      <c r="J97" s="119"/>
    </row>
    <row r="98" spans="2:10">
      <c r="B98" s="118" t="str">
        <f>+'[1]MANO DE OBRA'!C$8</f>
        <v>CAT II GUARD, MACHET, AYUD ALB</v>
      </c>
      <c r="C98" s="76"/>
      <c r="D98" s="76"/>
      <c r="E98" s="76">
        <v>1</v>
      </c>
      <c r="F98" s="79">
        <f>+'[1]MANO DE OBRA'!C$22</f>
        <v>1.4282860472222223</v>
      </c>
      <c r="G98" s="76">
        <f>ROUND(E98*F98,2)</f>
        <v>1.43</v>
      </c>
      <c r="H98" s="79">
        <v>200</v>
      </c>
      <c r="I98" s="79">
        <f>ROUND(G98*H98,2)</f>
        <v>286</v>
      </c>
      <c r="J98" s="119"/>
    </row>
    <row r="99" spans="2:10">
      <c r="B99" s="118"/>
      <c r="C99" s="76"/>
      <c r="D99" s="76"/>
      <c r="E99" s="76"/>
      <c r="F99" s="79"/>
      <c r="G99" s="76"/>
      <c r="H99" s="79"/>
      <c r="I99" s="79">
        <f>ROUND(G99*H99,2)</f>
        <v>0</v>
      </c>
      <c r="J99" s="119"/>
    </row>
    <row r="100" spans="2:10">
      <c r="B100" s="118"/>
      <c r="C100" s="76"/>
      <c r="D100" s="76"/>
      <c r="E100" s="76"/>
      <c r="F100" s="79"/>
      <c r="G100" s="76"/>
      <c r="H100" s="79"/>
      <c r="I100" s="79">
        <f>ROUND(G100*H100,2)</f>
        <v>0</v>
      </c>
      <c r="J100" s="119"/>
    </row>
    <row r="101" spans="2:10">
      <c r="B101" s="118" t="s">
        <v>78</v>
      </c>
      <c r="C101" s="76"/>
      <c r="D101" s="76"/>
      <c r="E101" s="76"/>
      <c r="F101" s="76"/>
      <c r="G101" s="76"/>
      <c r="H101" s="76"/>
      <c r="I101" s="76">
        <f>SUM(I97:I100)</f>
        <v>286</v>
      </c>
      <c r="J101" s="119"/>
    </row>
    <row r="102" spans="2:10">
      <c r="B102" s="118"/>
      <c r="C102" s="76"/>
      <c r="D102" s="76"/>
      <c r="E102" s="76"/>
      <c r="F102" s="76"/>
      <c r="G102" s="76"/>
      <c r="H102" s="76"/>
      <c r="I102" s="76"/>
      <c r="J102" s="119"/>
    </row>
    <row r="103" spans="2:10">
      <c r="B103" s="118" t="s">
        <v>79</v>
      </c>
      <c r="C103" s="76"/>
      <c r="D103" s="76"/>
      <c r="E103" s="76"/>
      <c r="F103" s="76"/>
      <c r="G103" s="76"/>
      <c r="H103" s="76"/>
      <c r="I103" s="76">
        <f>+I101+I83+I72</f>
        <v>286</v>
      </c>
      <c r="J103" s="119"/>
    </row>
    <row r="104" spans="2:10">
      <c r="B104" s="118"/>
      <c r="C104" s="76"/>
      <c r="D104" s="76"/>
      <c r="E104" s="76"/>
      <c r="F104" s="76"/>
      <c r="G104" s="76"/>
      <c r="H104" s="76"/>
      <c r="I104" s="76"/>
      <c r="J104" s="119"/>
    </row>
    <row r="105" spans="2:10">
      <c r="B105" s="118" t="s">
        <v>80</v>
      </c>
      <c r="C105" s="76"/>
      <c r="D105" s="76"/>
      <c r="E105" s="76"/>
      <c r="F105" s="76"/>
      <c r="G105" s="76"/>
      <c r="H105" s="76"/>
      <c r="I105" s="76" t="s">
        <v>81</v>
      </c>
      <c r="J105" s="130"/>
    </row>
    <row r="106" spans="2:10">
      <c r="B106" s="120" t="s">
        <v>82</v>
      </c>
      <c r="C106" s="77"/>
      <c r="D106" s="77"/>
      <c r="E106" s="77"/>
      <c r="F106" s="77"/>
      <c r="G106" s="77"/>
      <c r="H106" s="78" t="s">
        <v>47</v>
      </c>
      <c r="I106" s="78" t="s">
        <v>56</v>
      </c>
      <c r="J106" s="126"/>
    </row>
    <row r="107" spans="2:10">
      <c r="B107" s="118"/>
      <c r="C107" s="76"/>
      <c r="D107" s="76"/>
      <c r="E107" s="76"/>
      <c r="F107" s="76"/>
      <c r="G107" s="76"/>
      <c r="H107" s="76"/>
      <c r="I107" s="76"/>
      <c r="J107" s="119"/>
    </row>
    <row r="108" spans="2:10">
      <c r="B108" s="118"/>
      <c r="C108" s="76"/>
      <c r="D108" s="76"/>
      <c r="E108" s="76"/>
      <c r="F108" s="76" t="s">
        <v>83</v>
      </c>
      <c r="G108" s="76"/>
      <c r="H108" s="83">
        <f>+[1]INDIRECTOS!B$10</f>
        <v>0.04</v>
      </c>
      <c r="I108" s="76">
        <f>ROUND(H108*I103,2)</f>
        <v>11.44</v>
      </c>
      <c r="J108" s="119"/>
    </row>
    <row r="109" spans="2:10">
      <c r="B109" s="118"/>
      <c r="C109" s="76"/>
      <c r="D109" s="76"/>
      <c r="E109" s="76"/>
      <c r="F109" s="76" t="s">
        <v>84</v>
      </c>
      <c r="G109" s="76"/>
      <c r="H109" s="83">
        <f>+[1]INDIRECTOS!B$11</f>
        <v>0.04</v>
      </c>
      <c r="I109" s="76">
        <f>ROUND(H109*I103,2)</f>
        <v>11.44</v>
      </c>
      <c r="J109" s="119"/>
    </row>
    <row r="110" spans="2:10">
      <c r="B110" s="118"/>
      <c r="C110" s="76"/>
      <c r="D110" s="76"/>
      <c r="E110" s="76"/>
      <c r="F110" s="76" t="s">
        <v>85</v>
      </c>
      <c r="G110" s="76"/>
      <c r="H110" s="83">
        <f>+H53</f>
        <v>0.02</v>
      </c>
      <c r="I110" s="76">
        <f>ROUND(H110*I103,2)</f>
        <v>5.72</v>
      </c>
      <c r="J110" s="119"/>
    </row>
    <row r="111" spans="2:10">
      <c r="B111" s="118" t="s">
        <v>86</v>
      </c>
      <c r="C111" s="76"/>
      <c r="D111" s="76"/>
      <c r="E111" s="76"/>
      <c r="F111" s="76"/>
      <c r="G111" s="76"/>
      <c r="H111" s="76"/>
      <c r="I111" s="76">
        <f>SUM(I108:I110)</f>
        <v>28.599999999999998</v>
      </c>
      <c r="J111" s="119"/>
    </row>
    <row r="112" spans="2:10">
      <c r="B112" s="118" t="s">
        <v>87</v>
      </c>
      <c r="C112" s="76"/>
      <c r="D112" s="76"/>
      <c r="E112" s="76"/>
      <c r="F112" s="76"/>
      <c r="G112" s="76"/>
      <c r="H112" s="76"/>
      <c r="I112" s="76">
        <f>+I103+I111</f>
        <v>314.60000000000002</v>
      </c>
      <c r="J112" s="119"/>
    </row>
    <row r="113" spans="2:10" ht="13.5" thickBot="1">
      <c r="B113" s="127" t="s">
        <v>88</v>
      </c>
      <c r="C113" s="128"/>
      <c r="D113" s="128"/>
      <c r="E113" s="128"/>
      <c r="F113" s="128"/>
      <c r="G113" s="128"/>
      <c r="H113" s="128" t="s">
        <v>89</v>
      </c>
      <c r="I113" s="128">
        <f>+I112</f>
        <v>314.60000000000002</v>
      </c>
      <c r="J113" s="129"/>
    </row>
    <row r="115" spans="2:10" ht="15.75">
      <c r="B115" s="181" t="s">
        <v>135</v>
      </c>
      <c r="C115" s="181"/>
      <c r="D115" s="181"/>
      <c r="E115" s="181"/>
      <c r="F115" s="181"/>
      <c r="G115" s="181"/>
      <c r="H115" s="181"/>
      <c r="I115" s="181"/>
      <c r="J115" s="181"/>
    </row>
    <row r="116" spans="2:10" ht="13.5" thickBot="1"/>
    <row r="117" spans="2:10">
      <c r="B117" s="178" t="s">
        <v>33</v>
      </c>
      <c r="C117" s="179"/>
      <c r="D117" s="179"/>
      <c r="E117" s="179"/>
      <c r="F117" s="179"/>
      <c r="G117" s="179"/>
      <c r="H117" s="179"/>
      <c r="I117" s="179"/>
      <c r="J117" s="180"/>
    </row>
    <row r="118" spans="2:10" ht="15.75">
      <c r="B118" s="114" t="s">
        <v>21</v>
      </c>
      <c r="C118" s="1"/>
      <c r="D118" s="1"/>
      <c r="E118" s="1"/>
      <c r="F118" s="1"/>
      <c r="G118" s="1"/>
      <c r="H118" s="1"/>
      <c r="I118" s="1"/>
      <c r="J118" s="115"/>
    </row>
    <row r="119" spans="2:10" ht="15.75">
      <c r="B119" s="116" t="s">
        <v>22</v>
      </c>
      <c r="C119" s="70"/>
      <c r="D119" s="70"/>
      <c r="E119" s="70"/>
      <c r="F119" s="70"/>
      <c r="G119" s="70"/>
      <c r="H119" s="70"/>
      <c r="I119" s="70"/>
      <c r="J119" s="117"/>
    </row>
    <row r="120" spans="2:10">
      <c r="B120" s="118" t="s">
        <v>34</v>
      </c>
      <c r="C120" s="76"/>
      <c r="D120" s="76"/>
      <c r="E120" s="76"/>
      <c r="F120" s="76"/>
      <c r="G120" s="76"/>
      <c r="H120" s="76"/>
      <c r="I120" s="76"/>
      <c r="J120" s="119"/>
    </row>
    <row r="121" spans="2:10">
      <c r="B121" s="118" t="s">
        <v>35</v>
      </c>
      <c r="C121" s="75" t="s">
        <v>100</v>
      </c>
      <c r="D121" s="76"/>
      <c r="E121" s="76"/>
      <c r="F121" s="76"/>
      <c r="G121" s="76"/>
      <c r="H121" s="85"/>
      <c r="I121" s="76"/>
      <c r="J121" s="119"/>
    </row>
    <row r="122" spans="2:10">
      <c r="B122" s="118" t="s">
        <v>37</v>
      </c>
      <c r="C122" s="76"/>
      <c r="D122" s="76"/>
      <c r="E122" s="76"/>
      <c r="F122" s="76"/>
      <c r="G122" s="76"/>
      <c r="H122" s="141" t="s">
        <v>217</v>
      </c>
      <c r="I122" s="141" t="s">
        <v>10</v>
      </c>
      <c r="J122" s="119"/>
    </row>
    <row r="123" spans="2:10">
      <c r="B123" s="118" t="s">
        <v>38</v>
      </c>
      <c r="C123" s="76"/>
      <c r="D123" s="76"/>
      <c r="E123" s="76"/>
      <c r="F123" s="76"/>
      <c r="G123" s="76"/>
      <c r="H123" s="76"/>
      <c r="I123" s="76"/>
      <c r="J123" s="119"/>
    </row>
    <row r="124" spans="2:10">
      <c r="B124" s="120" t="s">
        <v>39</v>
      </c>
      <c r="C124" s="78" t="s">
        <v>40</v>
      </c>
      <c r="D124" s="78" t="s">
        <v>41</v>
      </c>
      <c r="E124" s="78" t="s">
        <v>42</v>
      </c>
      <c r="F124" s="78" t="s">
        <v>43</v>
      </c>
      <c r="G124" s="78" t="s">
        <v>44</v>
      </c>
      <c r="H124" s="78" t="s">
        <v>45</v>
      </c>
      <c r="I124" s="78" t="s">
        <v>46</v>
      </c>
      <c r="J124" s="121"/>
    </row>
    <row r="125" spans="2:10">
      <c r="B125" s="118" t="s">
        <v>48</v>
      </c>
      <c r="C125" s="76"/>
      <c r="D125" s="76"/>
      <c r="E125" s="76"/>
      <c r="F125" s="76"/>
      <c r="G125" s="76"/>
      <c r="H125" s="76"/>
      <c r="I125" s="76"/>
      <c r="J125" s="119"/>
    </row>
    <row r="126" spans="2:10">
      <c r="B126" s="118"/>
      <c r="C126" s="76"/>
      <c r="D126" s="76"/>
      <c r="E126" s="79"/>
      <c r="F126" s="79"/>
      <c r="G126" s="79"/>
      <c r="H126" s="79"/>
      <c r="I126" s="79">
        <f>+ROUND(G126*H126,2)</f>
        <v>0</v>
      </c>
      <c r="J126" s="119"/>
    </row>
    <row r="127" spans="2:10">
      <c r="B127" s="118"/>
      <c r="C127" s="76"/>
      <c r="D127" s="76"/>
      <c r="E127" s="79"/>
      <c r="F127" s="79"/>
      <c r="G127" s="79">
        <f>+ROUND(D127*E127*F127,2)</f>
        <v>0</v>
      </c>
      <c r="H127" s="79"/>
      <c r="I127" s="79">
        <f>+ROUND(G127*H127,2)</f>
        <v>0</v>
      </c>
      <c r="J127" s="119"/>
    </row>
    <row r="128" spans="2:10">
      <c r="B128" s="118" t="str">
        <f>+[1]EQUIPOS!A$32</f>
        <v>HERRAMIENTAS MENORES</v>
      </c>
      <c r="C128" s="76"/>
      <c r="D128" s="76"/>
      <c r="E128" s="79"/>
      <c r="F128" s="79"/>
      <c r="G128" s="79">
        <f>+ROUND(D128*E128*F128,2)</f>
        <v>0</v>
      </c>
      <c r="H128" s="79"/>
      <c r="I128" s="79">
        <f>ROUND(I158*5%,2)</f>
        <v>0.05</v>
      </c>
      <c r="J128" s="119"/>
    </row>
    <row r="129" spans="2:10">
      <c r="B129" s="118" t="s">
        <v>49</v>
      </c>
      <c r="C129" s="76"/>
      <c r="D129" s="76"/>
      <c r="E129" s="79"/>
      <c r="F129" s="79"/>
      <c r="G129" s="79"/>
      <c r="H129" s="79"/>
      <c r="I129" s="79">
        <f>SUM(I126:I128)</f>
        <v>0.05</v>
      </c>
      <c r="J129" s="119"/>
    </row>
    <row r="130" spans="2:10">
      <c r="B130" s="118" t="s">
        <v>50</v>
      </c>
      <c r="C130" s="76"/>
      <c r="D130" s="76"/>
      <c r="E130" s="76"/>
      <c r="F130" s="76"/>
      <c r="G130" s="76"/>
      <c r="H130" s="76"/>
      <c r="I130" s="76"/>
      <c r="J130" s="119"/>
    </row>
    <row r="131" spans="2:10">
      <c r="B131" s="118" t="s">
        <v>51</v>
      </c>
      <c r="C131" s="76"/>
      <c r="D131" s="76"/>
      <c r="E131" s="76"/>
      <c r="F131" s="76"/>
      <c r="G131" s="76"/>
      <c r="H131" s="76"/>
      <c r="I131" s="76"/>
      <c r="J131" s="119"/>
    </row>
    <row r="132" spans="2:10">
      <c r="B132" s="122" t="s">
        <v>52</v>
      </c>
      <c r="C132" s="78"/>
      <c r="D132" s="78"/>
      <c r="E132" s="78"/>
      <c r="F132" s="78" t="s">
        <v>53</v>
      </c>
      <c r="G132" s="78" t="s">
        <v>54</v>
      </c>
      <c r="H132" s="78" t="s">
        <v>55</v>
      </c>
      <c r="I132" s="78" t="s">
        <v>56</v>
      </c>
      <c r="J132" s="121"/>
    </row>
    <row r="133" spans="2:10">
      <c r="B133" s="118" t="s">
        <v>50</v>
      </c>
      <c r="C133" s="76"/>
      <c r="D133" s="76"/>
      <c r="E133" s="76"/>
      <c r="F133" s="76"/>
      <c r="G133" s="76"/>
      <c r="H133" s="76"/>
      <c r="I133" s="76"/>
      <c r="J133" s="119"/>
    </row>
    <row r="134" spans="2:10">
      <c r="B134" s="118" t="str">
        <f>+[1]MATERIALES!A$23</f>
        <v>MADERA</v>
      </c>
      <c r="C134" s="76"/>
      <c r="D134" s="76"/>
      <c r="E134" s="76"/>
      <c r="F134" s="79">
        <f>+[1]MATERIALES!F$23</f>
        <v>1.5349999999999999</v>
      </c>
      <c r="G134" s="76" t="str">
        <f>+[1]MATERIALES!B$23</f>
        <v>U</v>
      </c>
      <c r="H134" s="76">
        <v>5</v>
      </c>
      <c r="I134" s="79">
        <f t="shared" ref="I134:I139" si="1">ROUND(F134*H134,2)</f>
        <v>7.68</v>
      </c>
      <c r="J134" s="119"/>
    </row>
    <row r="135" spans="2:10">
      <c r="B135" s="118" t="str">
        <f>+[1]MATERIALES!A$24</f>
        <v>CUARTONES</v>
      </c>
      <c r="C135" s="76"/>
      <c r="D135" s="76"/>
      <c r="E135" s="76"/>
      <c r="F135" s="79">
        <f>+[1]MATERIALES!F$24</f>
        <v>1.2349999999999999</v>
      </c>
      <c r="G135" s="76" t="str">
        <f>+[1]MATERIALES!B$24</f>
        <v>U</v>
      </c>
      <c r="H135" s="76">
        <v>2</v>
      </c>
      <c r="I135" s="79">
        <f t="shared" si="1"/>
        <v>2.4700000000000002</v>
      </c>
      <c r="J135" s="119"/>
    </row>
    <row r="136" spans="2:10">
      <c r="B136" s="118" t="str">
        <f>+[1]MATERIALES!A$25</f>
        <v>TIRAS</v>
      </c>
      <c r="C136" s="76"/>
      <c r="D136" s="76"/>
      <c r="E136" s="76"/>
      <c r="F136" s="79">
        <f>+[1]MATERIALES!F$25</f>
        <v>1.0349999999999999</v>
      </c>
      <c r="G136" s="76" t="str">
        <f>+[1]MATERIALES!B$25</f>
        <v>U</v>
      </c>
      <c r="H136" s="76">
        <v>1</v>
      </c>
      <c r="I136" s="79">
        <f t="shared" si="1"/>
        <v>1.04</v>
      </c>
      <c r="J136" s="119"/>
    </row>
    <row r="137" spans="2:10">
      <c r="B137" s="118" t="str">
        <f>+[1]MATERIALES!A$26</f>
        <v>ZINC</v>
      </c>
      <c r="C137" s="76"/>
      <c r="D137" s="76"/>
      <c r="E137" s="76"/>
      <c r="F137" s="79">
        <f>+[1]MATERIALES!F$26</f>
        <v>8.0150000000000006</v>
      </c>
      <c r="G137" s="76" t="str">
        <f>+[1]MATERIALES!B$26</f>
        <v>PLANCHA</v>
      </c>
      <c r="H137" s="79">
        <v>0.4</v>
      </c>
      <c r="I137" s="79">
        <f t="shared" si="1"/>
        <v>3.21</v>
      </c>
      <c r="J137" s="119"/>
    </row>
    <row r="138" spans="2:10">
      <c r="B138" s="118" t="str">
        <f>+[1]MATERIALES!A$27</f>
        <v xml:space="preserve">ACCESORIOS CUBIERTA </v>
      </c>
      <c r="C138" s="76"/>
      <c r="D138" s="76"/>
      <c r="E138" s="76"/>
      <c r="F138" s="79">
        <f>+[1]MATERIALES!F$27</f>
        <v>2.02</v>
      </c>
      <c r="G138" s="76" t="str">
        <f>+[1]MATERIALES!B$27</f>
        <v>GLOBAL</v>
      </c>
      <c r="H138" s="79">
        <v>0.3</v>
      </c>
      <c r="I138" s="79">
        <f t="shared" si="1"/>
        <v>0.61</v>
      </c>
      <c r="J138" s="119"/>
    </row>
    <row r="139" spans="2:10">
      <c r="B139" s="118" t="str">
        <f>+[1]MATERIALES!A$28</f>
        <v>PANEL BREAKERS E INSTALACION ELECTRICA</v>
      </c>
      <c r="C139" s="76"/>
      <c r="D139" s="76"/>
      <c r="E139" s="76"/>
      <c r="F139" s="79">
        <f>+[1]MATERIALES!F$28</f>
        <v>50.1</v>
      </c>
      <c r="G139" s="76" t="str">
        <f>+[1]MATERIALES!B$28</f>
        <v>GLOBAL</v>
      </c>
      <c r="H139" s="79">
        <v>0.05</v>
      </c>
      <c r="I139" s="79">
        <f t="shared" si="1"/>
        <v>2.5099999999999998</v>
      </c>
      <c r="J139" s="119"/>
    </row>
    <row r="140" spans="2:10">
      <c r="B140" s="118" t="s">
        <v>60</v>
      </c>
      <c r="C140" s="76"/>
      <c r="D140" s="76"/>
      <c r="E140" s="76"/>
      <c r="F140" s="76"/>
      <c r="G140" s="76"/>
      <c r="H140" s="76"/>
      <c r="I140" s="79">
        <f>SUM(I134:I139)</f>
        <v>17.520000000000003</v>
      </c>
      <c r="J140" s="119"/>
    </row>
    <row r="141" spans="2:10">
      <c r="B141" s="118" t="s">
        <v>50</v>
      </c>
      <c r="C141" s="76"/>
      <c r="D141" s="76"/>
      <c r="E141" s="76"/>
      <c r="F141" s="76"/>
      <c r="G141" s="76"/>
      <c r="H141" s="76"/>
      <c r="I141" s="76"/>
      <c r="J141" s="119"/>
    </row>
    <row r="142" spans="2:10">
      <c r="B142" s="118" t="s">
        <v>61</v>
      </c>
      <c r="C142" s="76"/>
      <c r="D142" s="76"/>
      <c r="E142" s="76"/>
      <c r="F142" s="76"/>
      <c r="G142" s="76"/>
      <c r="H142" s="76"/>
      <c r="I142" s="76"/>
      <c r="J142" s="119"/>
    </row>
    <row r="143" spans="2:10">
      <c r="B143" s="123" t="s">
        <v>62</v>
      </c>
      <c r="C143" s="80"/>
      <c r="D143" s="81" t="s">
        <v>63</v>
      </c>
      <c r="E143" s="80" t="s">
        <v>64</v>
      </c>
      <c r="F143" s="80" t="s">
        <v>65</v>
      </c>
      <c r="G143" s="80" t="s">
        <v>66</v>
      </c>
      <c r="H143" s="80" t="s">
        <v>67</v>
      </c>
      <c r="I143" s="80" t="s">
        <v>68</v>
      </c>
      <c r="J143" s="124"/>
    </row>
    <row r="144" spans="2:10">
      <c r="B144" s="118" t="s">
        <v>69</v>
      </c>
      <c r="C144" s="76"/>
      <c r="D144" s="76" t="s">
        <v>70</v>
      </c>
      <c r="E144" s="76"/>
      <c r="F144" s="76"/>
      <c r="G144" s="76"/>
      <c r="H144" s="76"/>
      <c r="I144" s="76"/>
      <c r="J144" s="119"/>
    </row>
    <row r="145" spans="2:10">
      <c r="B145" s="118" t="s">
        <v>71</v>
      </c>
      <c r="C145" s="76"/>
      <c r="D145" s="76"/>
      <c r="E145" s="76"/>
      <c r="F145" s="76"/>
      <c r="G145" s="76"/>
      <c r="H145" s="76"/>
      <c r="I145" s="76"/>
      <c r="J145" s="119"/>
    </row>
    <row r="146" spans="2:10">
      <c r="B146" s="118"/>
      <c r="C146" s="76"/>
      <c r="D146" s="76"/>
      <c r="E146" s="76"/>
      <c r="F146" s="76"/>
      <c r="G146" s="76"/>
      <c r="H146" s="76"/>
      <c r="I146" s="76"/>
      <c r="J146" s="119"/>
    </row>
    <row r="147" spans="2:10">
      <c r="B147" s="118"/>
      <c r="C147" s="76"/>
      <c r="D147" s="76"/>
      <c r="E147" s="76"/>
      <c r="F147" s="76"/>
      <c r="G147" s="76"/>
      <c r="H147" s="76"/>
      <c r="I147" s="76"/>
      <c r="J147" s="119"/>
    </row>
    <row r="148" spans="2:10">
      <c r="B148" s="118"/>
      <c r="C148" s="76"/>
      <c r="D148" s="76"/>
      <c r="E148" s="76"/>
      <c r="F148" s="76"/>
      <c r="G148" s="76"/>
      <c r="H148" s="76"/>
      <c r="I148" s="76"/>
      <c r="J148" s="119"/>
    </row>
    <row r="149" spans="2:10">
      <c r="B149" s="118" t="s">
        <v>72</v>
      </c>
      <c r="C149" s="76"/>
      <c r="D149" s="76"/>
      <c r="E149" s="76"/>
      <c r="F149" s="76"/>
      <c r="G149" s="76"/>
      <c r="H149" s="76"/>
      <c r="I149" s="76"/>
      <c r="J149" s="119"/>
    </row>
    <row r="150" spans="2:10">
      <c r="B150" s="118" t="s">
        <v>73</v>
      </c>
      <c r="C150" s="76"/>
      <c r="D150" s="76"/>
      <c r="E150" s="76"/>
      <c r="F150" s="76"/>
      <c r="G150" s="76"/>
      <c r="H150" s="76"/>
      <c r="I150" s="76"/>
      <c r="J150" s="119"/>
    </row>
    <row r="151" spans="2:10">
      <c r="B151" s="118" t="s">
        <v>74</v>
      </c>
      <c r="C151" s="76"/>
      <c r="D151" s="76"/>
      <c r="E151" s="76"/>
      <c r="F151" s="76"/>
      <c r="G151" s="76"/>
      <c r="H151" s="76"/>
      <c r="I151" s="76"/>
      <c r="J151" s="119"/>
    </row>
    <row r="152" spans="2:10">
      <c r="B152" s="125" t="s">
        <v>75</v>
      </c>
      <c r="C152" s="82"/>
      <c r="D152" s="82"/>
      <c r="E152" s="80" t="s">
        <v>55</v>
      </c>
      <c r="F152" s="80" t="s">
        <v>76</v>
      </c>
      <c r="G152" s="80" t="s">
        <v>77</v>
      </c>
      <c r="H152" s="80" t="s">
        <v>45</v>
      </c>
      <c r="I152" s="80" t="s">
        <v>56</v>
      </c>
      <c r="J152" s="124"/>
    </row>
    <row r="153" spans="2:10">
      <c r="B153" s="118"/>
      <c r="C153" s="76"/>
      <c r="D153" s="76"/>
      <c r="E153" s="76"/>
      <c r="F153" s="76"/>
      <c r="G153" s="76"/>
      <c r="H153" s="76"/>
      <c r="I153" s="76"/>
      <c r="J153" s="119"/>
    </row>
    <row r="154" spans="2:10">
      <c r="B154" s="118" t="str">
        <f>+'[1]MANO DE OBRA'!B$8</f>
        <v>CAT I                   PEONES</v>
      </c>
      <c r="C154" s="76"/>
      <c r="D154" s="76"/>
      <c r="E154" s="76">
        <v>2</v>
      </c>
      <c r="F154" s="79">
        <f>+'[1]MANO DE OBRA'!B$22</f>
        <v>1.4282860472222223</v>
      </c>
      <c r="G154" s="76">
        <f>ROUND(E154*F154,2)</f>
        <v>2.86</v>
      </c>
      <c r="H154" s="79">
        <v>0.1</v>
      </c>
      <c r="I154" s="79">
        <f>ROUND(G154*H154,2)</f>
        <v>0.28999999999999998</v>
      </c>
      <c r="J154" s="119"/>
    </row>
    <row r="155" spans="2:10">
      <c r="B155" s="118" t="str">
        <f>+'[1]MANO DE OBRA'!C$8</f>
        <v>CAT II GUARD, MACHET, AYUD ALB</v>
      </c>
      <c r="C155" s="76"/>
      <c r="D155" s="76"/>
      <c r="E155" s="76">
        <v>2</v>
      </c>
      <c r="F155" s="79">
        <f>+'[1]MANO DE OBRA'!C$22</f>
        <v>1.4282860472222223</v>
      </c>
      <c r="G155" s="76">
        <f>ROUND(E155*F155,2)</f>
        <v>2.86</v>
      </c>
      <c r="H155" s="79">
        <f>+H154</f>
        <v>0.1</v>
      </c>
      <c r="I155" s="79">
        <f>ROUND(G155*H155,2)</f>
        <v>0.28999999999999998</v>
      </c>
      <c r="J155" s="119"/>
    </row>
    <row r="156" spans="2:10">
      <c r="B156" s="118" t="str">
        <f>+'[1]MANO DE OBRA'!D$8</f>
        <v>CAT III ALB, FIE, CARP, ELEC</v>
      </c>
      <c r="C156" s="76"/>
      <c r="D156" s="76"/>
      <c r="E156" s="76">
        <v>2</v>
      </c>
      <c r="F156" s="79">
        <f>+'[1]MANO DE OBRA'!D$22</f>
        <v>1.4282860472222223</v>
      </c>
      <c r="G156" s="76">
        <f>ROUND(E156*F156,2)</f>
        <v>2.86</v>
      </c>
      <c r="H156" s="79">
        <f>+H154</f>
        <v>0.1</v>
      </c>
      <c r="I156" s="79">
        <f>ROUND(G156*H156,2)</f>
        <v>0.28999999999999998</v>
      </c>
      <c r="J156" s="119"/>
    </row>
    <row r="157" spans="2:10">
      <c r="B157" s="118" t="str">
        <f>+'[1]MANO DE OBRA'!E$8</f>
        <v>CAT IV MAESTRO, PERFORADOR</v>
      </c>
      <c r="C157" s="76"/>
      <c r="D157" s="76"/>
      <c r="E157" s="76">
        <v>1</v>
      </c>
      <c r="F157" s="79">
        <f>+'[1]MANO DE OBRA'!E$22</f>
        <v>1.4282860472222223</v>
      </c>
      <c r="G157" s="76">
        <f>ROUND(E157*F157,2)</f>
        <v>1.43</v>
      </c>
      <c r="H157" s="79">
        <f>+H154</f>
        <v>0.1</v>
      </c>
      <c r="I157" s="79">
        <f>ROUND(G157*H157,2)</f>
        <v>0.14000000000000001</v>
      </c>
      <c r="J157" s="119"/>
    </row>
    <row r="158" spans="2:10">
      <c r="B158" s="118" t="s">
        <v>78</v>
      </c>
      <c r="C158" s="76"/>
      <c r="D158" s="76"/>
      <c r="E158" s="76"/>
      <c r="F158" s="76"/>
      <c r="G158" s="76"/>
      <c r="H158" s="76"/>
      <c r="I158" s="76">
        <f>SUM(I154:I157)</f>
        <v>1.0099999999999998</v>
      </c>
      <c r="J158" s="119"/>
    </row>
    <row r="159" spans="2:10">
      <c r="B159" s="118"/>
      <c r="C159" s="76"/>
      <c r="D159" s="76"/>
      <c r="E159" s="76"/>
      <c r="F159" s="76"/>
      <c r="G159" s="76"/>
      <c r="H159" s="76"/>
      <c r="I159" s="76"/>
      <c r="J159" s="119"/>
    </row>
    <row r="160" spans="2:10">
      <c r="B160" s="118" t="s">
        <v>79</v>
      </c>
      <c r="C160" s="76"/>
      <c r="D160" s="76"/>
      <c r="E160" s="76"/>
      <c r="F160" s="76"/>
      <c r="G160" s="76"/>
      <c r="H160" s="76"/>
      <c r="I160" s="76">
        <f>+I158+I140+I129</f>
        <v>18.580000000000002</v>
      </c>
      <c r="J160" s="119"/>
    </row>
    <row r="161" spans="2:10">
      <c r="B161" s="118"/>
      <c r="C161" s="76"/>
      <c r="D161" s="76"/>
      <c r="E161" s="76"/>
      <c r="F161" s="76"/>
      <c r="G161" s="76"/>
      <c r="H161" s="76"/>
      <c r="I161" s="76"/>
      <c r="J161" s="119"/>
    </row>
    <row r="162" spans="2:10">
      <c r="B162" s="118" t="s">
        <v>80</v>
      </c>
      <c r="C162" s="76"/>
      <c r="D162" s="76"/>
      <c r="E162" s="76"/>
      <c r="F162" s="76"/>
      <c r="G162" s="76"/>
      <c r="H162" s="76"/>
      <c r="I162" s="76" t="s">
        <v>81</v>
      </c>
      <c r="J162" s="130"/>
    </row>
    <row r="163" spans="2:10">
      <c r="B163" s="120" t="s">
        <v>82</v>
      </c>
      <c r="C163" s="77"/>
      <c r="D163" s="77"/>
      <c r="E163" s="77"/>
      <c r="F163" s="77"/>
      <c r="G163" s="77"/>
      <c r="H163" s="78" t="s">
        <v>47</v>
      </c>
      <c r="I163" s="78" t="s">
        <v>56</v>
      </c>
      <c r="J163" s="126"/>
    </row>
    <row r="164" spans="2:10">
      <c r="B164" s="118"/>
      <c r="C164" s="76"/>
      <c r="D164" s="76"/>
      <c r="E164" s="76"/>
      <c r="F164" s="76"/>
      <c r="G164" s="76"/>
      <c r="H164" s="76"/>
      <c r="I164" s="76"/>
      <c r="J164" s="119"/>
    </row>
    <row r="165" spans="2:10">
      <c r="B165" s="118"/>
      <c r="C165" s="76"/>
      <c r="D165" s="76"/>
      <c r="E165" s="76"/>
      <c r="F165" s="76" t="s">
        <v>83</v>
      </c>
      <c r="G165" s="76"/>
      <c r="H165" s="83">
        <f>+[1]INDIRECTOS!B$10</f>
        <v>0.04</v>
      </c>
      <c r="I165" s="76">
        <f>ROUND(H165*I160,2)</f>
        <v>0.74</v>
      </c>
      <c r="J165" s="119"/>
    </row>
    <row r="166" spans="2:10">
      <c r="B166" s="118"/>
      <c r="C166" s="76"/>
      <c r="D166" s="76"/>
      <c r="E166" s="76"/>
      <c r="F166" s="76" t="s">
        <v>84</v>
      </c>
      <c r="G166" s="76"/>
      <c r="H166" s="83">
        <f>+[1]INDIRECTOS!B$11</f>
        <v>0.04</v>
      </c>
      <c r="I166" s="76">
        <f>ROUND(H166*I160,2)</f>
        <v>0.74</v>
      </c>
      <c r="J166" s="119"/>
    </row>
    <row r="167" spans="2:10">
      <c r="B167" s="118"/>
      <c r="C167" s="76"/>
      <c r="D167" s="76"/>
      <c r="E167" s="76"/>
      <c r="F167" s="76" t="s">
        <v>85</v>
      </c>
      <c r="G167" s="76"/>
      <c r="H167" s="83">
        <f>+[1]INDIRECTOS!B$12</f>
        <v>0.02</v>
      </c>
      <c r="I167" s="76">
        <f>ROUND(H167*I160,2)</f>
        <v>0.37</v>
      </c>
      <c r="J167" s="119"/>
    </row>
    <row r="168" spans="2:10">
      <c r="B168" s="118" t="s">
        <v>86</v>
      </c>
      <c r="C168" s="76"/>
      <c r="D168" s="76"/>
      <c r="E168" s="76"/>
      <c r="F168" s="76"/>
      <c r="G168" s="76"/>
      <c r="H168" s="76"/>
      <c r="I168" s="76">
        <f>SUM(I165:I167)</f>
        <v>1.85</v>
      </c>
      <c r="J168" s="119"/>
    </row>
    <row r="169" spans="2:10">
      <c r="B169" s="118" t="s">
        <v>87</v>
      </c>
      <c r="C169" s="76"/>
      <c r="D169" s="76"/>
      <c r="E169" s="76"/>
      <c r="F169" s="76"/>
      <c r="G169" s="76"/>
      <c r="H169" s="76"/>
      <c r="I169" s="76">
        <f>+I160+I168</f>
        <v>20.430000000000003</v>
      </c>
      <c r="J169" s="119"/>
    </row>
    <row r="170" spans="2:10" ht="13.5" thickBot="1">
      <c r="B170" s="127" t="s">
        <v>88</v>
      </c>
      <c r="C170" s="128"/>
      <c r="D170" s="128"/>
      <c r="E170" s="128"/>
      <c r="F170" s="128"/>
      <c r="G170" s="128"/>
      <c r="H170" s="128" t="s">
        <v>89</v>
      </c>
      <c r="I170" s="128">
        <f>+I169</f>
        <v>20.430000000000003</v>
      </c>
      <c r="J170" s="129"/>
    </row>
    <row r="172" spans="2:10" ht="15.75">
      <c r="B172" s="181" t="s">
        <v>136</v>
      </c>
      <c r="C172" s="181"/>
      <c r="D172" s="181"/>
      <c r="E172" s="181"/>
      <c r="F172" s="181"/>
      <c r="G172" s="181"/>
      <c r="H172" s="181"/>
      <c r="I172" s="181"/>
      <c r="J172" s="181"/>
    </row>
    <row r="173" spans="2:10" ht="13.5" thickBot="1"/>
    <row r="174" spans="2:10">
      <c r="B174" s="178" t="s">
        <v>33</v>
      </c>
      <c r="C174" s="179"/>
      <c r="D174" s="179"/>
      <c r="E174" s="179"/>
      <c r="F174" s="179"/>
      <c r="G174" s="179"/>
      <c r="H174" s="179"/>
      <c r="I174" s="179"/>
      <c r="J174" s="180"/>
    </row>
    <row r="175" spans="2:10" ht="15.75">
      <c r="B175" s="114" t="s">
        <v>21</v>
      </c>
      <c r="C175" s="1"/>
      <c r="D175" s="1"/>
      <c r="E175" s="1"/>
      <c r="F175" s="1"/>
      <c r="G175" s="1"/>
      <c r="H175" s="1"/>
      <c r="I175" s="1"/>
      <c r="J175" s="115"/>
    </row>
    <row r="176" spans="2:10" ht="15.75">
      <c r="B176" s="116" t="s">
        <v>22</v>
      </c>
      <c r="C176" s="70"/>
      <c r="D176" s="70"/>
      <c r="E176" s="70"/>
      <c r="F176" s="70"/>
      <c r="G176" s="70"/>
      <c r="H176" s="70"/>
      <c r="I176" s="70"/>
      <c r="J176" s="117"/>
    </row>
    <row r="177" spans="2:10">
      <c r="B177" s="118" t="s">
        <v>34</v>
      </c>
      <c r="C177" s="76"/>
      <c r="D177" s="76"/>
      <c r="E177" s="76"/>
      <c r="F177" s="76"/>
      <c r="G177" s="76"/>
      <c r="H177" s="76"/>
      <c r="I177" s="76"/>
      <c r="J177" s="119"/>
    </row>
    <row r="178" spans="2:10">
      <c r="B178" s="118" t="s">
        <v>35</v>
      </c>
      <c r="C178" s="76" t="s">
        <v>91</v>
      </c>
      <c r="D178" s="76"/>
      <c r="E178" s="76"/>
      <c r="F178" s="76"/>
      <c r="G178" s="76"/>
      <c r="H178" s="141" t="s">
        <v>217</v>
      </c>
      <c r="I178" s="141" t="s">
        <v>12</v>
      </c>
      <c r="J178" s="119"/>
    </row>
    <row r="179" spans="2:10">
      <c r="B179" s="118" t="s">
        <v>37</v>
      </c>
      <c r="C179" s="76"/>
      <c r="D179" s="76"/>
      <c r="E179" s="76"/>
      <c r="F179" s="76"/>
      <c r="G179" s="76"/>
      <c r="H179" s="76"/>
      <c r="I179" s="76"/>
      <c r="J179" s="119"/>
    </row>
    <row r="180" spans="2:10">
      <c r="B180" s="118" t="s">
        <v>38</v>
      </c>
      <c r="C180" s="76"/>
      <c r="D180" s="76"/>
      <c r="E180" s="76"/>
      <c r="F180" s="76"/>
      <c r="G180" s="76"/>
      <c r="H180" s="76"/>
      <c r="I180" s="76"/>
      <c r="J180" s="119"/>
    </row>
    <row r="181" spans="2:10">
      <c r="B181" s="120" t="s">
        <v>39</v>
      </c>
      <c r="C181" s="78" t="s">
        <v>40</v>
      </c>
      <c r="D181" s="78" t="s">
        <v>41</v>
      </c>
      <c r="E181" s="78" t="s">
        <v>42</v>
      </c>
      <c r="F181" s="78" t="s">
        <v>43</v>
      </c>
      <c r="G181" s="78" t="s">
        <v>44</v>
      </c>
      <c r="H181" s="78" t="s">
        <v>45</v>
      </c>
      <c r="I181" s="78" t="s">
        <v>46</v>
      </c>
      <c r="J181" s="121"/>
    </row>
    <row r="182" spans="2:10">
      <c r="B182" s="118" t="s">
        <v>48</v>
      </c>
      <c r="C182" s="76"/>
      <c r="D182" s="76"/>
      <c r="E182" s="76"/>
      <c r="F182" s="76"/>
      <c r="G182" s="76"/>
      <c r="H182" s="76"/>
      <c r="I182" s="76"/>
      <c r="J182" s="119"/>
    </row>
    <row r="183" spans="2:10">
      <c r="B183" s="118" t="s">
        <v>92</v>
      </c>
      <c r="C183" s="76"/>
      <c r="D183" s="76">
        <v>1</v>
      </c>
      <c r="E183" s="79">
        <v>1</v>
      </c>
      <c r="F183" s="79"/>
      <c r="G183" s="79">
        <v>0.5</v>
      </c>
      <c r="H183" s="79">
        <v>240</v>
      </c>
      <c r="I183" s="79">
        <f>+ROUND(D183*G183*H183,2)</f>
        <v>120</v>
      </c>
      <c r="J183" s="119"/>
    </row>
    <row r="184" spans="2:10">
      <c r="B184" s="118"/>
      <c r="C184" s="76"/>
      <c r="D184" s="76"/>
      <c r="E184" s="79"/>
      <c r="F184" s="79"/>
      <c r="G184" s="79"/>
      <c r="H184" s="79"/>
      <c r="I184" s="79"/>
      <c r="J184" s="119"/>
    </row>
    <row r="185" spans="2:10">
      <c r="B185" s="118"/>
      <c r="C185" s="76"/>
      <c r="D185" s="76"/>
      <c r="E185" s="79"/>
      <c r="F185" s="79"/>
      <c r="G185" s="79"/>
      <c r="H185" s="79"/>
      <c r="I185" s="79"/>
      <c r="J185" s="119"/>
    </row>
    <row r="186" spans="2:10">
      <c r="B186" s="118" t="s">
        <v>49</v>
      </c>
      <c r="C186" s="76"/>
      <c r="D186" s="76"/>
      <c r="E186" s="79"/>
      <c r="F186" s="79"/>
      <c r="G186" s="79"/>
      <c r="H186" s="79"/>
      <c r="I186" s="79">
        <f>SUM(I183:I185)</f>
        <v>120</v>
      </c>
      <c r="J186" s="119"/>
    </row>
    <row r="187" spans="2:10">
      <c r="B187" s="118" t="s">
        <v>50</v>
      </c>
      <c r="C187" s="76"/>
      <c r="D187" s="76"/>
      <c r="E187" s="76"/>
      <c r="F187" s="76"/>
      <c r="G187" s="76"/>
      <c r="H187" s="76"/>
      <c r="I187" s="76"/>
      <c r="J187" s="119"/>
    </row>
    <row r="188" spans="2:10">
      <c r="B188" s="118" t="s">
        <v>51</v>
      </c>
      <c r="C188" s="76"/>
      <c r="D188" s="76"/>
      <c r="E188" s="76"/>
      <c r="F188" s="76"/>
      <c r="G188" s="76"/>
      <c r="H188" s="76"/>
      <c r="I188" s="76"/>
      <c r="J188" s="119"/>
    </row>
    <row r="189" spans="2:10">
      <c r="B189" s="122" t="s">
        <v>52</v>
      </c>
      <c r="C189" s="78"/>
      <c r="D189" s="78"/>
      <c r="E189" s="78"/>
      <c r="F189" s="78" t="s">
        <v>53</v>
      </c>
      <c r="G189" s="78" t="s">
        <v>54</v>
      </c>
      <c r="H189" s="78" t="s">
        <v>55</v>
      </c>
      <c r="I189" s="78" t="s">
        <v>56</v>
      </c>
      <c r="J189" s="121"/>
    </row>
    <row r="190" spans="2:10">
      <c r="B190" s="118" t="s">
        <v>50</v>
      </c>
      <c r="C190" s="76"/>
      <c r="D190" s="76"/>
      <c r="E190" s="76"/>
      <c r="F190" s="76"/>
      <c r="G190" s="76"/>
      <c r="H190" s="76"/>
      <c r="I190" s="76"/>
      <c r="J190" s="119"/>
    </row>
    <row r="191" spans="2:10">
      <c r="B191" s="118"/>
      <c r="C191" s="76"/>
      <c r="D191" s="76"/>
      <c r="E191" s="76"/>
      <c r="F191" s="79"/>
      <c r="G191" s="76"/>
      <c r="H191" s="79"/>
      <c r="I191" s="79"/>
      <c r="J191" s="119"/>
    </row>
    <row r="192" spans="2:10">
      <c r="B192" s="118"/>
      <c r="C192" s="76"/>
      <c r="D192" s="76"/>
      <c r="E192" s="76"/>
      <c r="F192" s="79"/>
      <c r="G192" s="76"/>
      <c r="H192" s="79"/>
      <c r="I192" s="79"/>
      <c r="J192" s="119"/>
    </row>
    <row r="193" spans="2:10">
      <c r="B193" s="118"/>
      <c r="C193" s="76"/>
      <c r="D193" s="76"/>
      <c r="E193" s="76"/>
      <c r="F193" s="79"/>
      <c r="G193" s="76"/>
      <c r="H193" s="79"/>
      <c r="I193" s="79"/>
      <c r="J193" s="119"/>
    </row>
    <row r="194" spans="2:10">
      <c r="B194" s="118"/>
      <c r="C194" s="76"/>
      <c r="D194" s="76"/>
      <c r="E194" s="76"/>
      <c r="F194" s="79"/>
      <c r="G194" s="76"/>
      <c r="H194" s="79"/>
      <c r="I194" s="79"/>
      <c r="J194" s="119"/>
    </row>
    <row r="195" spans="2:10">
      <c r="B195" s="118"/>
      <c r="C195" s="76"/>
      <c r="D195" s="76"/>
      <c r="E195" s="76"/>
      <c r="F195" s="79"/>
      <c r="G195" s="76"/>
      <c r="H195" s="79"/>
      <c r="I195" s="79"/>
      <c r="J195" s="119"/>
    </row>
    <row r="196" spans="2:10">
      <c r="B196" s="118"/>
      <c r="C196" s="76"/>
      <c r="D196" s="76"/>
      <c r="E196" s="76"/>
      <c r="F196" s="79"/>
      <c r="G196" s="76"/>
      <c r="H196" s="79"/>
      <c r="I196" s="79"/>
      <c r="J196" s="119"/>
    </row>
    <row r="197" spans="2:10">
      <c r="B197" s="118" t="s">
        <v>60</v>
      </c>
      <c r="C197" s="76"/>
      <c r="D197" s="76"/>
      <c r="E197" s="76"/>
      <c r="F197" s="76"/>
      <c r="G197" s="76"/>
      <c r="H197" s="76"/>
      <c r="I197" s="79">
        <f>SUM(I191:I196)</f>
        <v>0</v>
      </c>
      <c r="J197" s="119"/>
    </row>
    <row r="198" spans="2:10">
      <c r="B198" s="118" t="s">
        <v>50</v>
      </c>
      <c r="C198" s="76"/>
      <c r="D198" s="76"/>
      <c r="E198" s="76"/>
      <c r="F198" s="76"/>
      <c r="G198" s="76"/>
      <c r="H198" s="76"/>
      <c r="I198" s="76"/>
      <c r="J198" s="119"/>
    </row>
    <row r="199" spans="2:10">
      <c r="B199" s="118" t="s">
        <v>61</v>
      </c>
      <c r="C199" s="76"/>
      <c r="D199" s="76"/>
      <c r="E199" s="76"/>
      <c r="F199" s="76"/>
      <c r="G199" s="76"/>
      <c r="H199" s="76"/>
      <c r="I199" s="76"/>
      <c r="J199" s="119"/>
    </row>
    <row r="200" spans="2:10">
      <c r="B200" s="123" t="s">
        <v>62</v>
      </c>
      <c r="C200" s="80"/>
      <c r="D200" s="81" t="s">
        <v>63</v>
      </c>
      <c r="E200" s="80" t="s">
        <v>64</v>
      </c>
      <c r="F200" s="80" t="s">
        <v>65</v>
      </c>
      <c r="G200" s="80" t="s">
        <v>66</v>
      </c>
      <c r="H200" s="80" t="s">
        <v>67</v>
      </c>
      <c r="I200" s="80" t="s">
        <v>68</v>
      </c>
      <c r="J200" s="124"/>
    </row>
    <row r="201" spans="2:10">
      <c r="B201" s="118" t="s">
        <v>69</v>
      </c>
      <c r="C201" s="76"/>
      <c r="D201" s="76" t="s">
        <v>70</v>
      </c>
      <c r="E201" s="76"/>
      <c r="F201" s="76"/>
      <c r="G201" s="76"/>
      <c r="H201" s="76"/>
      <c r="I201" s="76"/>
      <c r="J201" s="119"/>
    </row>
    <row r="202" spans="2:10">
      <c r="B202" s="118" t="s">
        <v>71</v>
      </c>
      <c r="C202" s="76"/>
      <c r="D202" s="76"/>
      <c r="E202" s="76"/>
      <c r="F202" s="76"/>
      <c r="G202" s="76"/>
      <c r="H202" s="76"/>
      <c r="I202" s="76"/>
      <c r="J202" s="119"/>
    </row>
    <row r="203" spans="2:10">
      <c r="B203" s="118"/>
      <c r="C203" s="76"/>
      <c r="D203" s="76"/>
      <c r="E203" s="76"/>
      <c r="F203" s="76"/>
      <c r="G203" s="76"/>
      <c r="H203" s="76"/>
      <c r="I203" s="76"/>
      <c r="J203" s="119"/>
    </row>
    <row r="204" spans="2:10">
      <c r="B204" s="118"/>
      <c r="C204" s="76"/>
      <c r="D204" s="76"/>
      <c r="E204" s="76"/>
      <c r="F204" s="76"/>
      <c r="G204" s="76"/>
      <c r="H204" s="76"/>
      <c r="I204" s="76"/>
      <c r="J204" s="119"/>
    </row>
    <row r="205" spans="2:10">
      <c r="B205" s="118"/>
      <c r="C205" s="76"/>
      <c r="D205" s="76"/>
      <c r="E205" s="76"/>
      <c r="F205" s="76"/>
      <c r="G205" s="76"/>
      <c r="H205" s="76"/>
      <c r="I205" s="76"/>
      <c r="J205" s="119"/>
    </row>
    <row r="206" spans="2:10">
      <c r="B206" s="118" t="s">
        <v>72</v>
      </c>
      <c r="C206" s="76"/>
      <c r="D206" s="76"/>
      <c r="E206" s="76"/>
      <c r="F206" s="76"/>
      <c r="G206" s="76"/>
      <c r="H206" s="76"/>
      <c r="I206" s="76"/>
      <c r="J206" s="119"/>
    </row>
    <row r="207" spans="2:10">
      <c r="B207" s="118" t="s">
        <v>73</v>
      </c>
      <c r="C207" s="76"/>
      <c r="D207" s="76"/>
      <c r="E207" s="76"/>
      <c r="F207" s="76"/>
      <c r="G207" s="76"/>
      <c r="H207" s="76"/>
      <c r="I207" s="76"/>
      <c r="J207" s="119"/>
    </row>
    <row r="208" spans="2:10">
      <c r="B208" s="118" t="s">
        <v>74</v>
      </c>
      <c r="C208" s="76"/>
      <c r="D208" s="76"/>
      <c r="E208" s="76"/>
      <c r="F208" s="76"/>
      <c r="G208" s="76"/>
      <c r="H208" s="76"/>
      <c r="I208" s="76"/>
      <c r="J208" s="119"/>
    </row>
    <row r="209" spans="2:10">
      <c r="B209" s="125" t="s">
        <v>75</v>
      </c>
      <c r="C209" s="82"/>
      <c r="D209" s="82"/>
      <c r="E209" s="80" t="s">
        <v>55</v>
      </c>
      <c r="F209" s="80" t="s">
        <v>76</v>
      </c>
      <c r="G209" s="80" t="s">
        <v>77</v>
      </c>
      <c r="H209" s="80" t="s">
        <v>45</v>
      </c>
      <c r="I209" s="80" t="s">
        <v>56</v>
      </c>
      <c r="J209" s="124"/>
    </row>
    <row r="210" spans="2:10">
      <c r="B210" s="118"/>
      <c r="C210" s="76"/>
      <c r="D210" s="76"/>
      <c r="E210" s="76"/>
      <c r="F210" s="76"/>
      <c r="G210" s="76"/>
      <c r="H210" s="76"/>
      <c r="I210" s="76"/>
      <c r="J210" s="119"/>
    </row>
    <row r="211" spans="2:10">
      <c r="B211" s="118"/>
      <c r="C211" s="76"/>
      <c r="D211" s="76"/>
      <c r="E211" s="76"/>
      <c r="F211" s="79"/>
      <c r="G211" s="76"/>
      <c r="H211" s="79"/>
      <c r="I211" s="79">
        <f>ROUND(G211*H211,2)</f>
        <v>0</v>
      </c>
      <c r="J211" s="119"/>
    </row>
    <row r="212" spans="2:10">
      <c r="B212" s="118"/>
      <c r="C212" s="76"/>
      <c r="D212" s="76"/>
      <c r="E212" s="76"/>
      <c r="F212" s="79"/>
      <c r="G212" s="76"/>
      <c r="H212" s="79"/>
      <c r="I212" s="79">
        <f>ROUND(G212*H212,2)</f>
        <v>0</v>
      </c>
      <c r="J212" s="119"/>
    </row>
    <row r="213" spans="2:10">
      <c r="B213" s="118"/>
      <c r="C213" s="76"/>
      <c r="D213" s="76"/>
      <c r="E213" s="76"/>
      <c r="F213" s="79"/>
      <c r="G213" s="76"/>
      <c r="H213" s="79"/>
      <c r="I213" s="79">
        <f>ROUND(G213*H213,2)</f>
        <v>0</v>
      </c>
      <c r="J213" s="119"/>
    </row>
    <row r="214" spans="2:10">
      <c r="B214" s="118"/>
      <c r="C214" s="76"/>
      <c r="D214" s="76"/>
      <c r="E214" s="76"/>
      <c r="F214" s="79"/>
      <c r="G214" s="76"/>
      <c r="H214" s="79"/>
      <c r="I214" s="79">
        <f>ROUND(G214*H214,2)</f>
        <v>0</v>
      </c>
      <c r="J214" s="119"/>
    </row>
    <row r="215" spans="2:10">
      <c r="B215" s="118" t="s">
        <v>78</v>
      </c>
      <c r="C215" s="76"/>
      <c r="D215" s="76"/>
      <c r="E215" s="76"/>
      <c r="F215" s="76"/>
      <c r="G215" s="76"/>
      <c r="H215" s="76"/>
      <c r="I215" s="76">
        <f>SUM(I211:I214)</f>
        <v>0</v>
      </c>
      <c r="J215" s="119"/>
    </row>
    <row r="216" spans="2:10">
      <c r="B216" s="118"/>
      <c r="C216" s="76"/>
      <c r="D216" s="76"/>
      <c r="E216" s="76"/>
      <c r="F216" s="76"/>
      <c r="G216" s="76"/>
      <c r="H216" s="76"/>
      <c r="I216" s="76"/>
      <c r="J216" s="119"/>
    </row>
    <row r="217" spans="2:10">
      <c r="B217" s="118" t="s">
        <v>79</v>
      </c>
      <c r="C217" s="76"/>
      <c r="D217" s="76"/>
      <c r="E217" s="76"/>
      <c r="F217" s="76"/>
      <c r="G217" s="76"/>
      <c r="H217" s="76"/>
      <c r="I217" s="76">
        <f>+I215+I197+I186</f>
        <v>120</v>
      </c>
      <c r="J217" s="119"/>
    </row>
    <row r="218" spans="2:10">
      <c r="B218" s="118"/>
      <c r="C218" s="76"/>
      <c r="D218" s="76"/>
      <c r="E218" s="76"/>
      <c r="F218" s="76"/>
      <c r="G218" s="76"/>
      <c r="H218" s="76"/>
      <c r="I218" s="76"/>
      <c r="J218" s="119"/>
    </row>
    <row r="219" spans="2:10">
      <c r="B219" s="118" t="s">
        <v>80</v>
      </c>
      <c r="C219" s="76"/>
      <c r="D219" s="76"/>
      <c r="E219" s="76"/>
      <c r="F219" s="76"/>
      <c r="G219" s="76"/>
      <c r="H219" s="76"/>
      <c r="I219" s="76" t="s">
        <v>81</v>
      </c>
      <c r="J219" s="130"/>
    </row>
    <row r="220" spans="2:10">
      <c r="B220" s="120" t="s">
        <v>82</v>
      </c>
      <c r="C220" s="77"/>
      <c r="D220" s="77"/>
      <c r="E220" s="77"/>
      <c r="F220" s="77"/>
      <c r="G220" s="77"/>
      <c r="H220" s="78" t="s">
        <v>47</v>
      </c>
      <c r="I220" s="78" t="s">
        <v>56</v>
      </c>
      <c r="J220" s="126"/>
    </row>
    <row r="221" spans="2:10">
      <c r="B221" s="118"/>
      <c r="C221" s="76"/>
      <c r="D221" s="76"/>
      <c r="E221" s="76"/>
      <c r="F221" s="76"/>
      <c r="G221" s="76"/>
      <c r="H221" s="76"/>
      <c r="I221" s="76"/>
      <c r="J221" s="119"/>
    </row>
    <row r="222" spans="2:10">
      <c r="B222" s="118"/>
      <c r="C222" s="76"/>
      <c r="D222" s="76"/>
      <c r="E222" s="76"/>
      <c r="F222" s="76" t="s">
        <v>83</v>
      </c>
      <c r="G222" s="76"/>
      <c r="H222" s="83">
        <f>+[1]INDIRECTOS!B$10</f>
        <v>0.04</v>
      </c>
      <c r="I222" s="76">
        <f>ROUND(H222*I217,2)</f>
        <v>4.8</v>
      </c>
      <c r="J222" s="119"/>
    </row>
    <row r="223" spans="2:10">
      <c r="B223" s="118"/>
      <c r="C223" s="76"/>
      <c r="D223" s="76"/>
      <c r="E223" s="76"/>
      <c r="F223" s="76" t="s">
        <v>84</v>
      </c>
      <c r="G223" s="76"/>
      <c r="H223" s="83">
        <f>+[1]INDIRECTOS!B$11</f>
        <v>0.04</v>
      </c>
      <c r="I223" s="76">
        <f>ROUND(H223*I217,2)</f>
        <v>4.8</v>
      </c>
      <c r="J223" s="119"/>
    </row>
    <row r="224" spans="2:10">
      <c r="B224" s="118"/>
      <c r="C224" s="76"/>
      <c r="D224" s="76"/>
      <c r="E224" s="76"/>
      <c r="F224" s="76" t="s">
        <v>85</v>
      </c>
      <c r="G224" s="76"/>
      <c r="H224" s="83">
        <v>0.02</v>
      </c>
      <c r="I224" s="76">
        <f>ROUND(H224*I217,2)</f>
        <v>2.4</v>
      </c>
      <c r="J224" s="119"/>
    </row>
    <row r="225" spans="2:10">
      <c r="B225" s="118" t="s">
        <v>86</v>
      </c>
      <c r="C225" s="76"/>
      <c r="D225" s="76"/>
      <c r="E225" s="76"/>
      <c r="F225" s="76"/>
      <c r="G225" s="76"/>
      <c r="H225" s="76"/>
      <c r="I225" s="76">
        <f>SUM(I222:I224)</f>
        <v>12</v>
      </c>
      <c r="J225" s="119"/>
    </row>
    <row r="226" spans="2:10">
      <c r="B226" s="118" t="s">
        <v>87</v>
      </c>
      <c r="C226" s="76"/>
      <c r="D226" s="76"/>
      <c r="E226" s="76"/>
      <c r="F226" s="76"/>
      <c r="G226" s="76"/>
      <c r="H226" s="76"/>
      <c r="I226" s="76">
        <f>+I217+I225</f>
        <v>132</v>
      </c>
      <c r="J226" s="119"/>
    </row>
    <row r="227" spans="2:10" ht="13.5" thickBot="1">
      <c r="B227" s="127" t="s">
        <v>88</v>
      </c>
      <c r="C227" s="128"/>
      <c r="D227" s="128"/>
      <c r="E227" s="128"/>
      <c r="F227" s="128"/>
      <c r="G227" s="128"/>
      <c r="H227" s="128" t="s">
        <v>89</v>
      </c>
      <c r="I227" s="128">
        <f>+I226</f>
        <v>132</v>
      </c>
      <c r="J227" s="129"/>
    </row>
    <row r="229" spans="2:10" ht="15.75">
      <c r="B229" s="181" t="s">
        <v>137</v>
      </c>
      <c r="C229" s="181"/>
      <c r="D229" s="181"/>
      <c r="E229" s="181"/>
      <c r="F229" s="181"/>
      <c r="G229" s="181"/>
      <c r="H229" s="181"/>
      <c r="I229" s="181"/>
      <c r="J229" s="181"/>
    </row>
    <row r="230" spans="2:10" ht="13.5" thickBot="1"/>
    <row r="231" spans="2:10">
      <c r="B231" s="178" t="s">
        <v>33</v>
      </c>
      <c r="C231" s="179"/>
      <c r="D231" s="179"/>
      <c r="E231" s="179"/>
      <c r="F231" s="179"/>
      <c r="G231" s="179"/>
      <c r="H231" s="179"/>
      <c r="I231" s="179"/>
      <c r="J231" s="180"/>
    </row>
    <row r="232" spans="2:10" ht="15.75">
      <c r="B232" s="114" t="s">
        <v>21</v>
      </c>
      <c r="C232" s="1"/>
      <c r="D232" s="1"/>
      <c r="E232" s="1"/>
      <c r="F232" s="1"/>
      <c r="G232" s="1"/>
      <c r="H232" s="1"/>
      <c r="I232" s="1"/>
      <c r="J232" s="115"/>
    </row>
    <row r="233" spans="2:10" ht="15.75">
      <c r="B233" s="116" t="s">
        <v>22</v>
      </c>
      <c r="C233" s="70"/>
      <c r="D233" s="70"/>
      <c r="E233" s="70"/>
      <c r="F233" s="70"/>
      <c r="G233" s="70"/>
      <c r="H233" s="70"/>
      <c r="I233" s="70"/>
      <c r="J233" s="117"/>
    </row>
    <row r="234" spans="2:10">
      <c r="B234" s="118" t="s">
        <v>34</v>
      </c>
      <c r="C234" s="76"/>
      <c r="D234" s="76"/>
      <c r="E234" s="76"/>
      <c r="F234" s="76"/>
      <c r="G234" s="76"/>
      <c r="H234" s="76"/>
      <c r="I234" s="76"/>
      <c r="J234" s="119"/>
    </row>
    <row r="235" spans="2:10">
      <c r="B235" s="118" t="s">
        <v>35</v>
      </c>
      <c r="C235" s="76" t="s">
        <v>101</v>
      </c>
      <c r="D235" s="76"/>
      <c r="E235" s="76"/>
      <c r="F235" s="76"/>
      <c r="G235" s="76"/>
      <c r="H235" s="141" t="s">
        <v>217</v>
      </c>
      <c r="I235" s="141" t="s">
        <v>12</v>
      </c>
      <c r="J235" s="119"/>
    </row>
    <row r="236" spans="2:10">
      <c r="B236" s="118" t="s">
        <v>37</v>
      </c>
      <c r="C236" s="76"/>
      <c r="D236" s="76"/>
      <c r="E236" s="76"/>
      <c r="F236" s="76"/>
      <c r="G236" s="76"/>
      <c r="H236" s="76"/>
      <c r="I236" s="76"/>
      <c r="J236" s="119"/>
    </row>
    <row r="237" spans="2:10">
      <c r="B237" s="118" t="s">
        <v>38</v>
      </c>
      <c r="C237" s="76"/>
      <c r="D237" s="76"/>
      <c r="E237" s="76"/>
      <c r="F237" s="76"/>
      <c r="G237" s="76"/>
      <c r="H237" s="76"/>
      <c r="I237" s="76"/>
      <c r="J237" s="119"/>
    </row>
    <row r="238" spans="2:10">
      <c r="B238" s="120" t="s">
        <v>39</v>
      </c>
      <c r="C238" s="78" t="s">
        <v>40</v>
      </c>
      <c r="D238" s="78" t="s">
        <v>41</v>
      </c>
      <c r="E238" s="78" t="s">
        <v>42</v>
      </c>
      <c r="F238" s="78" t="s">
        <v>43</v>
      </c>
      <c r="G238" s="78" t="s">
        <v>44</v>
      </c>
      <c r="H238" s="78" t="s">
        <v>45</v>
      </c>
      <c r="I238" s="78" t="s">
        <v>46</v>
      </c>
      <c r="J238" s="121"/>
    </row>
    <row r="239" spans="2:10">
      <c r="B239" s="118" t="s">
        <v>48</v>
      </c>
      <c r="C239" s="76"/>
      <c r="D239" s="76"/>
      <c r="E239" s="76"/>
      <c r="F239" s="76"/>
      <c r="G239" s="76"/>
      <c r="H239" s="76"/>
      <c r="I239" s="76"/>
      <c r="J239" s="119"/>
    </row>
    <row r="240" spans="2:10">
      <c r="B240" s="118" t="s">
        <v>93</v>
      </c>
      <c r="C240" s="76"/>
      <c r="D240" s="76"/>
      <c r="E240" s="79"/>
      <c r="F240" s="79"/>
      <c r="G240" s="79"/>
      <c r="H240" s="79"/>
      <c r="I240" s="79">
        <f>+ROUND(G240*H240,2)</f>
        <v>0</v>
      </c>
      <c r="J240" s="119"/>
    </row>
    <row r="241" spans="2:10">
      <c r="B241" s="118" t="s">
        <v>94</v>
      </c>
      <c r="C241" s="76"/>
      <c r="D241" s="76"/>
      <c r="E241" s="79"/>
      <c r="F241" s="79"/>
      <c r="G241" s="79"/>
      <c r="H241" s="79"/>
      <c r="I241" s="79">
        <f>+ROUND(G241*H241,2)</f>
        <v>0</v>
      </c>
      <c r="J241" s="119"/>
    </row>
    <row r="242" spans="2:10">
      <c r="B242" s="118" t="str">
        <f>+[1]EQUIPOS!A$32</f>
        <v>HERRAMIENTAS MENORES</v>
      </c>
      <c r="C242" s="76"/>
      <c r="D242" s="76">
        <v>1</v>
      </c>
      <c r="E242" s="79"/>
      <c r="F242" s="79"/>
      <c r="G242" s="79">
        <v>23.43</v>
      </c>
      <c r="H242" s="79">
        <v>1</v>
      </c>
      <c r="I242" s="79">
        <f>D242*G242*H242</f>
        <v>23.43</v>
      </c>
      <c r="J242" s="119"/>
    </row>
    <row r="243" spans="2:10">
      <c r="B243" s="118" t="s">
        <v>49</v>
      </c>
      <c r="C243" s="76"/>
      <c r="D243" s="76"/>
      <c r="E243" s="79"/>
      <c r="F243" s="79"/>
      <c r="G243" s="79"/>
      <c r="H243" s="79"/>
      <c r="I243" s="79">
        <f>SUM(I240:I242)</f>
        <v>23.43</v>
      </c>
      <c r="J243" s="119"/>
    </row>
    <row r="244" spans="2:10">
      <c r="B244" s="118" t="s">
        <v>50</v>
      </c>
      <c r="C244" s="76"/>
      <c r="D244" s="76"/>
      <c r="E244" s="76"/>
      <c r="F244" s="76"/>
      <c r="G244" s="76"/>
      <c r="H244" s="76"/>
      <c r="I244" s="76"/>
      <c r="J244" s="119"/>
    </row>
    <row r="245" spans="2:10">
      <c r="B245" s="118" t="s">
        <v>51</v>
      </c>
      <c r="C245" s="76"/>
      <c r="D245" s="76"/>
      <c r="E245" s="76"/>
      <c r="F245" s="76"/>
      <c r="G245" s="76"/>
      <c r="H245" s="76"/>
      <c r="I245" s="76"/>
      <c r="J245" s="119"/>
    </row>
    <row r="246" spans="2:10">
      <c r="B246" s="122" t="s">
        <v>52</v>
      </c>
      <c r="C246" s="78"/>
      <c r="D246" s="78"/>
      <c r="E246" s="78"/>
      <c r="F246" s="78" t="s">
        <v>53</v>
      </c>
      <c r="G246" s="78" t="s">
        <v>54</v>
      </c>
      <c r="H246" s="78" t="s">
        <v>55</v>
      </c>
      <c r="I246" s="78" t="s">
        <v>56</v>
      </c>
      <c r="J246" s="121"/>
    </row>
    <row r="247" spans="2:10">
      <c r="B247" s="118" t="s">
        <v>50</v>
      </c>
      <c r="C247" s="76"/>
      <c r="D247" s="76"/>
      <c r="E247" s="76"/>
      <c r="F247" s="76"/>
      <c r="G247" s="76"/>
      <c r="H247" s="76"/>
      <c r="I247" s="76"/>
      <c r="J247" s="119"/>
    </row>
    <row r="248" spans="2:10">
      <c r="B248" s="118"/>
      <c r="C248" s="76"/>
      <c r="D248" s="76"/>
      <c r="E248" s="76"/>
      <c r="F248" s="79"/>
      <c r="G248" s="76"/>
      <c r="H248" s="76"/>
      <c r="I248" s="79">
        <f t="shared" ref="I248:I253" si="2">ROUND(F248*H248,2)</f>
        <v>0</v>
      </c>
      <c r="J248" s="119"/>
    </row>
    <row r="249" spans="2:10">
      <c r="B249" s="118"/>
      <c r="C249" s="76"/>
      <c r="D249" s="76"/>
      <c r="E249" s="76"/>
      <c r="F249" s="79"/>
      <c r="G249" s="76"/>
      <c r="H249" s="76"/>
      <c r="I249" s="79">
        <f t="shared" si="2"/>
        <v>0</v>
      </c>
      <c r="J249" s="119"/>
    </row>
    <row r="250" spans="2:10">
      <c r="B250" s="118"/>
      <c r="C250" s="76"/>
      <c r="D250" s="76"/>
      <c r="E250" s="76"/>
      <c r="F250" s="79"/>
      <c r="G250" s="76"/>
      <c r="H250" s="76"/>
      <c r="I250" s="79">
        <f t="shared" si="2"/>
        <v>0</v>
      </c>
      <c r="J250" s="119"/>
    </row>
    <row r="251" spans="2:10">
      <c r="B251" s="118"/>
      <c r="C251" s="76"/>
      <c r="D251" s="76"/>
      <c r="E251" s="76"/>
      <c r="F251" s="79"/>
      <c r="G251" s="76"/>
      <c r="H251" s="79"/>
      <c r="I251" s="79">
        <f t="shared" si="2"/>
        <v>0</v>
      </c>
      <c r="J251" s="119"/>
    </row>
    <row r="252" spans="2:10">
      <c r="B252" s="118"/>
      <c r="C252" s="76"/>
      <c r="D252" s="76"/>
      <c r="E252" s="76"/>
      <c r="F252" s="79"/>
      <c r="G252" s="76"/>
      <c r="H252" s="79"/>
      <c r="I252" s="79">
        <f t="shared" si="2"/>
        <v>0</v>
      </c>
      <c r="J252" s="119"/>
    </row>
    <row r="253" spans="2:10">
      <c r="B253" s="118"/>
      <c r="C253" s="76"/>
      <c r="D253" s="76"/>
      <c r="E253" s="76"/>
      <c r="F253" s="79"/>
      <c r="G253" s="76"/>
      <c r="H253" s="79"/>
      <c r="I253" s="79">
        <f t="shared" si="2"/>
        <v>0</v>
      </c>
      <c r="J253" s="119"/>
    </row>
    <row r="254" spans="2:10">
      <c r="B254" s="118" t="s">
        <v>60</v>
      </c>
      <c r="C254" s="76"/>
      <c r="D254" s="76"/>
      <c r="E254" s="76"/>
      <c r="F254" s="76"/>
      <c r="G254" s="76"/>
      <c r="H254" s="76"/>
      <c r="I254" s="79">
        <f>SUM(I248:I253)</f>
        <v>0</v>
      </c>
      <c r="J254" s="119"/>
    </row>
    <row r="255" spans="2:10">
      <c r="B255" s="118" t="s">
        <v>50</v>
      </c>
      <c r="C255" s="76"/>
      <c r="D255" s="76"/>
      <c r="E255" s="76"/>
      <c r="F255" s="76"/>
      <c r="G255" s="76"/>
      <c r="H255" s="76"/>
      <c r="I255" s="76"/>
      <c r="J255" s="119"/>
    </row>
    <row r="256" spans="2:10">
      <c r="B256" s="118" t="s">
        <v>61</v>
      </c>
      <c r="C256" s="76"/>
      <c r="D256" s="76"/>
      <c r="E256" s="76"/>
      <c r="F256" s="76"/>
      <c r="G256" s="76"/>
      <c r="H256" s="76"/>
      <c r="I256" s="76"/>
      <c r="J256" s="119"/>
    </row>
    <row r="257" spans="2:10">
      <c r="B257" s="123" t="s">
        <v>62</v>
      </c>
      <c r="C257" s="80"/>
      <c r="D257" s="81" t="s">
        <v>63</v>
      </c>
      <c r="E257" s="80" t="s">
        <v>64</v>
      </c>
      <c r="F257" s="80" t="s">
        <v>65</v>
      </c>
      <c r="G257" s="80" t="s">
        <v>66</v>
      </c>
      <c r="H257" s="80" t="s">
        <v>67</v>
      </c>
      <c r="I257" s="80" t="s">
        <v>68</v>
      </c>
      <c r="J257" s="124"/>
    </row>
    <row r="258" spans="2:10">
      <c r="B258" s="118" t="s">
        <v>69</v>
      </c>
      <c r="C258" s="76"/>
      <c r="D258" s="76" t="s">
        <v>70</v>
      </c>
      <c r="E258" s="76"/>
      <c r="F258" s="76"/>
      <c r="G258" s="76"/>
      <c r="H258" s="76"/>
      <c r="I258" s="76"/>
      <c r="J258" s="119"/>
    </row>
    <row r="259" spans="2:10">
      <c r="B259" s="118" t="s">
        <v>71</v>
      </c>
      <c r="C259" s="76"/>
      <c r="D259" s="76"/>
      <c r="E259" s="76"/>
      <c r="F259" s="76"/>
      <c r="G259" s="76"/>
      <c r="H259" s="76"/>
      <c r="I259" s="76"/>
      <c r="J259" s="119"/>
    </row>
    <row r="260" spans="2:10">
      <c r="B260" s="118"/>
      <c r="C260" s="76"/>
      <c r="D260" s="76"/>
      <c r="E260" s="76"/>
      <c r="F260" s="76"/>
      <c r="G260" s="76"/>
      <c r="H260" s="76"/>
      <c r="I260" s="76"/>
      <c r="J260" s="119"/>
    </row>
    <row r="261" spans="2:10">
      <c r="B261" s="118"/>
      <c r="C261" s="76"/>
      <c r="D261" s="76"/>
      <c r="E261" s="76"/>
      <c r="F261" s="76"/>
      <c r="G261" s="76"/>
      <c r="H261" s="76"/>
      <c r="I261" s="76"/>
      <c r="J261" s="119"/>
    </row>
    <row r="262" spans="2:10">
      <c r="B262" s="118"/>
      <c r="C262" s="76"/>
      <c r="D262" s="76"/>
      <c r="E262" s="76"/>
      <c r="F262" s="76"/>
      <c r="G262" s="76"/>
      <c r="H262" s="76"/>
      <c r="I262" s="76"/>
      <c r="J262" s="119"/>
    </row>
    <row r="263" spans="2:10">
      <c r="B263" s="118" t="s">
        <v>72</v>
      </c>
      <c r="C263" s="76"/>
      <c r="D263" s="76"/>
      <c r="E263" s="76"/>
      <c r="F263" s="76"/>
      <c r="G263" s="76"/>
      <c r="H263" s="76"/>
      <c r="I263" s="76"/>
      <c r="J263" s="119"/>
    </row>
    <row r="264" spans="2:10">
      <c r="B264" s="118" t="s">
        <v>73</v>
      </c>
      <c r="C264" s="76"/>
      <c r="D264" s="76"/>
      <c r="E264" s="76"/>
      <c r="F264" s="76"/>
      <c r="G264" s="76"/>
      <c r="H264" s="76"/>
      <c r="I264" s="76"/>
      <c r="J264" s="119"/>
    </row>
    <row r="265" spans="2:10">
      <c r="B265" s="118" t="s">
        <v>74</v>
      </c>
      <c r="C265" s="76"/>
      <c r="D265" s="76"/>
      <c r="E265" s="76"/>
      <c r="F265" s="76"/>
      <c r="G265" s="76"/>
      <c r="H265" s="76"/>
      <c r="I265" s="76"/>
      <c r="J265" s="119"/>
    </row>
    <row r="266" spans="2:10">
      <c r="B266" s="125" t="s">
        <v>75</v>
      </c>
      <c r="C266" s="82"/>
      <c r="D266" s="82"/>
      <c r="E266" s="80" t="s">
        <v>55</v>
      </c>
      <c r="F266" s="80" t="s">
        <v>76</v>
      </c>
      <c r="G266" s="80" t="s">
        <v>77</v>
      </c>
      <c r="H266" s="80" t="s">
        <v>45</v>
      </c>
      <c r="I266" s="80" t="s">
        <v>56</v>
      </c>
      <c r="J266" s="124"/>
    </row>
    <row r="267" spans="2:10">
      <c r="B267" s="118"/>
      <c r="C267" s="76"/>
      <c r="D267" s="76"/>
      <c r="E267" s="76"/>
      <c r="F267" s="76"/>
      <c r="G267" s="76"/>
      <c r="H267" s="76"/>
      <c r="I267" s="76"/>
      <c r="J267" s="119"/>
    </row>
    <row r="268" spans="2:10">
      <c r="B268" s="118" t="str">
        <f>+'[1]MANO DE OBRA'!B$8</f>
        <v>CAT I                   PEONES</v>
      </c>
      <c r="C268" s="76"/>
      <c r="D268" s="76"/>
      <c r="E268" s="76">
        <v>1</v>
      </c>
      <c r="F268" s="79">
        <f>+'[1]MANO DE OBRA'!B$22</f>
        <v>1.4282860472222223</v>
      </c>
      <c r="G268" s="76">
        <f>ROUND(E268*F268,2)</f>
        <v>1.43</v>
      </c>
      <c r="H268" s="79">
        <v>120</v>
      </c>
      <c r="I268" s="79">
        <f>ROUND(G268*H268,2)</f>
        <v>171.6</v>
      </c>
      <c r="J268" s="119"/>
    </row>
    <row r="269" spans="2:10">
      <c r="B269" s="118"/>
      <c r="C269" s="76"/>
      <c r="D269" s="76"/>
      <c r="E269" s="76"/>
      <c r="F269" s="79"/>
      <c r="G269" s="79"/>
      <c r="H269" s="79"/>
      <c r="I269" s="79">
        <f>ROUND(G269*H269,2)</f>
        <v>0</v>
      </c>
      <c r="J269" s="119"/>
    </row>
    <row r="270" spans="2:10">
      <c r="B270" s="118"/>
      <c r="C270" s="76"/>
      <c r="D270" s="76"/>
      <c r="E270" s="76"/>
      <c r="F270" s="79"/>
      <c r="G270" s="79"/>
      <c r="H270" s="79"/>
      <c r="I270" s="79">
        <f>ROUND(G270*H270,2)</f>
        <v>0</v>
      </c>
      <c r="J270" s="119"/>
    </row>
    <row r="271" spans="2:10">
      <c r="B271" s="118"/>
      <c r="C271" s="76"/>
      <c r="D271" s="76"/>
      <c r="E271" s="76"/>
      <c r="F271" s="79"/>
      <c r="G271" s="79"/>
      <c r="H271" s="79"/>
      <c r="I271" s="79">
        <f>ROUND(G271*H271,2)</f>
        <v>0</v>
      </c>
      <c r="J271" s="119"/>
    </row>
    <row r="272" spans="2:10">
      <c r="B272" s="118" t="s">
        <v>78</v>
      </c>
      <c r="C272" s="76"/>
      <c r="D272" s="76"/>
      <c r="E272" s="76"/>
      <c r="F272" s="76"/>
      <c r="G272" s="76"/>
      <c r="H272" s="76"/>
      <c r="I272" s="76">
        <f>SUM(I268:I271)</f>
        <v>171.6</v>
      </c>
      <c r="J272" s="119"/>
    </row>
    <row r="273" spans="2:12">
      <c r="B273" s="118"/>
      <c r="C273" s="76"/>
      <c r="D273" s="76"/>
      <c r="E273" s="76"/>
      <c r="F273" s="76"/>
      <c r="G273" s="76"/>
      <c r="H273" s="76"/>
      <c r="I273" s="76"/>
      <c r="J273" s="119"/>
    </row>
    <row r="274" spans="2:12">
      <c r="B274" s="118" t="s">
        <v>79</v>
      </c>
      <c r="C274" s="76"/>
      <c r="D274" s="76"/>
      <c r="E274" s="76"/>
      <c r="F274" s="76"/>
      <c r="G274" s="76"/>
      <c r="H274" s="76"/>
      <c r="I274" s="76">
        <f>+I272+I254+I243</f>
        <v>195.03</v>
      </c>
      <c r="J274" s="119"/>
    </row>
    <row r="275" spans="2:12">
      <c r="B275" s="118"/>
      <c r="C275" s="76"/>
      <c r="D275" s="76"/>
      <c r="E275" s="76"/>
      <c r="F275" s="76"/>
      <c r="G275" s="76"/>
      <c r="H275" s="76"/>
      <c r="I275" s="76"/>
      <c r="J275" s="119"/>
    </row>
    <row r="276" spans="2:12">
      <c r="B276" s="118" t="s">
        <v>80</v>
      </c>
      <c r="C276" s="76"/>
      <c r="D276" s="76"/>
      <c r="E276" s="76"/>
      <c r="F276" s="76"/>
      <c r="G276" s="76"/>
      <c r="H276" s="76"/>
      <c r="I276" s="76" t="s">
        <v>81</v>
      </c>
      <c r="J276" s="119"/>
    </row>
    <row r="277" spans="2:12">
      <c r="B277" s="120" t="s">
        <v>82</v>
      </c>
      <c r="C277" s="77"/>
      <c r="D277" s="77"/>
      <c r="E277" s="77"/>
      <c r="F277" s="77"/>
      <c r="G277" s="77"/>
      <c r="H277" s="78" t="s">
        <v>47</v>
      </c>
      <c r="I277" s="78" t="s">
        <v>56</v>
      </c>
      <c r="J277" s="126"/>
    </row>
    <row r="278" spans="2:12">
      <c r="B278" s="118"/>
      <c r="C278" s="76"/>
      <c r="D278" s="76"/>
      <c r="E278" s="76"/>
      <c r="F278" s="76"/>
      <c r="G278" s="76"/>
      <c r="H278" s="76"/>
      <c r="I278" s="76"/>
      <c r="J278" s="119"/>
    </row>
    <row r="279" spans="2:12">
      <c r="B279" s="118"/>
      <c r="C279" s="76"/>
      <c r="D279" s="76"/>
      <c r="E279" s="76"/>
      <c r="F279" s="76" t="s">
        <v>83</v>
      </c>
      <c r="G279" s="76"/>
      <c r="H279" s="83">
        <f>+[1]INDIRECTOS!B$10</f>
        <v>0.04</v>
      </c>
      <c r="I279" s="76">
        <f>ROUND(H279*I274,2)</f>
        <v>7.8</v>
      </c>
      <c r="J279" s="119"/>
    </row>
    <row r="280" spans="2:12">
      <c r="B280" s="118"/>
      <c r="C280" s="76"/>
      <c r="D280" s="76"/>
      <c r="E280" s="76"/>
      <c r="F280" s="76" t="s">
        <v>84</v>
      </c>
      <c r="G280" s="76"/>
      <c r="H280" s="83">
        <f>+[1]INDIRECTOS!B$11</f>
        <v>0.04</v>
      </c>
      <c r="I280" s="76">
        <f>ROUND(H280*I274,2)</f>
        <v>7.8</v>
      </c>
      <c r="J280" s="119"/>
    </row>
    <row r="281" spans="2:12">
      <c r="B281" s="118"/>
      <c r="C281" s="76"/>
      <c r="D281" s="76"/>
      <c r="E281" s="76"/>
      <c r="F281" s="76" t="s">
        <v>85</v>
      </c>
      <c r="G281" s="76"/>
      <c r="H281" s="83">
        <f>+[1]INDIRECTOS!B$12</f>
        <v>0.02</v>
      </c>
      <c r="I281" s="76">
        <f>ROUND(H281*I274,2)</f>
        <v>3.9</v>
      </c>
      <c r="J281" s="119"/>
    </row>
    <row r="282" spans="2:12">
      <c r="B282" s="118" t="s">
        <v>86</v>
      </c>
      <c r="C282" s="76"/>
      <c r="D282" s="76"/>
      <c r="E282" s="76"/>
      <c r="F282" s="76"/>
      <c r="G282" s="76"/>
      <c r="H282" s="76"/>
      <c r="I282" s="76">
        <f>SUM(I279:I281)</f>
        <v>19.5</v>
      </c>
      <c r="J282" s="119"/>
    </row>
    <row r="283" spans="2:12">
      <c r="B283" s="118" t="s">
        <v>87</v>
      </c>
      <c r="C283" s="76"/>
      <c r="D283" s="76"/>
      <c r="E283" s="76"/>
      <c r="F283" s="76"/>
      <c r="G283" s="76"/>
      <c r="H283" s="76"/>
      <c r="I283" s="76">
        <f>+I274+I282</f>
        <v>214.53</v>
      </c>
      <c r="J283" s="119"/>
    </row>
    <row r="284" spans="2:12" ht="13.5" thickBot="1">
      <c r="B284" s="127" t="s">
        <v>88</v>
      </c>
      <c r="C284" s="128"/>
      <c r="D284" s="128"/>
      <c r="E284" s="128"/>
      <c r="F284" s="128"/>
      <c r="G284" s="128"/>
      <c r="H284" s="128" t="s">
        <v>89</v>
      </c>
      <c r="I284" s="128">
        <f>+I283</f>
        <v>214.53</v>
      </c>
      <c r="J284" s="129"/>
    </row>
    <row r="286" spans="2:12">
      <c r="B286" s="134"/>
      <c r="C286" s="134"/>
      <c r="D286" s="134"/>
      <c r="E286" s="134"/>
      <c r="F286" s="134"/>
      <c r="G286" s="134"/>
      <c r="H286" s="134"/>
      <c r="I286" s="134"/>
      <c r="J286" s="134"/>
      <c r="L286" s="84"/>
    </row>
    <row r="288" spans="2:12" ht="15.75">
      <c r="B288" s="181" t="s">
        <v>138</v>
      </c>
      <c r="C288" s="181"/>
      <c r="D288" s="181"/>
      <c r="E288" s="181"/>
      <c r="F288" s="181"/>
      <c r="G288" s="181"/>
      <c r="H288" s="181"/>
      <c r="I288" s="181"/>
      <c r="J288" s="181"/>
    </row>
    <row r="289" spans="2:10" ht="13.5" thickBot="1"/>
    <row r="290" spans="2:10">
      <c r="B290" s="178" t="s">
        <v>33</v>
      </c>
      <c r="C290" s="179"/>
      <c r="D290" s="179"/>
      <c r="E290" s="179"/>
      <c r="F290" s="179"/>
      <c r="G290" s="179"/>
      <c r="H290" s="179"/>
      <c r="I290" s="179"/>
      <c r="J290" s="180"/>
    </row>
    <row r="291" spans="2:10" ht="15.75">
      <c r="B291" s="114" t="s">
        <v>21</v>
      </c>
      <c r="C291" s="1"/>
      <c r="D291" s="1"/>
      <c r="E291" s="1"/>
      <c r="F291" s="1"/>
      <c r="G291" s="1"/>
      <c r="H291" s="1"/>
      <c r="I291" s="1"/>
      <c r="J291" s="115"/>
    </row>
    <row r="292" spans="2:10" ht="15.75">
      <c r="B292" s="116" t="s">
        <v>22</v>
      </c>
      <c r="C292" s="70"/>
      <c r="D292" s="70"/>
      <c r="E292" s="70"/>
      <c r="F292" s="70"/>
      <c r="G292" s="70"/>
      <c r="H292" s="70"/>
      <c r="I292" s="70"/>
      <c r="J292" s="117"/>
    </row>
    <row r="293" spans="2:10">
      <c r="B293" s="118" t="s">
        <v>34</v>
      </c>
      <c r="C293" s="76"/>
      <c r="D293" s="76"/>
      <c r="E293" s="76"/>
      <c r="F293" s="76"/>
      <c r="G293" s="76"/>
      <c r="H293" s="76"/>
      <c r="I293" s="76"/>
      <c r="J293" s="119"/>
    </row>
    <row r="294" spans="2:10">
      <c r="B294" s="118" t="s">
        <v>35</v>
      </c>
      <c r="C294" s="76" t="s">
        <v>102</v>
      </c>
      <c r="D294" s="76"/>
      <c r="E294" s="76"/>
      <c r="F294" s="76"/>
      <c r="G294" s="76"/>
      <c r="H294" s="141" t="s">
        <v>217</v>
      </c>
      <c r="I294" s="141" t="s">
        <v>10</v>
      </c>
      <c r="J294" s="119"/>
    </row>
    <row r="295" spans="2:10">
      <c r="B295" s="118" t="s">
        <v>37</v>
      </c>
      <c r="C295" s="76"/>
      <c r="D295" s="76"/>
      <c r="E295" s="76"/>
      <c r="F295" s="76"/>
      <c r="G295" s="76"/>
      <c r="H295" s="76"/>
      <c r="I295" s="76"/>
      <c r="J295" s="119"/>
    </row>
    <row r="296" spans="2:10">
      <c r="B296" s="118" t="s">
        <v>38</v>
      </c>
      <c r="C296" s="76"/>
      <c r="D296" s="76"/>
      <c r="E296" s="76"/>
      <c r="F296" s="76"/>
      <c r="G296" s="76"/>
      <c r="H296" s="76"/>
      <c r="I296" s="76"/>
      <c r="J296" s="119"/>
    </row>
    <row r="297" spans="2:10">
      <c r="B297" s="120" t="s">
        <v>39</v>
      </c>
      <c r="C297" s="78" t="s">
        <v>40</v>
      </c>
      <c r="D297" s="78" t="s">
        <v>41</v>
      </c>
      <c r="E297" s="78" t="s">
        <v>42</v>
      </c>
      <c r="F297" s="78" t="s">
        <v>43</v>
      </c>
      <c r="G297" s="78" t="s">
        <v>44</v>
      </c>
      <c r="H297" s="78" t="s">
        <v>45</v>
      </c>
      <c r="I297" s="78" t="s">
        <v>46</v>
      </c>
      <c r="J297" s="121"/>
    </row>
    <row r="298" spans="2:10">
      <c r="B298" s="118" t="s">
        <v>48</v>
      </c>
      <c r="C298" s="76"/>
      <c r="D298" s="76"/>
      <c r="E298" s="76"/>
      <c r="F298" s="76"/>
      <c r="G298" s="76"/>
      <c r="H298" s="76"/>
      <c r="I298" s="76"/>
      <c r="J298" s="119"/>
    </row>
    <row r="299" spans="2:10">
      <c r="B299" s="118" t="str">
        <f>+[1]EQUIPOS!A$9</f>
        <v>MINICARGADORA/MARTILLO</v>
      </c>
      <c r="C299" s="76"/>
      <c r="D299" s="76">
        <v>1</v>
      </c>
      <c r="E299" s="79"/>
      <c r="F299" s="79"/>
      <c r="G299" s="79">
        <f>+[1]EQUIPOS!H$9</f>
        <v>36.5</v>
      </c>
      <c r="H299" s="79">
        <v>0.01</v>
      </c>
      <c r="I299" s="79">
        <f>+ROUND(G299*H299,2)</f>
        <v>0.37</v>
      </c>
      <c r="J299" s="119"/>
    </row>
    <row r="300" spans="2:10">
      <c r="B300" s="118" t="str">
        <f>+[1]EQUIPOS!A$11</f>
        <v>VOLQUETA</v>
      </c>
      <c r="C300" s="76"/>
      <c r="D300" s="76">
        <v>1</v>
      </c>
      <c r="E300" s="79"/>
      <c r="F300" s="79"/>
      <c r="G300" s="79">
        <f>+[1]EQUIPOS!H$11</f>
        <v>20</v>
      </c>
      <c r="H300" s="79">
        <v>0.01</v>
      </c>
      <c r="I300" s="79">
        <f>+ROUND(G300*H300,2)</f>
        <v>0.2</v>
      </c>
      <c r="J300" s="119"/>
    </row>
    <row r="301" spans="2:10">
      <c r="B301" s="118" t="str">
        <f>+[1]EQUIPOS!A$32</f>
        <v>HERRAMIENTAS MENORES</v>
      </c>
      <c r="C301" s="76"/>
      <c r="D301" s="76"/>
      <c r="E301" s="79"/>
      <c r="F301" s="79"/>
      <c r="G301" s="79"/>
      <c r="H301" s="79"/>
      <c r="I301" s="79">
        <f>ROUND(I331*5%,2)</f>
        <v>0.04</v>
      </c>
      <c r="J301" s="119"/>
    </row>
    <row r="302" spans="2:10">
      <c r="B302" s="118" t="s">
        <v>49</v>
      </c>
      <c r="C302" s="76"/>
      <c r="D302" s="76"/>
      <c r="E302" s="79"/>
      <c r="F302" s="79"/>
      <c r="G302" s="79"/>
      <c r="H302" s="79"/>
      <c r="I302" s="79">
        <f>SUM(I299:I301)</f>
        <v>0.6100000000000001</v>
      </c>
      <c r="J302" s="119"/>
    </row>
    <row r="303" spans="2:10">
      <c r="B303" s="118" t="s">
        <v>50</v>
      </c>
      <c r="C303" s="76"/>
      <c r="D303" s="76"/>
      <c r="E303" s="76"/>
      <c r="F303" s="76"/>
      <c r="G303" s="76"/>
      <c r="H303" s="76"/>
      <c r="I303" s="76"/>
      <c r="J303" s="119"/>
    </row>
    <row r="304" spans="2:10">
      <c r="B304" s="118" t="s">
        <v>51</v>
      </c>
      <c r="C304" s="76"/>
      <c r="D304" s="76"/>
      <c r="E304" s="76"/>
      <c r="F304" s="76"/>
      <c r="G304" s="76"/>
      <c r="H304" s="76"/>
      <c r="I304" s="76"/>
      <c r="J304" s="119"/>
    </row>
    <row r="305" spans="2:10">
      <c r="B305" s="122" t="s">
        <v>52</v>
      </c>
      <c r="C305" s="78"/>
      <c r="D305" s="78"/>
      <c r="E305" s="78"/>
      <c r="F305" s="78" t="s">
        <v>53</v>
      </c>
      <c r="G305" s="78" t="s">
        <v>54</v>
      </c>
      <c r="H305" s="78" t="s">
        <v>55</v>
      </c>
      <c r="I305" s="78" t="s">
        <v>56</v>
      </c>
      <c r="J305" s="121"/>
    </row>
    <row r="306" spans="2:10">
      <c r="B306" s="118" t="s">
        <v>50</v>
      </c>
      <c r="C306" s="76"/>
      <c r="D306" s="76"/>
      <c r="E306" s="76"/>
      <c r="F306" s="76"/>
      <c r="G306" s="76"/>
      <c r="H306" s="76"/>
      <c r="I306" s="76"/>
      <c r="J306" s="119"/>
    </row>
    <row r="307" spans="2:10">
      <c r="B307" s="118"/>
      <c r="C307" s="76"/>
      <c r="D307" s="76"/>
      <c r="E307" s="76"/>
      <c r="F307" s="79"/>
      <c r="G307" s="76"/>
      <c r="H307" s="76"/>
      <c r="I307" s="79">
        <f t="shared" ref="I307:I312" si="3">ROUND(F307*H307,2)</f>
        <v>0</v>
      </c>
      <c r="J307" s="119"/>
    </row>
    <row r="308" spans="2:10">
      <c r="B308" s="118"/>
      <c r="C308" s="76"/>
      <c r="D308" s="76"/>
      <c r="E308" s="76"/>
      <c r="F308" s="79"/>
      <c r="G308" s="76"/>
      <c r="H308" s="76"/>
      <c r="I308" s="79">
        <f t="shared" si="3"/>
        <v>0</v>
      </c>
      <c r="J308" s="119"/>
    </row>
    <row r="309" spans="2:10">
      <c r="B309" s="118"/>
      <c r="C309" s="76"/>
      <c r="D309" s="76"/>
      <c r="E309" s="76"/>
      <c r="F309" s="79"/>
      <c r="G309" s="76"/>
      <c r="H309" s="76"/>
      <c r="I309" s="79">
        <f t="shared" si="3"/>
        <v>0</v>
      </c>
      <c r="J309" s="119"/>
    </row>
    <row r="310" spans="2:10">
      <c r="B310" s="118"/>
      <c r="C310" s="76"/>
      <c r="D310" s="76"/>
      <c r="E310" s="76"/>
      <c r="F310" s="79"/>
      <c r="G310" s="76"/>
      <c r="H310" s="79"/>
      <c r="I310" s="79">
        <f t="shared" si="3"/>
        <v>0</v>
      </c>
      <c r="J310" s="119"/>
    </row>
    <row r="311" spans="2:10">
      <c r="B311" s="118"/>
      <c r="C311" s="76"/>
      <c r="D311" s="76"/>
      <c r="E311" s="76"/>
      <c r="F311" s="79"/>
      <c r="G311" s="76"/>
      <c r="H311" s="79"/>
      <c r="I311" s="79">
        <f t="shared" si="3"/>
        <v>0</v>
      </c>
      <c r="J311" s="119"/>
    </row>
    <row r="312" spans="2:10">
      <c r="B312" s="118"/>
      <c r="C312" s="76"/>
      <c r="D312" s="76"/>
      <c r="E312" s="76"/>
      <c r="F312" s="79"/>
      <c r="G312" s="76"/>
      <c r="H312" s="79"/>
      <c r="I312" s="79">
        <f t="shared" si="3"/>
        <v>0</v>
      </c>
      <c r="J312" s="119"/>
    </row>
    <row r="313" spans="2:10">
      <c r="B313" s="118" t="s">
        <v>60</v>
      </c>
      <c r="C313" s="76"/>
      <c r="D313" s="76"/>
      <c r="E313" s="76"/>
      <c r="F313" s="76"/>
      <c r="G313" s="76"/>
      <c r="H313" s="76"/>
      <c r="I313" s="79">
        <f>SUM(I307:I312)</f>
        <v>0</v>
      </c>
      <c r="J313" s="119"/>
    </row>
    <row r="314" spans="2:10">
      <c r="B314" s="118" t="s">
        <v>50</v>
      </c>
      <c r="C314" s="76"/>
      <c r="D314" s="76"/>
      <c r="E314" s="76"/>
      <c r="F314" s="76"/>
      <c r="G314" s="76"/>
      <c r="H314" s="76"/>
      <c r="I314" s="76"/>
      <c r="J314" s="119"/>
    </row>
    <row r="315" spans="2:10">
      <c r="B315" s="118" t="s">
        <v>61</v>
      </c>
      <c r="C315" s="76"/>
      <c r="D315" s="76"/>
      <c r="E315" s="76"/>
      <c r="F315" s="76"/>
      <c r="G315" s="76"/>
      <c r="H315" s="76"/>
      <c r="I315" s="76"/>
      <c r="J315" s="119"/>
    </row>
    <row r="316" spans="2:10">
      <c r="B316" s="123" t="s">
        <v>62</v>
      </c>
      <c r="C316" s="80"/>
      <c r="D316" s="81" t="s">
        <v>63</v>
      </c>
      <c r="E316" s="80" t="s">
        <v>64</v>
      </c>
      <c r="F316" s="80" t="s">
        <v>65</v>
      </c>
      <c r="G316" s="80" t="s">
        <v>66</v>
      </c>
      <c r="H316" s="80" t="s">
        <v>67</v>
      </c>
      <c r="I316" s="80" t="s">
        <v>68</v>
      </c>
      <c r="J316" s="124"/>
    </row>
    <row r="317" spans="2:10">
      <c r="B317" s="118" t="s">
        <v>69</v>
      </c>
      <c r="C317" s="76"/>
      <c r="D317" s="76" t="s">
        <v>70</v>
      </c>
      <c r="E317" s="76"/>
      <c r="F317" s="76"/>
      <c r="G317" s="76"/>
      <c r="H317" s="76"/>
      <c r="I317" s="76"/>
      <c r="J317" s="119"/>
    </row>
    <row r="318" spans="2:10">
      <c r="B318" s="118" t="s">
        <v>71</v>
      </c>
      <c r="C318" s="76"/>
      <c r="D318" s="76"/>
      <c r="E318" s="76"/>
      <c r="F318" s="76"/>
      <c r="G318" s="76"/>
      <c r="H318" s="76"/>
      <c r="I318" s="76"/>
      <c r="J318" s="119"/>
    </row>
    <row r="319" spans="2:10">
      <c r="B319" s="118"/>
      <c r="C319" s="76"/>
      <c r="D319" s="76"/>
      <c r="E319" s="76"/>
      <c r="F319" s="76"/>
      <c r="G319" s="76"/>
      <c r="H319" s="76"/>
      <c r="I319" s="76"/>
      <c r="J319" s="119"/>
    </row>
    <row r="320" spans="2:10">
      <c r="B320" s="118"/>
      <c r="C320" s="76"/>
      <c r="D320" s="76"/>
      <c r="E320" s="76"/>
      <c r="F320" s="76"/>
      <c r="G320" s="76"/>
      <c r="H320" s="76"/>
      <c r="I320" s="76"/>
      <c r="J320" s="119"/>
    </row>
    <row r="321" spans="2:10">
      <c r="B321" s="118"/>
      <c r="C321" s="76"/>
      <c r="D321" s="76"/>
      <c r="E321" s="76"/>
      <c r="F321" s="76"/>
      <c r="G321" s="76"/>
      <c r="H321" s="76"/>
      <c r="I321" s="76"/>
      <c r="J321" s="119"/>
    </row>
    <row r="322" spans="2:10">
      <c r="B322" s="118" t="s">
        <v>72</v>
      </c>
      <c r="C322" s="76"/>
      <c r="D322" s="76"/>
      <c r="E322" s="76"/>
      <c r="F322" s="76"/>
      <c r="G322" s="76"/>
      <c r="H322" s="76"/>
      <c r="I322" s="76"/>
      <c r="J322" s="119"/>
    </row>
    <row r="323" spans="2:10">
      <c r="B323" s="118" t="s">
        <v>73</v>
      </c>
      <c r="C323" s="76"/>
      <c r="D323" s="76"/>
      <c r="E323" s="76"/>
      <c r="F323" s="76"/>
      <c r="G323" s="76"/>
      <c r="H323" s="76"/>
      <c r="I323" s="76"/>
      <c r="J323" s="119"/>
    </row>
    <row r="324" spans="2:10">
      <c r="B324" s="118" t="s">
        <v>74</v>
      </c>
      <c r="C324" s="76"/>
      <c r="D324" s="76"/>
      <c r="E324" s="76"/>
      <c r="F324" s="76"/>
      <c r="G324" s="76"/>
      <c r="H324" s="76"/>
      <c r="I324" s="76"/>
      <c r="J324" s="119"/>
    </row>
    <row r="325" spans="2:10">
      <c r="B325" s="125" t="s">
        <v>75</v>
      </c>
      <c r="C325" s="82"/>
      <c r="D325" s="82"/>
      <c r="E325" s="80" t="s">
        <v>55</v>
      </c>
      <c r="F325" s="80" t="s">
        <v>76</v>
      </c>
      <c r="G325" s="80" t="s">
        <v>77</v>
      </c>
      <c r="H325" s="80" t="s">
        <v>45</v>
      </c>
      <c r="I325" s="80" t="s">
        <v>56</v>
      </c>
      <c r="J325" s="124"/>
    </row>
    <row r="326" spans="2:10">
      <c r="B326" s="118"/>
      <c r="C326" s="76"/>
      <c r="D326" s="76"/>
      <c r="E326" s="76"/>
      <c r="F326" s="76"/>
      <c r="G326" s="76"/>
      <c r="H326" s="76"/>
      <c r="I326" s="76"/>
      <c r="J326" s="119"/>
    </row>
    <row r="327" spans="2:10">
      <c r="B327" s="118" t="str">
        <f>+'[1]MANO DE OBRA'!B$8</f>
        <v>CAT I                   PEONES</v>
      </c>
      <c r="C327" s="76"/>
      <c r="D327" s="76"/>
      <c r="E327" s="76">
        <v>2</v>
      </c>
      <c r="F327" s="79">
        <f>+'[1]MANO DE OBRA'!B$22</f>
        <v>1.4282860472222223</v>
      </c>
      <c r="G327" s="76">
        <f>ROUND(E327*F327,2)</f>
        <v>2.86</v>
      </c>
      <c r="H327" s="79">
        <v>0.14000000000000001</v>
      </c>
      <c r="I327" s="79">
        <f>ROUND(G327*H327,2)</f>
        <v>0.4</v>
      </c>
      <c r="J327" s="119"/>
    </row>
    <row r="328" spans="2:10">
      <c r="B328" s="118" t="str">
        <f>+'[1]MANO DE OBRA'!H$8</f>
        <v>OPEQUIPPES I</v>
      </c>
      <c r="C328" s="76"/>
      <c r="D328" s="76"/>
      <c r="E328" s="76">
        <v>1</v>
      </c>
      <c r="F328" s="79">
        <f>+'[1]MANO DE OBRA'!H$22</f>
        <v>1.5186844444444441</v>
      </c>
      <c r="G328" s="79">
        <f>ROUND(E328*F328,2)</f>
        <v>1.52</v>
      </c>
      <c r="H328" s="79">
        <f>+H327</f>
        <v>0.14000000000000001</v>
      </c>
      <c r="I328" s="79">
        <f>ROUND(G328*H328,2)</f>
        <v>0.21</v>
      </c>
      <c r="J328" s="119"/>
    </row>
    <row r="329" spans="2:10">
      <c r="B329" s="118" t="str">
        <f>+'[1]MANO DE OBRA'!J$8</f>
        <v>CHOFERLICTIPB</v>
      </c>
      <c r="C329" s="76"/>
      <c r="D329" s="76"/>
      <c r="E329" s="76">
        <v>1</v>
      </c>
      <c r="F329" s="79">
        <f>+'[1]MANO DE OBRA'!J$22</f>
        <v>1.4282321166666667</v>
      </c>
      <c r="G329" s="79">
        <f>ROUND(E329*F329,2)</f>
        <v>1.43</v>
      </c>
      <c r="H329" s="79">
        <f>+H327</f>
        <v>0.14000000000000001</v>
      </c>
      <c r="I329" s="79">
        <f>ROUND(G329*H329,2)</f>
        <v>0.2</v>
      </c>
      <c r="J329" s="119"/>
    </row>
    <row r="330" spans="2:10">
      <c r="B330" s="118"/>
      <c r="C330" s="76"/>
      <c r="D330" s="76"/>
      <c r="E330" s="76"/>
      <c r="F330" s="79"/>
      <c r="G330" s="79"/>
      <c r="H330" s="79"/>
      <c r="I330" s="79">
        <f>ROUND(G330*H330,2)</f>
        <v>0</v>
      </c>
      <c r="J330" s="119"/>
    </row>
    <row r="331" spans="2:10">
      <c r="B331" s="118" t="s">
        <v>78</v>
      </c>
      <c r="C331" s="76"/>
      <c r="D331" s="76"/>
      <c r="E331" s="76"/>
      <c r="F331" s="76"/>
      <c r="G331" s="76"/>
      <c r="H331" s="76"/>
      <c r="I331" s="76">
        <f>SUM(I327:I330)</f>
        <v>0.81</v>
      </c>
      <c r="J331" s="119"/>
    </row>
    <row r="332" spans="2:10">
      <c r="B332" s="118"/>
      <c r="C332" s="76"/>
      <c r="D332" s="76"/>
      <c r="E332" s="76"/>
      <c r="F332" s="76"/>
      <c r="G332" s="76"/>
      <c r="H332" s="76"/>
      <c r="I332" s="76"/>
      <c r="J332" s="119"/>
    </row>
    <row r="333" spans="2:10">
      <c r="B333" s="118" t="s">
        <v>79</v>
      </c>
      <c r="C333" s="76"/>
      <c r="D333" s="76"/>
      <c r="E333" s="76"/>
      <c r="F333" s="76"/>
      <c r="G333" s="76"/>
      <c r="H333" s="76"/>
      <c r="I333" s="76">
        <f>+I331+I313+I302</f>
        <v>1.4200000000000002</v>
      </c>
      <c r="J333" s="119"/>
    </row>
    <row r="334" spans="2:10">
      <c r="B334" s="118"/>
      <c r="C334" s="76"/>
      <c r="D334" s="76"/>
      <c r="E334" s="76"/>
      <c r="F334" s="76"/>
      <c r="G334" s="76"/>
      <c r="H334" s="76"/>
      <c r="I334" s="76"/>
      <c r="J334" s="119"/>
    </row>
    <row r="335" spans="2:10">
      <c r="B335" s="118" t="s">
        <v>80</v>
      </c>
      <c r="C335" s="76"/>
      <c r="D335" s="76"/>
      <c r="E335" s="76"/>
      <c r="F335" s="76"/>
      <c r="G335" s="76"/>
      <c r="H335" s="76"/>
      <c r="I335" s="76" t="s">
        <v>81</v>
      </c>
      <c r="J335" s="119"/>
    </row>
    <row r="336" spans="2:10">
      <c r="B336" s="120" t="s">
        <v>82</v>
      </c>
      <c r="C336" s="77"/>
      <c r="D336" s="77"/>
      <c r="E336" s="77"/>
      <c r="F336" s="77"/>
      <c r="G336" s="77"/>
      <c r="H336" s="78" t="s">
        <v>47</v>
      </c>
      <c r="I336" s="78" t="s">
        <v>56</v>
      </c>
      <c r="J336" s="126"/>
    </row>
    <row r="337" spans="2:10">
      <c r="B337" s="118"/>
      <c r="C337" s="76"/>
      <c r="D337" s="76"/>
      <c r="E337" s="76"/>
      <c r="F337" s="76"/>
      <c r="G337" s="76"/>
      <c r="H337" s="76"/>
      <c r="I337" s="76"/>
      <c r="J337" s="119"/>
    </row>
    <row r="338" spans="2:10">
      <c r="B338" s="118"/>
      <c r="C338" s="76"/>
      <c r="D338" s="76"/>
      <c r="E338" s="76"/>
      <c r="F338" s="76" t="s">
        <v>83</v>
      </c>
      <c r="G338" s="76"/>
      <c r="H338" s="83">
        <f>+[1]INDIRECTOS!B$10</f>
        <v>0.04</v>
      </c>
      <c r="I338" s="76">
        <f>ROUND(H338*I333,2)</f>
        <v>0.06</v>
      </c>
      <c r="J338" s="119"/>
    </row>
    <row r="339" spans="2:10">
      <c r="B339" s="118"/>
      <c r="C339" s="76"/>
      <c r="D339" s="76"/>
      <c r="E339" s="76"/>
      <c r="F339" s="76" t="s">
        <v>84</v>
      </c>
      <c r="G339" s="76"/>
      <c r="H339" s="83">
        <f>+[1]INDIRECTOS!B$11</f>
        <v>0.04</v>
      </c>
      <c r="I339" s="76">
        <f>ROUND(H339*I333,2)</f>
        <v>0.06</v>
      </c>
      <c r="J339" s="119"/>
    </row>
    <row r="340" spans="2:10">
      <c r="B340" s="118"/>
      <c r="C340" s="76"/>
      <c r="D340" s="76"/>
      <c r="E340" s="76"/>
      <c r="F340" s="76" t="s">
        <v>85</v>
      </c>
      <c r="G340" s="76"/>
      <c r="H340" s="83">
        <f>+[1]INDIRECTOS!B$12</f>
        <v>0.02</v>
      </c>
      <c r="I340" s="76">
        <f>ROUND(H340*I333,2)</f>
        <v>0.03</v>
      </c>
      <c r="J340" s="119"/>
    </row>
    <row r="341" spans="2:10">
      <c r="B341" s="118" t="s">
        <v>86</v>
      </c>
      <c r="C341" s="76"/>
      <c r="D341" s="76"/>
      <c r="E341" s="76"/>
      <c r="F341" s="76"/>
      <c r="G341" s="76"/>
      <c r="H341" s="76"/>
      <c r="I341" s="76">
        <f>SUM(I338:I340)</f>
        <v>0.15</v>
      </c>
      <c r="J341" s="119"/>
    </row>
    <row r="342" spans="2:10">
      <c r="B342" s="118" t="s">
        <v>87</v>
      </c>
      <c r="C342" s="76"/>
      <c r="D342" s="76"/>
      <c r="E342" s="76"/>
      <c r="F342" s="76"/>
      <c r="G342" s="76"/>
      <c r="H342" s="76"/>
      <c r="I342" s="76">
        <f>+I333+I341</f>
        <v>1.57</v>
      </c>
      <c r="J342" s="119"/>
    </row>
    <row r="343" spans="2:10" ht="13.5" thickBot="1">
      <c r="B343" s="127" t="s">
        <v>88</v>
      </c>
      <c r="C343" s="128"/>
      <c r="D343" s="128"/>
      <c r="E343" s="128"/>
      <c r="F343" s="128"/>
      <c r="G343" s="128"/>
      <c r="H343" s="128" t="s">
        <v>89</v>
      </c>
      <c r="I343" s="128">
        <f>+I342</f>
        <v>1.57</v>
      </c>
      <c r="J343" s="129"/>
    </row>
    <row r="345" spans="2:10" ht="15.75">
      <c r="B345" s="181" t="s">
        <v>139</v>
      </c>
      <c r="C345" s="181"/>
      <c r="D345" s="181"/>
      <c r="E345" s="181"/>
      <c r="F345" s="181"/>
      <c r="G345" s="181"/>
      <c r="H345" s="181"/>
      <c r="I345" s="181"/>
      <c r="J345" s="181"/>
    </row>
    <row r="346" spans="2:10" ht="13.5" thickBot="1"/>
    <row r="347" spans="2:10">
      <c r="B347" s="178" t="s">
        <v>33</v>
      </c>
      <c r="C347" s="179"/>
      <c r="D347" s="179"/>
      <c r="E347" s="179"/>
      <c r="F347" s="179"/>
      <c r="G347" s="179"/>
      <c r="H347" s="179"/>
      <c r="I347" s="179"/>
      <c r="J347" s="180"/>
    </row>
    <row r="348" spans="2:10" ht="15.75">
      <c r="B348" s="114" t="s">
        <v>21</v>
      </c>
      <c r="C348" s="1"/>
      <c r="D348" s="1"/>
      <c r="E348" s="1"/>
      <c r="F348" s="1"/>
      <c r="G348" s="1"/>
      <c r="H348" s="1"/>
      <c r="I348" s="1"/>
      <c r="J348" s="115"/>
    </row>
    <row r="349" spans="2:10" ht="15.75">
      <c r="B349" s="116" t="s">
        <v>22</v>
      </c>
      <c r="C349" s="70"/>
      <c r="D349" s="70"/>
      <c r="E349" s="70"/>
      <c r="F349" s="70"/>
      <c r="G349" s="70"/>
      <c r="H349" s="70"/>
      <c r="I349" s="70"/>
      <c r="J349" s="117"/>
    </row>
    <row r="350" spans="2:10">
      <c r="B350" s="118" t="s">
        <v>34</v>
      </c>
      <c r="C350" s="76"/>
      <c r="D350" s="76"/>
      <c r="E350" s="76"/>
      <c r="F350" s="76"/>
      <c r="G350" s="76"/>
      <c r="H350" s="76"/>
      <c r="I350" s="76"/>
      <c r="J350" s="119"/>
    </row>
    <row r="351" spans="2:10">
      <c r="B351" s="118" t="s">
        <v>35</v>
      </c>
      <c r="C351" s="76" t="s">
        <v>96</v>
      </c>
      <c r="D351" s="76"/>
      <c r="E351" s="76"/>
      <c r="F351" s="76"/>
      <c r="G351" s="76"/>
      <c r="H351" s="141" t="s">
        <v>217</v>
      </c>
      <c r="I351" s="141" t="s">
        <v>16</v>
      </c>
      <c r="J351" s="119"/>
    </row>
    <row r="352" spans="2:10">
      <c r="B352" s="118" t="s">
        <v>37</v>
      </c>
      <c r="C352" s="76"/>
      <c r="D352" s="76"/>
      <c r="E352" s="76"/>
      <c r="F352" s="76"/>
      <c r="G352" s="76"/>
      <c r="H352" s="76"/>
      <c r="I352" s="76"/>
      <c r="J352" s="119"/>
    </row>
    <row r="353" spans="2:10">
      <c r="B353" s="118" t="s">
        <v>38</v>
      </c>
      <c r="C353" s="76"/>
      <c r="D353" s="76"/>
      <c r="E353" s="76"/>
      <c r="F353" s="76"/>
      <c r="G353" s="76"/>
      <c r="H353" s="76"/>
      <c r="I353" s="76"/>
      <c r="J353" s="119"/>
    </row>
    <row r="354" spans="2:10">
      <c r="B354" s="120" t="s">
        <v>39</v>
      </c>
      <c r="C354" s="78" t="s">
        <v>40</v>
      </c>
      <c r="D354" s="78" t="s">
        <v>41</v>
      </c>
      <c r="E354" s="78" t="s">
        <v>42</v>
      </c>
      <c r="F354" s="78" t="s">
        <v>43</v>
      </c>
      <c r="G354" s="78" t="s">
        <v>44</v>
      </c>
      <c r="H354" s="78" t="s">
        <v>45</v>
      </c>
      <c r="I354" s="78" t="s">
        <v>46</v>
      </c>
      <c r="J354" s="121"/>
    </row>
    <row r="355" spans="2:10">
      <c r="B355" s="118" t="s">
        <v>48</v>
      </c>
      <c r="C355" s="76"/>
      <c r="D355" s="76"/>
      <c r="E355" s="76"/>
      <c r="F355" s="76"/>
      <c r="G355" s="76"/>
      <c r="H355" s="76"/>
      <c r="I355" s="76"/>
      <c r="J355" s="119"/>
    </row>
    <row r="356" spans="2:10">
      <c r="B356" s="118" t="str">
        <f>+[1]EQUIPOS!A$10</f>
        <v>RETROEXCAV./CARGADORA</v>
      </c>
      <c r="C356" s="76"/>
      <c r="D356" s="76">
        <v>1</v>
      </c>
      <c r="E356" s="79"/>
      <c r="F356" s="79"/>
      <c r="G356" s="79">
        <f>+[1]EQUIPOS!H$10</f>
        <v>20</v>
      </c>
      <c r="H356" s="79">
        <v>0.02</v>
      </c>
      <c r="I356" s="79">
        <f>+ROUND(G356*H356,2)</f>
        <v>0.4</v>
      </c>
      <c r="J356" s="119"/>
    </row>
    <row r="357" spans="2:10">
      <c r="B357" s="118" t="str">
        <f>+[1]EQUIPOS!A$11</f>
        <v>VOLQUETA</v>
      </c>
      <c r="C357" s="76"/>
      <c r="D357" s="76">
        <v>1</v>
      </c>
      <c r="E357" s="79"/>
      <c r="F357" s="79"/>
      <c r="G357" s="79">
        <f>+[1]EQUIPOS!H$11</f>
        <v>20</v>
      </c>
      <c r="H357" s="79">
        <v>0.1</v>
      </c>
      <c r="I357" s="79">
        <f>+ROUND(G357*H357,2)</f>
        <v>2</v>
      </c>
      <c r="J357" s="119"/>
    </row>
    <row r="358" spans="2:10">
      <c r="B358" s="118" t="str">
        <f>+[1]EQUIPOS!A$32</f>
        <v>HERRAMIENTAS MENORES</v>
      </c>
      <c r="C358" s="76"/>
      <c r="D358" s="76"/>
      <c r="E358" s="79"/>
      <c r="F358" s="79"/>
      <c r="G358" s="79"/>
      <c r="H358" s="79"/>
      <c r="I358" s="79">
        <f>ROUND(I388*5%,2)</f>
        <v>0.02</v>
      </c>
      <c r="J358" s="119"/>
    </row>
    <row r="359" spans="2:10">
      <c r="B359" s="118" t="s">
        <v>49</v>
      </c>
      <c r="C359" s="76"/>
      <c r="D359" s="76"/>
      <c r="E359" s="79"/>
      <c r="F359" s="79"/>
      <c r="G359" s="79"/>
      <c r="H359" s="79"/>
      <c r="I359" s="79">
        <f>SUM(I356:I358)</f>
        <v>2.42</v>
      </c>
      <c r="J359" s="119"/>
    </row>
    <row r="360" spans="2:10">
      <c r="B360" s="118" t="s">
        <v>50</v>
      </c>
      <c r="C360" s="76"/>
      <c r="D360" s="76"/>
      <c r="E360" s="76"/>
      <c r="F360" s="76"/>
      <c r="G360" s="76"/>
      <c r="H360" s="76"/>
      <c r="I360" s="76"/>
      <c r="J360" s="119"/>
    </row>
    <row r="361" spans="2:10">
      <c r="B361" s="118" t="s">
        <v>51</v>
      </c>
      <c r="C361" s="76"/>
      <c r="D361" s="76"/>
      <c r="E361" s="76"/>
      <c r="F361" s="76"/>
      <c r="G361" s="76"/>
      <c r="H361" s="76"/>
      <c r="I361" s="76"/>
      <c r="J361" s="119"/>
    </row>
    <row r="362" spans="2:10">
      <c r="B362" s="122" t="s">
        <v>52</v>
      </c>
      <c r="C362" s="78"/>
      <c r="D362" s="78"/>
      <c r="E362" s="78"/>
      <c r="F362" s="78" t="s">
        <v>53</v>
      </c>
      <c r="G362" s="78" t="s">
        <v>54</v>
      </c>
      <c r="H362" s="78" t="s">
        <v>55</v>
      </c>
      <c r="I362" s="78" t="s">
        <v>56</v>
      </c>
      <c r="J362" s="121"/>
    </row>
    <row r="363" spans="2:10">
      <c r="B363" s="118" t="s">
        <v>50</v>
      </c>
      <c r="C363" s="76"/>
      <c r="D363" s="76"/>
      <c r="E363" s="76"/>
      <c r="F363" s="76"/>
      <c r="G363" s="76"/>
      <c r="H363" s="76"/>
      <c r="I363" s="76"/>
      <c r="J363" s="119"/>
    </row>
    <row r="364" spans="2:10">
      <c r="B364" s="118"/>
      <c r="C364" s="76"/>
      <c r="D364" s="76"/>
      <c r="E364" s="76"/>
      <c r="F364" s="79"/>
      <c r="G364" s="76"/>
      <c r="H364" s="76"/>
      <c r="I364" s="79">
        <f t="shared" ref="I364:I369" si="4">ROUND(F364*H364,2)</f>
        <v>0</v>
      </c>
      <c r="J364" s="119"/>
    </row>
    <row r="365" spans="2:10">
      <c r="B365" s="118"/>
      <c r="C365" s="76"/>
      <c r="D365" s="76"/>
      <c r="E365" s="76"/>
      <c r="F365" s="79"/>
      <c r="G365" s="76"/>
      <c r="H365" s="76"/>
      <c r="I365" s="79">
        <f t="shared" si="4"/>
        <v>0</v>
      </c>
      <c r="J365" s="119"/>
    </row>
    <row r="366" spans="2:10">
      <c r="B366" s="118"/>
      <c r="C366" s="76"/>
      <c r="D366" s="76"/>
      <c r="E366" s="76"/>
      <c r="F366" s="79"/>
      <c r="G366" s="76"/>
      <c r="H366" s="76"/>
      <c r="I366" s="79">
        <f t="shared" si="4"/>
        <v>0</v>
      </c>
      <c r="J366" s="119"/>
    </row>
    <row r="367" spans="2:10">
      <c r="B367" s="118"/>
      <c r="C367" s="76"/>
      <c r="D367" s="76"/>
      <c r="E367" s="76"/>
      <c r="F367" s="79"/>
      <c r="G367" s="76"/>
      <c r="H367" s="79"/>
      <c r="I367" s="79">
        <f t="shared" si="4"/>
        <v>0</v>
      </c>
      <c r="J367" s="119"/>
    </row>
    <row r="368" spans="2:10">
      <c r="B368" s="118"/>
      <c r="C368" s="76"/>
      <c r="D368" s="76"/>
      <c r="E368" s="76"/>
      <c r="F368" s="79"/>
      <c r="G368" s="76"/>
      <c r="H368" s="79"/>
      <c r="I368" s="79">
        <f t="shared" si="4"/>
        <v>0</v>
      </c>
      <c r="J368" s="119"/>
    </row>
    <row r="369" spans="2:10">
      <c r="B369" s="118"/>
      <c r="C369" s="76"/>
      <c r="D369" s="76"/>
      <c r="E369" s="76"/>
      <c r="F369" s="79"/>
      <c r="G369" s="76"/>
      <c r="H369" s="79"/>
      <c r="I369" s="79">
        <f t="shared" si="4"/>
        <v>0</v>
      </c>
      <c r="J369" s="119"/>
    </row>
    <row r="370" spans="2:10">
      <c r="B370" s="118" t="s">
        <v>60</v>
      </c>
      <c r="C370" s="76"/>
      <c r="D370" s="76"/>
      <c r="E370" s="76"/>
      <c r="F370" s="76"/>
      <c r="G370" s="76"/>
      <c r="H370" s="76"/>
      <c r="I370" s="79">
        <f>SUM(I364:I369)</f>
        <v>0</v>
      </c>
      <c r="J370" s="119"/>
    </row>
    <row r="371" spans="2:10">
      <c r="B371" s="118" t="s">
        <v>50</v>
      </c>
      <c r="C371" s="76"/>
      <c r="D371" s="76"/>
      <c r="E371" s="76"/>
      <c r="F371" s="76"/>
      <c r="G371" s="76"/>
      <c r="H371" s="76"/>
      <c r="I371" s="76"/>
      <c r="J371" s="119"/>
    </row>
    <row r="372" spans="2:10">
      <c r="B372" s="118" t="s">
        <v>61</v>
      </c>
      <c r="C372" s="76"/>
      <c r="D372" s="76"/>
      <c r="E372" s="76"/>
      <c r="F372" s="76"/>
      <c r="G372" s="76"/>
      <c r="H372" s="76"/>
      <c r="I372" s="76"/>
      <c r="J372" s="119"/>
    </row>
    <row r="373" spans="2:10">
      <c r="B373" s="123" t="s">
        <v>62</v>
      </c>
      <c r="C373" s="80"/>
      <c r="D373" s="81" t="s">
        <v>63</v>
      </c>
      <c r="E373" s="80" t="s">
        <v>64</v>
      </c>
      <c r="F373" s="80" t="s">
        <v>65</v>
      </c>
      <c r="G373" s="80" t="s">
        <v>66</v>
      </c>
      <c r="H373" s="80" t="s">
        <v>67</v>
      </c>
      <c r="I373" s="80" t="s">
        <v>68</v>
      </c>
      <c r="J373" s="124"/>
    </row>
    <row r="374" spans="2:10">
      <c r="B374" s="118" t="s">
        <v>69</v>
      </c>
      <c r="C374" s="76"/>
      <c r="D374" s="76" t="s">
        <v>70</v>
      </c>
      <c r="E374" s="76"/>
      <c r="F374" s="76"/>
      <c r="G374" s="76"/>
      <c r="H374" s="76"/>
      <c r="I374" s="76"/>
      <c r="J374" s="119"/>
    </row>
    <row r="375" spans="2:10">
      <c r="B375" s="118" t="s">
        <v>71</v>
      </c>
      <c r="C375" s="76"/>
      <c r="D375" s="76"/>
      <c r="E375" s="76"/>
      <c r="F375" s="76"/>
      <c r="G375" s="76"/>
      <c r="H375" s="76"/>
      <c r="I375" s="76"/>
      <c r="J375" s="119"/>
    </row>
    <row r="376" spans="2:10">
      <c r="B376" s="118"/>
      <c r="C376" s="76"/>
      <c r="D376" s="76"/>
      <c r="E376" s="76"/>
      <c r="F376" s="76"/>
      <c r="G376" s="76"/>
      <c r="H376" s="76"/>
      <c r="I376" s="76"/>
      <c r="J376" s="119"/>
    </row>
    <row r="377" spans="2:10">
      <c r="B377" s="118"/>
      <c r="C377" s="76"/>
      <c r="D377" s="76"/>
      <c r="E377" s="76"/>
      <c r="F377" s="76"/>
      <c r="G377" s="76"/>
      <c r="H377" s="76"/>
      <c r="I377" s="76"/>
      <c r="J377" s="119"/>
    </row>
    <row r="378" spans="2:10">
      <c r="B378" s="118"/>
      <c r="C378" s="76"/>
      <c r="D378" s="76"/>
      <c r="E378" s="76"/>
      <c r="F378" s="76"/>
      <c r="G378" s="76"/>
      <c r="H378" s="76"/>
      <c r="I378" s="76"/>
      <c r="J378" s="119"/>
    </row>
    <row r="379" spans="2:10">
      <c r="B379" s="118" t="s">
        <v>72</v>
      </c>
      <c r="C379" s="76"/>
      <c r="D379" s="76"/>
      <c r="E379" s="76"/>
      <c r="F379" s="76"/>
      <c r="G379" s="76"/>
      <c r="H379" s="76"/>
      <c r="I379" s="76"/>
      <c r="J379" s="119"/>
    </row>
    <row r="380" spans="2:10">
      <c r="B380" s="118" t="s">
        <v>73</v>
      </c>
      <c r="C380" s="76"/>
      <c r="D380" s="76"/>
      <c r="E380" s="76"/>
      <c r="F380" s="76"/>
      <c r="G380" s="76"/>
      <c r="H380" s="76"/>
      <c r="I380" s="76"/>
      <c r="J380" s="119"/>
    </row>
    <row r="381" spans="2:10">
      <c r="B381" s="118" t="s">
        <v>74</v>
      </c>
      <c r="C381" s="76"/>
      <c r="D381" s="76"/>
      <c r="E381" s="76"/>
      <c r="F381" s="76"/>
      <c r="G381" s="76"/>
      <c r="H381" s="76"/>
      <c r="I381" s="76"/>
      <c r="J381" s="119"/>
    </row>
    <row r="382" spans="2:10">
      <c r="B382" s="125" t="s">
        <v>75</v>
      </c>
      <c r="C382" s="82"/>
      <c r="D382" s="82"/>
      <c r="E382" s="80" t="s">
        <v>55</v>
      </c>
      <c r="F382" s="80" t="s">
        <v>76</v>
      </c>
      <c r="G382" s="80" t="s">
        <v>77</v>
      </c>
      <c r="H382" s="80" t="s">
        <v>45</v>
      </c>
      <c r="I382" s="80" t="s">
        <v>56</v>
      </c>
      <c r="J382" s="124"/>
    </row>
    <row r="383" spans="2:10">
      <c r="B383" s="118"/>
      <c r="C383" s="76"/>
      <c r="D383" s="76"/>
      <c r="E383" s="76"/>
      <c r="F383" s="76"/>
      <c r="G383" s="76"/>
      <c r="H383" s="76"/>
      <c r="I383" s="76"/>
      <c r="J383" s="119"/>
    </row>
    <row r="384" spans="2:10">
      <c r="B384" s="118" t="str">
        <f>+'[1]MANO DE OBRA'!B$8</f>
        <v>CAT I                   PEONES</v>
      </c>
      <c r="C384" s="76"/>
      <c r="D384" s="76"/>
      <c r="E384" s="76">
        <v>1</v>
      </c>
      <c r="F384" s="79">
        <f>+'[1]MANO DE OBRA'!B$22</f>
        <v>1.4282860472222223</v>
      </c>
      <c r="G384" s="76">
        <f>ROUND(E384*F384,2)</f>
        <v>1.43</v>
      </c>
      <c r="H384" s="79">
        <v>0.09</v>
      </c>
      <c r="I384" s="79">
        <f>ROUND(G384*H384,2)</f>
        <v>0.13</v>
      </c>
      <c r="J384" s="119"/>
    </row>
    <row r="385" spans="2:10">
      <c r="B385" s="118" t="str">
        <f>+'[1]MANO DE OBRA'!H$8</f>
        <v>OPEQUIPPES I</v>
      </c>
      <c r="C385" s="76"/>
      <c r="D385" s="76"/>
      <c r="E385" s="76">
        <v>1</v>
      </c>
      <c r="F385" s="79">
        <f>+'[1]MANO DE OBRA'!H$22</f>
        <v>1.5186844444444441</v>
      </c>
      <c r="G385" s="79">
        <f>ROUND(E385*F385,2)</f>
        <v>1.52</v>
      </c>
      <c r="H385" s="79">
        <f>+H384</f>
        <v>0.09</v>
      </c>
      <c r="I385" s="79">
        <f>ROUND(G385*H385,2)</f>
        <v>0.14000000000000001</v>
      </c>
      <c r="J385" s="119"/>
    </row>
    <row r="386" spans="2:10">
      <c r="B386" s="118" t="str">
        <f>+'[1]MANO DE OBRA'!J$8</f>
        <v>CHOFERLICTIPB</v>
      </c>
      <c r="C386" s="76"/>
      <c r="D386" s="76"/>
      <c r="E386" s="76">
        <v>1</v>
      </c>
      <c r="F386" s="79">
        <f>+'[1]MANO DE OBRA'!J$22</f>
        <v>1.4282321166666667</v>
      </c>
      <c r="G386" s="79">
        <f>ROUND(E386*F386,2)</f>
        <v>1.43</v>
      </c>
      <c r="H386" s="79">
        <f>+H384</f>
        <v>0.09</v>
      </c>
      <c r="I386" s="79">
        <f>ROUND(G386*H386,2)</f>
        <v>0.13</v>
      </c>
      <c r="J386" s="119"/>
    </row>
    <row r="387" spans="2:10">
      <c r="B387" s="118"/>
      <c r="C387" s="76"/>
      <c r="D387" s="76"/>
      <c r="E387" s="76"/>
      <c r="F387" s="79"/>
      <c r="G387" s="79"/>
      <c r="H387" s="79"/>
      <c r="I387" s="79">
        <f>ROUND(G387*H387,2)</f>
        <v>0</v>
      </c>
      <c r="J387" s="119"/>
    </row>
    <row r="388" spans="2:10">
      <c r="B388" s="118" t="s">
        <v>78</v>
      </c>
      <c r="C388" s="76"/>
      <c r="D388" s="76"/>
      <c r="E388" s="76"/>
      <c r="F388" s="76"/>
      <c r="G388" s="76"/>
      <c r="H388" s="76"/>
      <c r="I388" s="76">
        <f>SUM(I384:I387)</f>
        <v>0.4</v>
      </c>
      <c r="J388" s="119"/>
    </row>
    <row r="389" spans="2:10">
      <c r="B389" s="118"/>
      <c r="C389" s="76"/>
      <c r="D389" s="76"/>
      <c r="E389" s="76"/>
      <c r="F389" s="76"/>
      <c r="G389" s="76"/>
      <c r="H389" s="76"/>
      <c r="I389" s="76"/>
      <c r="J389" s="119"/>
    </row>
    <row r="390" spans="2:10">
      <c r="B390" s="118" t="s">
        <v>79</v>
      </c>
      <c r="C390" s="76"/>
      <c r="D390" s="76"/>
      <c r="E390" s="76"/>
      <c r="F390" s="76"/>
      <c r="G390" s="76"/>
      <c r="H390" s="76"/>
      <c r="I390" s="76">
        <f>+I388+I370+I359</f>
        <v>2.82</v>
      </c>
      <c r="J390" s="119"/>
    </row>
    <row r="391" spans="2:10">
      <c r="B391" s="118"/>
      <c r="C391" s="76"/>
      <c r="D391" s="76"/>
      <c r="E391" s="76"/>
      <c r="F391" s="76"/>
      <c r="G391" s="76"/>
      <c r="H391" s="76"/>
      <c r="I391" s="76"/>
      <c r="J391" s="119"/>
    </row>
    <row r="392" spans="2:10">
      <c r="B392" s="118" t="s">
        <v>80</v>
      </c>
      <c r="C392" s="76"/>
      <c r="D392" s="76"/>
      <c r="E392" s="76"/>
      <c r="F392" s="76"/>
      <c r="G392" s="76"/>
      <c r="H392" s="76"/>
      <c r="I392" s="76" t="s">
        <v>81</v>
      </c>
      <c r="J392" s="119"/>
    </row>
    <row r="393" spans="2:10">
      <c r="B393" s="120" t="s">
        <v>82</v>
      </c>
      <c r="C393" s="77"/>
      <c r="D393" s="77"/>
      <c r="E393" s="77"/>
      <c r="F393" s="77"/>
      <c r="G393" s="77"/>
      <c r="H393" s="78" t="s">
        <v>47</v>
      </c>
      <c r="I393" s="78" t="s">
        <v>56</v>
      </c>
      <c r="J393" s="126"/>
    </row>
    <row r="394" spans="2:10">
      <c r="B394" s="118"/>
      <c r="C394" s="76"/>
      <c r="D394" s="76"/>
      <c r="E394" s="76"/>
      <c r="F394" s="76"/>
      <c r="G394" s="76"/>
      <c r="H394" s="76"/>
      <c r="I394" s="76"/>
      <c r="J394" s="119"/>
    </row>
    <row r="395" spans="2:10">
      <c r="B395" s="118"/>
      <c r="C395" s="76"/>
      <c r="D395" s="76"/>
      <c r="E395" s="76"/>
      <c r="F395" s="76" t="s">
        <v>83</v>
      </c>
      <c r="G395" s="76"/>
      <c r="H395" s="83">
        <f>+[1]INDIRECTOS!B$10</f>
        <v>0.04</v>
      </c>
      <c r="I395" s="76">
        <f>ROUND(H395*I390,2)</f>
        <v>0.11</v>
      </c>
      <c r="J395" s="119"/>
    </row>
    <row r="396" spans="2:10">
      <c r="B396" s="118"/>
      <c r="C396" s="76"/>
      <c r="D396" s="76"/>
      <c r="E396" s="76"/>
      <c r="F396" s="76" t="s">
        <v>84</v>
      </c>
      <c r="G396" s="76"/>
      <c r="H396" s="83">
        <f>+[1]INDIRECTOS!B$11</f>
        <v>0.04</v>
      </c>
      <c r="I396" s="76">
        <f>ROUND(H396*I390,2)</f>
        <v>0.11</v>
      </c>
      <c r="J396" s="119"/>
    </row>
    <row r="397" spans="2:10">
      <c r="B397" s="118"/>
      <c r="C397" s="76"/>
      <c r="D397" s="76"/>
      <c r="E397" s="76"/>
      <c r="F397" s="76" t="s">
        <v>85</v>
      </c>
      <c r="G397" s="76"/>
      <c r="H397" s="83">
        <f>+[1]INDIRECTOS!B$12</f>
        <v>0.02</v>
      </c>
      <c r="I397" s="76">
        <f>ROUND(H397*I390,2)</f>
        <v>0.06</v>
      </c>
      <c r="J397" s="119"/>
    </row>
    <row r="398" spans="2:10">
      <c r="B398" s="118" t="s">
        <v>86</v>
      </c>
      <c r="C398" s="76"/>
      <c r="D398" s="76"/>
      <c r="E398" s="76"/>
      <c r="F398" s="76"/>
      <c r="G398" s="76"/>
      <c r="H398" s="76"/>
      <c r="I398" s="76">
        <f>SUM(I395:I397)</f>
        <v>0.28000000000000003</v>
      </c>
      <c r="J398" s="119"/>
    </row>
    <row r="399" spans="2:10">
      <c r="B399" s="118" t="s">
        <v>87</v>
      </c>
      <c r="C399" s="76"/>
      <c r="D399" s="76"/>
      <c r="E399" s="76"/>
      <c r="F399" s="76"/>
      <c r="G399" s="76"/>
      <c r="H399" s="76"/>
      <c r="I399" s="76">
        <f>+I390+I398</f>
        <v>3.0999999999999996</v>
      </c>
      <c r="J399" s="119"/>
    </row>
    <row r="400" spans="2:10" ht="13.5" thickBot="1">
      <c r="B400" s="127" t="s">
        <v>88</v>
      </c>
      <c r="C400" s="128"/>
      <c r="D400" s="128"/>
      <c r="E400" s="128"/>
      <c r="F400" s="128"/>
      <c r="G400" s="128"/>
      <c r="H400" s="128" t="s">
        <v>89</v>
      </c>
      <c r="I400" s="128">
        <f>+I399</f>
        <v>3.0999999999999996</v>
      </c>
      <c r="J400" s="129"/>
    </row>
    <row r="402" spans="2:10" ht="15.75">
      <c r="B402" s="181" t="s">
        <v>140</v>
      </c>
      <c r="C402" s="181"/>
      <c r="D402" s="181"/>
      <c r="E402" s="181"/>
      <c r="F402" s="181"/>
      <c r="G402" s="181"/>
      <c r="H402" s="181"/>
      <c r="I402" s="181"/>
      <c r="J402" s="181"/>
    </row>
    <row r="403" spans="2:10" ht="13.5" thickBot="1"/>
    <row r="404" spans="2:10">
      <c r="B404" s="178" t="s">
        <v>33</v>
      </c>
      <c r="C404" s="179"/>
      <c r="D404" s="179"/>
      <c r="E404" s="179"/>
      <c r="F404" s="179"/>
      <c r="G404" s="179"/>
      <c r="H404" s="179"/>
      <c r="I404" s="179"/>
      <c r="J404" s="180"/>
    </row>
    <row r="405" spans="2:10" ht="15.75">
      <c r="B405" s="114" t="s">
        <v>21</v>
      </c>
      <c r="C405" s="1"/>
      <c r="D405" s="1"/>
      <c r="E405" s="1"/>
      <c r="F405" s="1"/>
      <c r="G405" s="1"/>
      <c r="H405" s="1"/>
      <c r="I405" s="1"/>
      <c r="J405" s="115"/>
    </row>
    <row r="406" spans="2:10" ht="15.75">
      <c r="B406" s="116" t="s">
        <v>22</v>
      </c>
      <c r="C406" s="70"/>
      <c r="D406" s="70"/>
      <c r="E406" s="70"/>
      <c r="F406" s="70"/>
      <c r="G406" s="70"/>
      <c r="H406" s="70"/>
      <c r="I406" s="70"/>
      <c r="J406" s="117"/>
    </row>
    <row r="407" spans="2:10">
      <c r="B407" s="118" t="s">
        <v>34</v>
      </c>
      <c r="C407" s="76"/>
      <c r="D407" s="76"/>
      <c r="E407" s="76"/>
      <c r="F407" s="76"/>
      <c r="G407" s="76"/>
      <c r="H407" s="76"/>
      <c r="I407" s="76"/>
      <c r="J407" s="119"/>
    </row>
    <row r="408" spans="2:10">
      <c r="B408" s="118" t="s">
        <v>35</v>
      </c>
      <c r="C408" s="76" t="s">
        <v>122</v>
      </c>
      <c r="D408" s="76"/>
      <c r="E408" s="76"/>
      <c r="F408" s="76"/>
      <c r="G408" s="76"/>
      <c r="H408" s="141" t="s">
        <v>217</v>
      </c>
      <c r="I408" s="141" t="s">
        <v>16</v>
      </c>
      <c r="J408" s="119"/>
    </row>
    <row r="409" spans="2:10">
      <c r="B409" s="118" t="s">
        <v>37</v>
      </c>
      <c r="C409" s="76"/>
      <c r="D409" s="76"/>
      <c r="E409" s="76"/>
      <c r="F409" s="76"/>
      <c r="G409" s="76"/>
      <c r="H409" s="76"/>
      <c r="I409" s="76"/>
      <c r="J409" s="119"/>
    </row>
    <row r="410" spans="2:10">
      <c r="B410" s="118" t="s">
        <v>38</v>
      </c>
      <c r="C410" s="76"/>
      <c r="D410" s="76"/>
      <c r="E410" s="76"/>
      <c r="F410" s="76"/>
      <c r="G410" s="76"/>
      <c r="H410" s="76"/>
      <c r="I410" s="76"/>
      <c r="J410" s="119"/>
    </row>
    <row r="411" spans="2:10">
      <c r="B411" s="120" t="s">
        <v>39</v>
      </c>
      <c r="C411" s="78" t="s">
        <v>40</v>
      </c>
      <c r="D411" s="78" t="s">
        <v>41</v>
      </c>
      <c r="E411" s="78" t="s">
        <v>42</v>
      </c>
      <c r="F411" s="78" t="s">
        <v>43</v>
      </c>
      <c r="G411" s="78" t="s">
        <v>44</v>
      </c>
      <c r="H411" s="78" t="s">
        <v>45</v>
      </c>
      <c r="I411" s="78" t="s">
        <v>46</v>
      </c>
      <c r="J411" s="121"/>
    </row>
    <row r="412" spans="2:10">
      <c r="B412" s="118" t="s">
        <v>48</v>
      </c>
      <c r="C412" s="76"/>
      <c r="D412" s="76"/>
      <c r="E412" s="76"/>
      <c r="F412" s="76"/>
      <c r="G412" s="76"/>
      <c r="H412" s="76"/>
      <c r="I412" s="76"/>
      <c r="J412" s="119"/>
    </row>
    <row r="413" spans="2:10">
      <c r="B413" s="118"/>
      <c r="C413" s="76"/>
      <c r="D413" s="76"/>
      <c r="E413" s="79"/>
      <c r="F413" s="79"/>
      <c r="G413" s="79"/>
      <c r="H413" s="79"/>
      <c r="I413" s="79"/>
      <c r="J413" s="119"/>
    </row>
    <row r="414" spans="2:10">
      <c r="B414" s="118"/>
      <c r="C414" s="76"/>
      <c r="D414" s="76"/>
      <c r="E414" s="79"/>
      <c r="F414" s="79"/>
      <c r="G414" s="79"/>
      <c r="H414" s="79"/>
      <c r="I414" s="79"/>
      <c r="J414" s="119"/>
    </row>
    <row r="415" spans="2:10">
      <c r="B415" s="118" t="str">
        <f>+[1]EQUIPOS!A$32</f>
        <v>HERRAMIENTAS MENORES</v>
      </c>
      <c r="C415" s="76"/>
      <c r="D415" s="76">
        <v>1</v>
      </c>
      <c r="E415" s="79"/>
      <c r="F415" s="79"/>
      <c r="G415" s="79">
        <f>5%*I445</f>
        <v>8.7500000000000008E-2</v>
      </c>
      <c r="H415" s="79">
        <v>1</v>
      </c>
      <c r="I415" s="79">
        <f>G415*H415</f>
        <v>8.7500000000000008E-2</v>
      </c>
      <c r="J415" s="119"/>
    </row>
    <row r="416" spans="2:10">
      <c r="B416" s="118" t="s">
        <v>49</v>
      </c>
      <c r="C416" s="76"/>
      <c r="D416" s="76"/>
      <c r="E416" s="79"/>
      <c r="F416" s="79"/>
      <c r="G416" s="79"/>
      <c r="H416" s="79"/>
      <c r="I416" s="79">
        <f>SUM(I413:I415)</f>
        <v>8.7500000000000008E-2</v>
      </c>
      <c r="J416" s="119"/>
    </row>
    <row r="417" spans="2:10">
      <c r="B417" s="118" t="s">
        <v>50</v>
      </c>
      <c r="C417" s="76"/>
      <c r="D417" s="76"/>
      <c r="E417" s="76"/>
      <c r="F417" s="76"/>
      <c r="G417" s="76"/>
      <c r="H417" s="76"/>
      <c r="I417" s="76"/>
      <c r="J417" s="119"/>
    </row>
    <row r="418" spans="2:10">
      <c r="B418" s="118" t="s">
        <v>51</v>
      </c>
      <c r="C418" s="76"/>
      <c r="D418" s="76"/>
      <c r="E418" s="76"/>
      <c r="F418" s="76"/>
      <c r="G418" s="76"/>
      <c r="H418" s="76"/>
      <c r="I418" s="76"/>
      <c r="J418" s="119"/>
    </row>
    <row r="419" spans="2:10">
      <c r="B419" s="122" t="s">
        <v>52</v>
      </c>
      <c r="C419" s="78"/>
      <c r="D419" s="78"/>
      <c r="E419" s="78"/>
      <c r="F419" s="78" t="s">
        <v>53</v>
      </c>
      <c r="G419" s="78" t="s">
        <v>54</v>
      </c>
      <c r="H419" s="78" t="s">
        <v>55</v>
      </c>
      <c r="I419" s="78" t="s">
        <v>56</v>
      </c>
      <c r="J419" s="121"/>
    </row>
    <row r="420" spans="2:10">
      <c r="B420" s="118" t="s">
        <v>50</v>
      </c>
      <c r="C420" s="76"/>
      <c r="D420" s="76"/>
      <c r="E420" s="76"/>
      <c r="F420" s="76"/>
      <c r="G420" s="76"/>
      <c r="H420" s="76"/>
      <c r="I420" s="76"/>
      <c r="J420" s="119"/>
    </row>
    <row r="421" spans="2:10">
      <c r="B421" s="118"/>
      <c r="C421" s="76"/>
      <c r="D421" s="76"/>
      <c r="E421" s="76"/>
      <c r="F421" s="79"/>
      <c r="G421" s="76"/>
      <c r="H421" s="76"/>
      <c r="I421" s="79">
        <f t="shared" ref="I421:I426" si="5">ROUND(F421*H421,2)</f>
        <v>0</v>
      </c>
      <c r="J421" s="119"/>
    </row>
    <row r="422" spans="2:10">
      <c r="B422" s="118" t="str">
        <f>+[1]MATERIALES!A$42</f>
        <v>AGUA</v>
      </c>
      <c r="C422" s="76"/>
      <c r="D422" s="76"/>
      <c r="E422" s="76"/>
      <c r="F422" s="79">
        <f>+[1]MATERIALES!F$42</f>
        <v>3</v>
      </c>
      <c r="G422" s="76" t="str">
        <f>+[1]MATERIALES!B$42</f>
        <v>M3</v>
      </c>
      <c r="H422" s="76">
        <v>0.2</v>
      </c>
      <c r="I422" s="79">
        <f t="shared" si="5"/>
        <v>0.6</v>
      </c>
      <c r="J422" s="119"/>
    </row>
    <row r="423" spans="2:10">
      <c r="B423" s="118" t="s">
        <v>124</v>
      </c>
      <c r="C423" s="76"/>
      <c r="D423" s="76"/>
      <c r="E423" s="76"/>
      <c r="F423" s="79">
        <v>2.09</v>
      </c>
      <c r="G423" s="76" t="s">
        <v>127</v>
      </c>
      <c r="H423" s="76">
        <v>33.33</v>
      </c>
      <c r="I423" s="79">
        <f t="shared" si="5"/>
        <v>69.66</v>
      </c>
      <c r="J423" s="119"/>
    </row>
    <row r="424" spans="2:10">
      <c r="B424" s="118"/>
      <c r="C424" s="76"/>
      <c r="D424" s="76"/>
      <c r="E424" s="76"/>
      <c r="F424" s="79"/>
      <c r="G424" s="76"/>
      <c r="H424" s="79"/>
      <c r="I424" s="79">
        <f t="shared" si="5"/>
        <v>0</v>
      </c>
      <c r="J424" s="119"/>
    </row>
    <row r="425" spans="2:10">
      <c r="B425" s="118"/>
      <c r="C425" s="76"/>
      <c r="D425" s="76"/>
      <c r="E425" s="76"/>
      <c r="F425" s="79"/>
      <c r="G425" s="76"/>
      <c r="H425" s="79"/>
      <c r="I425" s="79">
        <f t="shared" si="5"/>
        <v>0</v>
      </c>
      <c r="J425" s="119"/>
    </row>
    <row r="426" spans="2:10">
      <c r="B426" s="118"/>
      <c r="C426" s="76"/>
      <c r="D426" s="76"/>
      <c r="E426" s="76"/>
      <c r="F426" s="79"/>
      <c r="G426" s="76"/>
      <c r="H426" s="79"/>
      <c r="I426" s="79">
        <f t="shared" si="5"/>
        <v>0</v>
      </c>
      <c r="J426" s="119"/>
    </row>
    <row r="427" spans="2:10">
      <c r="B427" s="118" t="s">
        <v>60</v>
      </c>
      <c r="C427" s="76"/>
      <c r="D427" s="76"/>
      <c r="E427" s="76"/>
      <c r="F427" s="76"/>
      <c r="G427" s="76"/>
      <c r="H427" s="76"/>
      <c r="I427" s="79">
        <f>SUM(I421:I426)</f>
        <v>70.259999999999991</v>
      </c>
      <c r="J427" s="119"/>
    </row>
    <row r="428" spans="2:10">
      <c r="B428" s="118" t="s">
        <v>50</v>
      </c>
      <c r="C428" s="76"/>
      <c r="D428" s="76"/>
      <c r="E428" s="76"/>
      <c r="F428" s="76"/>
      <c r="G428" s="76"/>
      <c r="H428" s="76"/>
      <c r="I428" s="76"/>
      <c r="J428" s="119"/>
    </row>
    <row r="429" spans="2:10">
      <c r="B429" s="118" t="s">
        <v>61</v>
      </c>
      <c r="C429" s="76"/>
      <c r="D429" s="76"/>
      <c r="E429" s="76"/>
      <c r="F429" s="76"/>
      <c r="G429" s="76"/>
      <c r="H429" s="76"/>
      <c r="I429" s="76"/>
      <c r="J429" s="119"/>
    </row>
    <row r="430" spans="2:10">
      <c r="B430" s="123" t="s">
        <v>62</v>
      </c>
      <c r="C430" s="80"/>
      <c r="D430" s="81" t="s">
        <v>63</v>
      </c>
      <c r="E430" s="80" t="s">
        <v>64</v>
      </c>
      <c r="F430" s="80" t="s">
        <v>65</v>
      </c>
      <c r="G430" s="80" t="s">
        <v>66</v>
      </c>
      <c r="H430" s="80" t="s">
        <v>67</v>
      </c>
      <c r="I430" s="80" t="s">
        <v>68</v>
      </c>
      <c r="J430" s="124"/>
    </row>
    <row r="431" spans="2:10">
      <c r="B431" s="118" t="s">
        <v>69</v>
      </c>
      <c r="C431" s="76"/>
      <c r="D431" s="76" t="s">
        <v>70</v>
      </c>
      <c r="E431" s="76"/>
      <c r="F431" s="76"/>
      <c r="G431" s="76"/>
      <c r="H431" s="76"/>
      <c r="I431" s="76"/>
      <c r="J431" s="119"/>
    </row>
    <row r="432" spans="2:10">
      <c r="B432" s="118" t="s">
        <v>71</v>
      </c>
      <c r="C432" s="76"/>
      <c r="D432" s="76"/>
      <c r="E432" s="76"/>
      <c r="F432" s="76"/>
      <c r="G432" s="76"/>
      <c r="H432" s="76"/>
      <c r="I432" s="76"/>
      <c r="J432" s="119"/>
    </row>
    <row r="433" spans="2:10">
      <c r="B433" s="118"/>
      <c r="C433" s="76"/>
      <c r="D433" s="76"/>
      <c r="E433" s="76"/>
      <c r="F433" s="76"/>
      <c r="G433" s="76"/>
      <c r="H433" s="76"/>
      <c r="I433" s="76"/>
      <c r="J433" s="119"/>
    </row>
    <row r="434" spans="2:10">
      <c r="B434" s="118"/>
      <c r="C434" s="76"/>
      <c r="D434" s="76"/>
      <c r="E434" s="76"/>
      <c r="F434" s="76"/>
      <c r="G434" s="76"/>
      <c r="H434" s="76"/>
      <c r="I434" s="76"/>
      <c r="J434" s="119"/>
    </row>
    <row r="435" spans="2:10">
      <c r="B435" s="118"/>
      <c r="C435" s="76"/>
      <c r="D435" s="76"/>
      <c r="E435" s="76"/>
      <c r="F435" s="76"/>
      <c r="G435" s="76"/>
      <c r="H435" s="76"/>
      <c r="I435" s="76"/>
      <c r="J435" s="119"/>
    </row>
    <row r="436" spans="2:10">
      <c r="B436" s="118" t="s">
        <v>72</v>
      </c>
      <c r="C436" s="76"/>
      <c r="D436" s="76"/>
      <c r="E436" s="76"/>
      <c r="F436" s="76"/>
      <c r="G436" s="76"/>
      <c r="H436" s="76"/>
      <c r="I436" s="76"/>
      <c r="J436" s="119"/>
    </row>
    <row r="437" spans="2:10">
      <c r="B437" s="118" t="s">
        <v>73</v>
      </c>
      <c r="C437" s="76"/>
      <c r="D437" s="76"/>
      <c r="E437" s="76"/>
      <c r="F437" s="76"/>
      <c r="G437" s="76"/>
      <c r="H437" s="76"/>
      <c r="I437" s="76"/>
      <c r="J437" s="119"/>
    </row>
    <row r="438" spans="2:10">
      <c r="B438" s="118" t="s">
        <v>74</v>
      </c>
      <c r="C438" s="76"/>
      <c r="D438" s="76"/>
      <c r="E438" s="76"/>
      <c r="F438" s="76"/>
      <c r="G438" s="76"/>
      <c r="H438" s="76"/>
      <c r="I438" s="76"/>
      <c r="J438" s="119"/>
    </row>
    <row r="439" spans="2:10">
      <c r="B439" s="125" t="s">
        <v>75</v>
      </c>
      <c r="C439" s="82"/>
      <c r="D439" s="82"/>
      <c r="E439" s="80" t="s">
        <v>55</v>
      </c>
      <c r="F439" s="80" t="s">
        <v>76</v>
      </c>
      <c r="G439" s="80" t="s">
        <v>77</v>
      </c>
      <c r="H439" s="80" t="s">
        <v>45</v>
      </c>
      <c r="I439" s="80" t="s">
        <v>56</v>
      </c>
      <c r="J439" s="124"/>
    </row>
    <row r="440" spans="2:10">
      <c r="B440" s="118"/>
      <c r="C440" s="76"/>
      <c r="D440" s="76"/>
      <c r="E440" s="76"/>
      <c r="F440" s="76"/>
      <c r="G440" s="76"/>
      <c r="H440" s="76"/>
      <c r="I440" s="76"/>
      <c r="J440" s="119"/>
    </row>
    <row r="441" spans="2:10">
      <c r="B441" s="118" t="str">
        <f>+'[1]MANO DE OBRA'!B$8</f>
        <v>CAT I                   PEONES</v>
      </c>
      <c r="C441" s="76"/>
      <c r="D441" s="76"/>
      <c r="E441" s="76">
        <v>2</v>
      </c>
      <c r="F441" s="79">
        <f>+'[1]MANO DE OBRA'!B$22</f>
        <v>1.4282860472222223</v>
      </c>
      <c r="G441" s="76">
        <f>ROUND(E441*F441,2)</f>
        <v>2.86</v>
      </c>
      <c r="H441" s="79">
        <v>0.3</v>
      </c>
      <c r="I441" s="79">
        <f>ROUND(G441*H441,2)</f>
        <v>0.86</v>
      </c>
      <c r="J441" s="119"/>
    </row>
    <row r="442" spans="2:10">
      <c r="B442" s="118" t="str">
        <f>+'[1]MANO DE OBRA'!H$8</f>
        <v>OPEQUIPPES I</v>
      </c>
      <c r="C442" s="76"/>
      <c r="D442" s="76"/>
      <c r="E442" s="76">
        <v>1</v>
      </c>
      <c r="F442" s="79">
        <f>+'[1]MANO DE OBRA'!H$22</f>
        <v>1.5186844444444441</v>
      </c>
      <c r="G442" s="79">
        <f>ROUND(E442*F442,2)</f>
        <v>1.52</v>
      </c>
      <c r="H442" s="79">
        <f>+H441</f>
        <v>0.3</v>
      </c>
      <c r="I442" s="79">
        <f>ROUND(G442*H442,2)</f>
        <v>0.46</v>
      </c>
      <c r="J442" s="119"/>
    </row>
    <row r="443" spans="2:10">
      <c r="B443" s="118" t="str">
        <f>+'[1]MANO DE OBRA'!J$8</f>
        <v>CHOFERLICTIPB</v>
      </c>
      <c r="C443" s="76"/>
      <c r="D443" s="76"/>
      <c r="E443" s="76">
        <v>1</v>
      </c>
      <c r="F443" s="79">
        <f>+'[1]MANO DE OBRA'!J$22</f>
        <v>1.4282321166666667</v>
      </c>
      <c r="G443" s="79">
        <f>ROUND(E443*F443,2)</f>
        <v>1.43</v>
      </c>
      <c r="H443" s="79">
        <f>+H441</f>
        <v>0.3</v>
      </c>
      <c r="I443" s="79">
        <f>ROUND(G443*H443,2)</f>
        <v>0.43</v>
      </c>
      <c r="J443" s="119"/>
    </row>
    <row r="444" spans="2:10">
      <c r="B444" s="118"/>
      <c r="C444" s="76"/>
      <c r="D444" s="76"/>
      <c r="E444" s="76"/>
      <c r="F444" s="79"/>
      <c r="G444" s="79"/>
      <c r="H444" s="79"/>
      <c r="I444" s="79">
        <f>ROUND(G444*H444,2)</f>
        <v>0</v>
      </c>
      <c r="J444" s="119"/>
    </row>
    <row r="445" spans="2:10">
      <c r="B445" s="118" t="s">
        <v>78</v>
      </c>
      <c r="C445" s="76"/>
      <c r="D445" s="76"/>
      <c r="E445" s="76"/>
      <c r="F445" s="76"/>
      <c r="G445" s="76"/>
      <c r="H445" s="76"/>
      <c r="I445" s="76">
        <f>SUM(I441:I444)</f>
        <v>1.75</v>
      </c>
      <c r="J445" s="119"/>
    </row>
    <row r="446" spans="2:10">
      <c r="B446" s="118"/>
      <c r="C446" s="76"/>
      <c r="D446" s="76"/>
      <c r="E446" s="76"/>
      <c r="F446" s="76"/>
      <c r="G446" s="76"/>
      <c r="H446" s="76"/>
      <c r="I446" s="76"/>
      <c r="J446" s="119"/>
    </row>
    <row r="447" spans="2:10">
      <c r="B447" s="118" t="s">
        <v>79</v>
      </c>
      <c r="C447" s="76"/>
      <c r="D447" s="76"/>
      <c r="E447" s="76"/>
      <c r="F447" s="76"/>
      <c r="G447" s="76"/>
      <c r="H447" s="76"/>
      <c r="I447" s="76">
        <f>+I445+I427+I416</f>
        <v>72.097499999999997</v>
      </c>
      <c r="J447" s="119"/>
    </row>
    <row r="448" spans="2:10">
      <c r="B448" s="118"/>
      <c r="C448" s="76"/>
      <c r="D448" s="76"/>
      <c r="E448" s="76"/>
      <c r="F448" s="76"/>
      <c r="G448" s="76"/>
      <c r="H448" s="76"/>
      <c r="I448" s="76"/>
      <c r="J448" s="119"/>
    </row>
    <row r="449" spans="2:10">
      <c r="B449" s="118" t="s">
        <v>80</v>
      </c>
      <c r="C449" s="76"/>
      <c r="D449" s="76"/>
      <c r="E449" s="76"/>
      <c r="F449" s="76"/>
      <c r="G449" s="76"/>
      <c r="H449" s="76"/>
      <c r="I449" s="76" t="s">
        <v>81</v>
      </c>
      <c r="J449" s="119"/>
    </row>
    <row r="450" spans="2:10">
      <c r="B450" s="120" t="s">
        <v>82</v>
      </c>
      <c r="C450" s="77"/>
      <c r="D450" s="77"/>
      <c r="E450" s="77"/>
      <c r="F450" s="77"/>
      <c r="G450" s="77"/>
      <c r="H450" s="78" t="s">
        <v>47</v>
      </c>
      <c r="I450" s="78" t="s">
        <v>56</v>
      </c>
      <c r="J450" s="126"/>
    </row>
    <row r="451" spans="2:10">
      <c r="B451" s="118"/>
      <c r="C451" s="76"/>
      <c r="D451" s="76"/>
      <c r="E451" s="76"/>
      <c r="F451" s="76"/>
      <c r="G451" s="76"/>
      <c r="H451" s="76"/>
      <c r="I451" s="76"/>
      <c r="J451" s="119"/>
    </row>
    <row r="452" spans="2:10">
      <c r="B452" s="118"/>
      <c r="C452" s="76"/>
      <c r="D452" s="76"/>
      <c r="E452" s="76"/>
      <c r="F452" s="76" t="s">
        <v>83</v>
      </c>
      <c r="G452" s="76"/>
      <c r="H452" s="83">
        <f>+[1]INDIRECTOS!B$10</f>
        <v>0.04</v>
      </c>
      <c r="I452" s="76">
        <f>ROUND(H452*I447,2)</f>
        <v>2.88</v>
      </c>
      <c r="J452" s="119"/>
    </row>
    <row r="453" spans="2:10">
      <c r="B453" s="118"/>
      <c r="C453" s="76"/>
      <c r="D453" s="76"/>
      <c r="E453" s="76"/>
      <c r="F453" s="76" t="s">
        <v>84</v>
      </c>
      <c r="G453" s="76"/>
      <c r="H453" s="83">
        <f>+[1]INDIRECTOS!B$11</f>
        <v>0.04</v>
      </c>
      <c r="I453" s="76">
        <f>ROUND(H453*I447,2)</f>
        <v>2.88</v>
      </c>
      <c r="J453" s="119"/>
    </row>
    <row r="454" spans="2:10">
      <c r="B454" s="118"/>
      <c r="C454" s="76"/>
      <c r="D454" s="76"/>
      <c r="E454" s="76"/>
      <c r="F454" s="76" t="s">
        <v>85</v>
      </c>
      <c r="G454" s="76"/>
      <c r="H454" s="83">
        <f>+[1]INDIRECTOS!B$12</f>
        <v>0.02</v>
      </c>
      <c r="I454" s="76">
        <f>ROUND(H454*I447,2)</f>
        <v>1.44</v>
      </c>
      <c r="J454" s="119"/>
    </row>
    <row r="455" spans="2:10">
      <c r="B455" s="118" t="s">
        <v>86</v>
      </c>
      <c r="C455" s="76"/>
      <c r="D455" s="76"/>
      <c r="E455" s="76"/>
      <c r="F455" s="76"/>
      <c r="G455" s="76"/>
      <c r="H455" s="76"/>
      <c r="I455" s="76">
        <f>SUM(I452:I454)</f>
        <v>7.1999999999999993</v>
      </c>
      <c r="J455" s="119"/>
    </row>
    <row r="456" spans="2:10">
      <c r="B456" s="118" t="s">
        <v>87</v>
      </c>
      <c r="C456" s="76"/>
      <c r="D456" s="76"/>
      <c r="E456" s="76"/>
      <c r="F456" s="76"/>
      <c r="G456" s="76"/>
      <c r="H456" s="76"/>
      <c r="I456" s="76">
        <f>+I447+I455</f>
        <v>79.297499999999999</v>
      </c>
      <c r="J456" s="119"/>
    </row>
    <row r="457" spans="2:10" ht="13.5" thickBot="1">
      <c r="B457" s="127" t="s">
        <v>88</v>
      </c>
      <c r="C457" s="128"/>
      <c r="D457" s="128"/>
      <c r="E457" s="128"/>
      <c r="F457" s="128"/>
      <c r="G457" s="128"/>
      <c r="H457" s="128" t="s">
        <v>89</v>
      </c>
      <c r="I457" s="128">
        <f>+I456</f>
        <v>79.297499999999999</v>
      </c>
      <c r="J457" s="129"/>
    </row>
    <row r="459" spans="2:10" ht="15.75">
      <c r="B459" s="181" t="s">
        <v>141</v>
      </c>
      <c r="C459" s="181"/>
      <c r="D459" s="181"/>
      <c r="E459" s="181"/>
      <c r="F459" s="181"/>
      <c r="G459" s="181"/>
      <c r="H459" s="181"/>
      <c r="I459" s="181"/>
      <c r="J459" s="181"/>
    </row>
    <row r="460" spans="2:10" ht="13.5" thickBot="1"/>
    <row r="461" spans="2:10">
      <c r="B461" s="178" t="s">
        <v>33</v>
      </c>
      <c r="C461" s="179"/>
      <c r="D461" s="179"/>
      <c r="E461" s="179"/>
      <c r="F461" s="179"/>
      <c r="G461" s="179"/>
      <c r="H461" s="179"/>
      <c r="I461" s="179"/>
      <c r="J461" s="180"/>
    </row>
    <row r="462" spans="2:10" ht="15.75">
      <c r="B462" s="114" t="s">
        <v>21</v>
      </c>
      <c r="C462" s="1"/>
      <c r="D462" s="1"/>
      <c r="E462" s="1"/>
      <c r="F462" s="1"/>
      <c r="G462" s="1"/>
      <c r="H462" s="1"/>
      <c r="I462" s="1"/>
      <c r="J462" s="115"/>
    </row>
    <row r="463" spans="2:10" ht="15.75">
      <c r="B463" s="116" t="s">
        <v>22</v>
      </c>
      <c r="C463" s="70"/>
      <c r="D463" s="70"/>
      <c r="E463" s="70"/>
      <c r="F463" s="70"/>
      <c r="G463" s="70"/>
      <c r="H463" s="70"/>
      <c r="I463" s="70"/>
      <c r="J463" s="117"/>
    </row>
    <row r="464" spans="2:10">
      <c r="B464" s="118" t="s">
        <v>34</v>
      </c>
      <c r="C464" s="76"/>
      <c r="D464" s="76"/>
      <c r="E464" s="76"/>
      <c r="F464" s="76"/>
      <c r="G464" s="76"/>
      <c r="H464" s="76"/>
      <c r="I464" s="76"/>
      <c r="J464" s="119"/>
    </row>
    <row r="465" spans="2:10">
      <c r="B465" s="118" t="s">
        <v>35</v>
      </c>
      <c r="C465" s="76" t="s">
        <v>123</v>
      </c>
      <c r="D465" s="76"/>
      <c r="E465" s="76"/>
      <c r="F465" s="76"/>
      <c r="G465" s="76"/>
      <c r="H465" s="141" t="s">
        <v>217</v>
      </c>
      <c r="I465" s="141" t="s">
        <v>16</v>
      </c>
      <c r="J465" s="119"/>
    </row>
    <row r="466" spans="2:10">
      <c r="B466" s="118" t="s">
        <v>37</v>
      </c>
      <c r="C466" s="76"/>
      <c r="D466" s="76"/>
      <c r="E466" s="76"/>
      <c r="F466" s="76"/>
      <c r="G466" s="76"/>
      <c r="H466" s="76"/>
      <c r="I466" s="76"/>
      <c r="J466" s="119"/>
    </row>
    <row r="467" spans="2:10">
      <c r="B467" s="118" t="s">
        <v>38</v>
      </c>
      <c r="C467" s="76"/>
      <c r="D467" s="76"/>
      <c r="E467" s="76"/>
      <c r="F467" s="76"/>
      <c r="G467" s="76"/>
      <c r="H467" s="76"/>
      <c r="I467" s="76"/>
      <c r="J467" s="119"/>
    </row>
    <row r="468" spans="2:10">
      <c r="B468" s="120" t="s">
        <v>39</v>
      </c>
      <c r="C468" s="78" t="s">
        <v>40</v>
      </c>
      <c r="D468" s="78" t="s">
        <v>41</v>
      </c>
      <c r="E468" s="78" t="s">
        <v>42</v>
      </c>
      <c r="F468" s="78" t="s">
        <v>43</v>
      </c>
      <c r="G468" s="78" t="s">
        <v>44</v>
      </c>
      <c r="H468" s="78" t="s">
        <v>45</v>
      </c>
      <c r="I468" s="78" t="s">
        <v>46</v>
      </c>
      <c r="J468" s="121"/>
    </row>
    <row r="469" spans="2:10">
      <c r="B469" s="118" t="s">
        <v>48</v>
      </c>
      <c r="C469" s="76"/>
      <c r="D469" s="76"/>
      <c r="E469" s="76"/>
      <c r="F469" s="76"/>
      <c r="G469" s="76"/>
      <c r="H469" s="76"/>
      <c r="I469" s="76"/>
      <c r="J469" s="119"/>
    </row>
    <row r="470" spans="2:10">
      <c r="B470" s="118" t="str">
        <f>+[1]EQUIPOS!A$12</f>
        <v>RODILLO</v>
      </c>
      <c r="C470" s="76"/>
      <c r="D470" s="76">
        <v>1</v>
      </c>
      <c r="E470" s="79"/>
      <c r="F470" s="79"/>
      <c r="G470" s="79">
        <f>+[1]EQUIPOS!H$12</f>
        <v>10</v>
      </c>
      <c r="H470" s="79">
        <v>0.02</v>
      </c>
      <c r="I470" s="79">
        <f>+ROUND(G470*H470,2)</f>
        <v>0.2</v>
      </c>
      <c r="J470" s="119"/>
    </row>
    <row r="471" spans="2:10">
      <c r="B471" s="118" t="str">
        <f>+[1]EQUIPOS!A$11</f>
        <v>VOLQUETA</v>
      </c>
      <c r="C471" s="76"/>
      <c r="D471" s="76">
        <v>1</v>
      </c>
      <c r="E471" s="79"/>
      <c r="F471" s="79"/>
      <c r="G471" s="79">
        <f>+[1]EQUIPOS!H$11</f>
        <v>20</v>
      </c>
      <c r="H471" s="79">
        <v>0.05</v>
      </c>
      <c r="I471" s="79">
        <f>+ROUND(G471*H471,2)</f>
        <v>1</v>
      </c>
      <c r="J471" s="119"/>
    </row>
    <row r="472" spans="2:10">
      <c r="B472" s="118" t="str">
        <f>+[1]EQUIPOS!A$32</f>
        <v>HERRAMIENTAS MENORES</v>
      </c>
      <c r="C472" s="76"/>
      <c r="D472" s="76"/>
      <c r="E472" s="79"/>
      <c r="F472" s="79"/>
      <c r="G472" s="79"/>
      <c r="H472" s="79"/>
      <c r="I472" s="79">
        <f>ROUND(I502*5%,2)</f>
        <v>7.0000000000000007E-2</v>
      </c>
      <c r="J472" s="119"/>
    </row>
    <row r="473" spans="2:10">
      <c r="B473" s="118" t="s">
        <v>49</v>
      </c>
      <c r="C473" s="76"/>
      <c r="D473" s="76"/>
      <c r="E473" s="79"/>
      <c r="F473" s="79"/>
      <c r="G473" s="79"/>
      <c r="H473" s="79"/>
      <c r="I473" s="79">
        <f>SUM(I470:I472)</f>
        <v>1.27</v>
      </c>
      <c r="J473" s="119"/>
    </row>
    <row r="474" spans="2:10">
      <c r="B474" s="118" t="s">
        <v>50</v>
      </c>
      <c r="C474" s="76"/>
      <c r="D474" s="76"/>
      <c r="E474" s="76"/>
      <c r="F474" s="76"/>
      <c r="G474" s="76"/>
      <c r="H474" s="76"/>
      <c r="I474" s="76"/>
      <c r="J474" s="119"/>
    </row>
    <row r="475" spans="2:10">
      <c r="B475" s="118" t="s">
        <v>51</v>
      </c>
      <c r="C475" s="76"/>
      <c r="D475" s="76"/>
      <c r="E475" s="76"/>
      <c r="F475" s="76"/>
      <c r="G475" s="76"/>
      <c r="H475" s="76"/>
      <c r="I475" s="76"/>
      <c r="J475" s="119"/>
    </row>
    <row r="476" spans="2:10">
      <c r="B476" s="122" t="s">
        <v>52</v>
      </c>
      <c r="C476" s="78"/>
      <c r="D476" s="78"/>
      <c r="E476" s="78"/>
      <c r="F476" s="78" t="s">
        <v>53</v>
      </c>
      <c r="G476" s="78" t="s">
        <v>54</v>
      </c>
      <c r="H476" s="78" t="s">
        <v>55</v>
      </c>
      <c r="I476" s="78" t="s">
        <v>56</v>
      </c>
      <c r="J476" s="121"/>
    </row>
    <row r="477" spans="2:10">
      <c r="B477" s="118" t="s">
        <v>50</v>
      </c>
      <c r="C477" s="76"/>
      <c r="D477" s="76"/>
      <c r="E477" s="76"/>
      <c r="F477" s="76"/>
      <c r="G477" s="76"/>
      <c r="H477" s="76"/>
      <c r="I477" s="76"/>
      <c r="J477" s="119"/>
    </row>
    <row r="478" spans="2:10">
      <c r="B478" s="118" t="str">
        <f>+[1]MATERIALES!A$41</f>
        <v>MATERIAL DE PRESTAMO IMPORTADO</v>
      </c>
      <c r="C478" s="76"/>
      <c r="D478" s="76"/>
      <c r="E478" s="76"/>
      <c r="F478" s="79">
        <f>+[1]MATERIALES!F$41</f>
        <v>2.5</v>
      </c>
      <c r="G478" s="76" t="str">
        <f>+[1]MATERIALES!B$41</f>
        <v>M3</v>
      </c>
      <c r="H478" s="76">
        <v>1</v>
      </c>
      <c r="I478" s="79">
        <f t="shared" ref="I478:I483" si="6">ROUND(F478*H478,2)</f>
        <v>2.5</v>
      </c>
      <c r="J478" s="119"/>
    </row>
    <row r="479" spans="2:10">
      <c r="B479" s="118" t="str">
        <f>+[1]MATERIALES!A$42</f>
        <v>AGUA</v>
      </c>
      <c r="C479" s="76"/>
      <c r="D479" s="76"/>
      <c r="E479" s="76"/>
      <c r="F479" s="79">
        <f>+[1]MATERIALES!F$42</f>
        <v>3</v>
      </c>
      <c r="G479" s="76" t="str">
        <f>+[1]MATERIALES!B$42</f>
        <v>M3</v>
      </c>
      <c r="H479" s="76">
        <v>0.2</v>
      </c>
      <c r="I479" s="79">
        <f t="shared" si="6"/>
        <v>0.6</v>
      </c>
      <c r="J479" s="119"/>
    </row>
    <row r="480" spans="2:10">
      <c r="B480" s="118"/>
      <c r="C480" s="76"/>
      <c r="D480" s="76"/>
      <c r="E480" s="76"/>
      <c r="F480" s="79"/>
      <c r="G480" s="76"/>
      <c r="H480" s="76"/>
      <c r="I480" s="79">
        <f t="shared" si="6"/>
        <v>0</v>
      </c>
      <c r="J480" s="119"/>
    </row>
    <row r="481" spans="2:10">
      <c r="B481" s="118"/>
      <c r="C481" s="76"/>
      <c r="D481" s="76"/>
      <c r="E481" s="76"/>
      <c r="F481" s="79"/>
      <c r="G481" s="76"/>
      <c r="H481" s="79"/>
      <c r="I481" s="79">
        <f t="shared" si="6"/>
        <v>0</v>
      </c>
      <c r="J481" s="119"/>
    </row>
    <row r="482" spans="2:10">
      <c r="B482" s="118"/>
      <c r="C482" s="76"/>
      <c r="D482" s="76"/>
      <c r="E482" s="76"/>
      <c r="F482" s="79"/>
      <c r="G482" s="76"/>
      <c r="H482" s="79"/>
      <c r="I482" s="79">
        <f t="shared" si="6"/>
        <v>0</v>
      </c>
      <c r="J482" s="119"/>
    </row>
    <row r="483" spans="2:10">
      <c r="B483" s="118"/>
      <c r="C483" s="76"/>
      <c r="D483" s="76"/>
      <c r="E483" s="76"/>
      <c r="F483" s="79"/>
      <c r="G483" s="76"/>
      <c r="H483" s="79"/>
      <c r="I483" s="79">
        <f t="shared" si="6"/>
        <v>0</v>
      </c>
      <c r="J483" s="119"/>
    </row>
    <row r="484" spans="2:10">
      <c r="B484" s="118" t="s">
        <v>60</v>
      </c>
      <c r="C484" s="76"/>
      <c r="D484" s="76"/>
      <c r="E484" s="76"/>
      <c r="F484" s="76"/>
      <c r="G484" s="76"/>
      <c r="H484" s="76"/>
      <c r="I484" s="79">
        <f>SUM(I478:I483)</f>
        <v>3.1</v>
      </c>
      <c r="J484" s="119"/>
    </row>
    <row r="485" spans="2:10">
      <c r="B485" s="118" t="s">
        <v>50</v>
      </c>
      <c r="C485" s="76"/>
      <c r="D485" s="76"/>
      <c r="E485" s="76"/>
      <c r="F485" s="76"/>
      <c r="G485" s="76"/>
      <c r="H485" s="76"/>
      <c r="I485" s="76"/>
      <c r="J485" s="119"/>
    </row>
    <row r="486" spans="2:10">
      <c r="B486" s="118" t="s">
        <v>61</v>
      </c>
      <c r="C486" s="76"/>
      <c r="D486" s="76"/>
      <c r="E486" s="76"/>
      <c r="F486" s="76"/>
      <c r="G486" s="76"/>
      <c r="H486" s="76"/>
      <c r="I486" s="76"/>
      <c r="J486" s="119"/>
    </row>
    <row r="487" spans="2:10">
      <c r="B487" s="123" t="s">
        <v>62</v>
      </c>
      <c r="C487" s="80"/>
      <c r="D487" s="81" t="s">
        <v>63</v>
      </c>
      <c r="E487" s="80" t="s">
        <v>64</v>
      </c>
      <c r="F487" s="80" t="s">
        <v>65</v>
      </c>
      <c r="G487" s="80" t="s">
        <v>66</v>
      </c>
      <c r="H487" s="80" t="s">
        <v>67</v>
      </c>
      <c r="I487" s="80" t="s">
        <v>68</v>
      </c>
      <c r="J487" s="124"/>
    </row>
    <row r="488" spans="2:10">
      <c r="B488" s="118" t="s">
        <v>69</v>
      </c>
      <c r="C488" s="76"/>
      <c r="D488" s="76" t="s">
        <v>70</v>
      </c>
      <c r="E488" s="76"/>
      <c r="F488" s="76"/>
      <c r="G488" s="76"/>
      <c r="H488" s="76"/>
      <c r="I488" s="76"/>
      <c r="J488" s="119"/>
    </row>
    <row r="489" spans="2:10">
      <c r="B489" s="118" t="s">
        <v>71</v>
      </c>
      <c r="C489" s="76"/>
      <c r="D489" s="76"/>
      <c r="E489" s="76"/>
      <c r="F489" s="76"/>
      <c r="G489" s="76"/>
      <c r="H489" s="76"/>
      <c r="I489" s="76"/>
      <c r="J489" s="119"/>
    </row>
    <row r="490" spans="2:10">
      <c r="B490" s="118"/>
      <c r="C490" s="76"/>
      <c r="D490" s="76"/>
      <c r="E490" s="76"/>
      <c r="F490" s="76"/>
      <c r="G490" s="76"/>
      <c r="H490" s="76"/>
      <c r="I490" s="76"/>
      <c r="J490" s="119"/>
    </row>
    <row r="491" spans="2:10">
      <c r="B491" s="118"/>
      <c r="C491" s="76"/>
      <c r="D491" s="76"/>
      <c r="E491" s="76"/>
      <c r="F491" s="76"/>
      <c r="G491" s="76"/>
      <c r="H491" s="76"/>
      <c r="I491" s="76"/>
      <c r="J491" s="119"/>
    </row>
    <row r="492" spans="2:10">
      <c r="B492" s="118"/>
      <c r="C492" s="76"/>
      <c r="D492" s="76"/>
      <c r="E492" s="76"/>
      <c r="F492" s="76"/>
      <c r="G492" s="76"/>
      <c r="H492" s="76"/>
      <c r="I492" s="76"/>
      <c r="J492" s="119"/>
    </row>
    <row r="493" spans="2:10">
      <c r="B493" s="118" t="s">
        <v>72</v>
      </c>
      <c r="C493" s="76"/>
      <c r="D493" s="76"/>
      <c r="E493" s="76"/>
      <c r="F493" s="76"/>
      <c r="G493" s="76"/>
      <c r="H493" s="76"/>
      <c r="I493" s="76"/>
      <c r="J493" s="119"/>
    </row>
    <row r="494" spans="2:10">
      <c r="B494" s="118" t="s">
        <v>73</v>
      </c>
      <c r="C494" s="76"/>
      <c r="D494" s="76"/>
      <c r="E494" s="76"/>
      <c r="F494" s="76"/>
      <c r="G494" s="76"/>
      <c r="H494" s="76"/>
      <c r="I494" s="76"/>
      <c r="J494" s="119"/>
    </row>
    <row r="495" spans="2:10">
      <c r="B495" s="118" t="s">
        <v>74</v>
      </c>
      <c r="C495" s="76"/>
      <c r="D495" s="76"/>
      <c r="E495" s="76"/>
      <c r="F495" s="76"/>
      <c r="G495" s="76"/>
      <c r="H495" s="76"/>
      <c r="I495" s="76"/>
      <c r="J495" s="119"/>
    </row>
    <row r="496" spans="2:10">
      <c r="B496" s="125" t="s">
        <v>75</v>
      </c>
      <c r="C496" s="82"/>
      <c r="D496" s="82"/>
      <c r="E496" s="80" t="s">
        <v>55</v>
      </c>
      <c r="F496" s="80" t="s">
        <v>76</v>
      </c>
      <c r="G496" s="80" t="s">
        <v>77</v>
      </c>
      <c r="H496" s="80" t="s">
        <v>45</v>
      </c>
      <c r="I496" s="80" t="s">
        <v>56</v>
      </c>
      <c r="J496" s="124"/>
    </row>
    <row r="497" spans="2:10">
      <c r="B497" s="118"/>
      <c r="C497" s="76"/>
      <c r="D497" s="76"/>
      <c r="E497" s="76"/>
      <c r="F497" s="76"/>
      <c r="G497" s="76"/>
      <c r="H497" s="76"/>
      <c r="I497" s="76"/>
      <c r="J497" s="119"/>
    </row>
    <row r="498" spans="2:10">
      <c r="B498" s="118" t="str">
        <f>+'[1]MANO DE OBRA'!B$8</f>
        <v>CAT I                   PEONES</v>
      </c>
      <c r="C498" s="76"/>
      <c r="D498" s="76"/>
      <c r="E498" s="76">
        <v>1</v>
      </c>
      <c r="F498" s="79">
        <f>+'[1]MANO DE OBRA'!B$22</f>
        <v>1.4282860472222223</v>
      </c>
      <c r="G498" s="76">
        <f>ROUND(E498*F498,2)</f>
        <v>1.43</v>
      </c>
      <c r="H498" s="79">
        <v>0.3</v>
      </c>
      <c r="I498" s="79">
        <f>ROUND(G498*H498,2)</f>
        <v>0.43</v>
      </c>
      <c r="J498" s="119"/>
    </row>
    <row r="499" spans="2:10">
      <c r="B499" s="118" t="str">
        <f>+'[1]MANO DE OBRA'!H$8</f>
        <v>OPEQUIPPES I</v>
      </c>
      <c r="C499" s="76"/>
      <c r="D499" s="76"/>
      <c r="E499" s="76">
        <v>1</v>
      </c>
      <c r="F499" s="79">
        <f>+'[1]MANO DE OBRA'!H$22</f>
        <v>1.5186844444444441</v>
      </c>
      <c r="G499" s="79">
        <f>ROUND(E499*F499,2)</f>
        <v>1.52</v>
      </c>
      <c r="H499" s="79">
        <f>+H498</f>
        <v>0.3</v>
      </c>
      <c r="I499" s="79">
        <f>ROUND(G499*H499,2)</f>
        <v>0.46</v>
      </c>
      <c r="J499" s="119"/>
    </row>
    <row r="500" spans="2:10">
      <c r="B500" s="118" t="str">
        <f>+'[1]MANO DE OBRA'!J$8</f>
        <v>CHOFERLICTIPB</v>
      </c>
      <c r="C500" s="76"/>
      <c r="D500" s="76"/>
      <c r="E500" s="76">
        <v>1</v>
      </c>
      <c r="F500" s="79">
        <f>+'[1]MANO DE OBRA'!J$22</f>
        <v>1.4282321166666667</v>
      </c>
      <c r="G500" s="79">
        <f>ROUND(E500*F500,2)</f>
        <v>1.43</v>
      </c>
      <c r="H500" s="79">
        <f>+H498</f>
        <v>0.3</v>
      </c>
      <c r="I500" s="79">
        <f>ROUND(G500*H500,2)</f>
        <v>0.43</v>
      </c>
      <c r="J500" s="119"/>
    </row>
    <row r="501" spans="2:10">
      <c r="B501" s="118"/>
      <c r="C501" s="76"/>
      <c r="D501" s="76"/>
      <c r="E501" s="76"/>
      <c r="F501" s="79"/>
      <c r="G501" s="79"/>
      <c r="H501" s="79"/>
      <c r="I501" s="79">
        <f>ROUND(G501*H501,2)</f>
        <v>0</v>
      </c>
      <c r="J501" s="119"/>
    </row>
    <row r="502" spans="2:10">
      <c r="B502" s="118" t="s">
        <v>78</v>
      </c>
      <c r="C502" s="76"/>
      <c r="D502" s="76"/>
      <c r="E502" s="76"/>
      <c r="F502" s="76"/>
      <c r="G502" s="76"/>
      <c r="H502" s="76"/>
      <c r="I502" s="76">
        <f>SUM(I498:I501)</f>
        <v>1.32</v>
      </c>
      <c r="J502" s="119"/>
    </row>
    <row r="503" spans="2:10">
      <c r="B503" s="118"/>
      <c r="C503" s="76"/>
      <c r="D503" s="76"/>
      <c r="E503" s="76"/>
      <c r="F503" s="76"/>
      <c r="G503" s="76"/>
      <c r="H503" s="76"/>
      <c r="I503" s="76"/>
      <c r="J503" s="119"/>
    </row>
    <row r="504" spans="2:10">
      <c r="B504" s="118" t="s">
        <v>79</v>
      </c>
      <c r="C504" s="76"/>
      <c r="D504" s="76"/>
      <c r="E504" s="76"/>
      <c r="F504" s="76"/>
      <c r="G504" s="76"/>
      <c r="H504" s="76"/>
      <c r="I504" s="76">
        <f>+I502+I484+I473</f>
        <v>5.6899999999999995</v>
      </c>
      <c r="J504" s="119"/>
    </row>
    <row r="505" spans="2:10">
      <c r="B505" s="118"/>
      <c r="C505" s="76"/>
      <c r="D505" s="76"/>
      <c r="E505" s="76"/>
      <c r="F505" s="76"/>
      <c r="G505" s="76"/>
      <c r="H505" s="76"/>
      <c r="I505" s="76"/>
      <c r="J505" s="119"/>
    </row>
    <row r="506" spans="2:10">
      <c r="B506" s="118" t="s">
        <v>80</v>
      </c>
      <c r="C506" s="76"/>
      <c r="D506" s="76"/>
      <c r="E506" s="76"/>
      <c r="F506" s="76"/>
      <c r="G506" s="76"/>
      <c r="H506" s="76"/>
      <c r="I506" s="76" t="s">
        <v>81</v>
      </c>
      <c r="J506" s="119"/>
    </row>
    <row r="507" spans="2:10">
      <c r="B507" s="120" t="s">
        <v>82</v>
      </c>
      <c r="C507" s="77"/>
      <c r="D507" s="77"/>
      <c r="E507" s="77"/>
      <c r="F507" s="77"/>
      <c r="G507" s="77"/>
      <c r="H507" s="78" t="s">
        <v>47</v>
      </c>
      <c r="I507" s="78" t="s">
        <v>56</v>
      </c>
      <c r="J507" s="126"/>
    </row>
    <row r="508" spans="2:10">
      <c r="B508" s="118"/>
      <c r="C508" s="76"/>
      <c r="D508" s="76"/>
      <c r="E508" s="76"/>
      <c r="F508" s="76"/>
      <c r="G508" s="76"/>
      <c r="H508" s="76"/>
      <c r="I508" s="76"/>
      <c r="J508" s="119"/>
    </row>
    <row r="509" spans="2:10">
      <c r="B509" s="118"/>
      <c r="C509" s="76"/>
      <c r="D509" s="76"/>
      <c r="E509" s="76"/>
      <c r="F509" s="76" t="s">
        <v>83</v>
      </c>
      <c r="G509" s="76"/>
      <c r="H509" s="83">
        <f>+[1]INDIRECTOS!B$10</f>
        <v>0.04</v>
      </c>
      <c r="I509" s="76">
        <f>ROUND(H509*I504,2)</f>
        <v>0.23</v>
      </c>
      <c r="J509" s="119"/>
    </row>
    <row r="510" spans="2:10">
      <c r="B510" s="118"/>
      <c r="C510" s="76"/>
      <c r="D510" s="76"/>
      <c r="E510" s="76"/>
      <c r="F510" s="76" t="s">
        <v>84</v>
      </c>
      <c r="G510" s="76"/>
      <c r="H510" s="83">
        <f>+[1]INDIRECTOS!B$11</f>
        <v>0.04</v>
      </c>
      <c r="I510" s="76">
        <f>ROUND(H510*I504,2)</f>
        <v>0.23</v>
      </c>
      <c r="J510" s="119"/>
    </row>
    <row r="511" spans="2:10">
      <c r="B511" s="118"/>
      <c r="C511" s="76"/>
      <c r="D511" s="76"/>
      <c r="E511" s="76"/>
      <c r="F511" s="76" t="s">
        <v>85</v>
      </c>
      <c r="G511" s="76"/>
      <c r="H511" s="83">
        <f>+[1]INDIRECTOS!B$12</f>
        <v>0.02</v>
      </c>
      <c r="I511" s="76">
        <f>ROUND(H511*I504,2)</f>
        <v>0.11</v>
      </c>
      <c r="J511" s="119"/>
    </row>
    <row r="512" spans="2:10">
      <c r="B512" s="118" t="s">
        <v>86</v>
      </c>
      <c r="C512" s="76"/>
      <c r="D512" s="76"/>
      <c r="E512" s="76"/>
      <c r="F512" s="76"/>
      <c r="G512" s="76"/>
      <c r="H512" s="76"/>
      <c r="I512" s="76">
        <f>SUM(I509:I511)</f>
        <v>0.57000000000000006</v>
      </c>
      <c r="J512" s="119"/>
    </row>
    <row r="513" spans="2:10">
      <c r="B513" s="118" t="s">
        <v>87</v>
      </c>
      <c r="C513" s="76"/>
      <c r="D513" s="76"/>
      <c r="E513" s="76"/>
      <c r="F513" s="76"/>
      <c r="G513" s="76"/>
      <c r="H513" s="76"/>
      <c r="I513" s="76">
        <f>+I504+I512</f>
        <v>6.26</v>
      </c>
      <c r="J513" s="119"/>
    </row>
    <row r="514" spans="2:10" ht="13.5" thickBot="1">
      <c r="B514" s="127" t="s">
        <v>88</v>
      </c>
      <c r="C514" s="128"/>
      <c r="D514" s="128"/>
      <c r="E514" s="128"/>
      <c r="F514" s="128"/>
      <c r="G514" s="128"/>
      <c r="H514" s="128" t="s">
        <v>89</v>
      </c>
      <c r="I514" s="128">
        <f>+I513</f>
        <v>6.26</v>
      </c>
      <c r="J514" s="129"/>
    </row>
    <row r="516" spans="2:10" ht="15.75">
      <c r="B516" s="181" t="s">
        <v>142</v>
      </c>
      <c r="C516" s="181"/>
      <c r="D516" s="181"/>
      <c r="E516" s="181"/>
      <c r="F516" s="181"/>
      <c r="G516" s="181"/>
      <c r="H516" s="181"/>
      <c r="I516" s="181"/>
      <c r="J516" s="181"/>
    </row>
    <row r="517" spans="2:10" ht="13.5" thickBot="1"/>
    <row r="518" spans="2:10">
      <c r="B518" s="178" t="s">
        <v>33</v>
      </c>
      <c r="C518" s="179"/>
      <c r="D518" s="179"/>
      <c r="E518" s="179"/>
      <c r="F518" s="179"/>
      <c r="G518" s="179"/>
      <c r="H518" s="179"/>
      <c r="I518" s="179"/>
      <c r="J518" s="180"/>
    </row>
    <row r="519" spans="2:10" ht="15.75">
      <c r="B519" s="114" t="s">
        <v>21</v>
      </c>
      <c r="C519" s="1"/>
      <c r="D519" s="1"/>
      <c r="E519" s="1"/>
      <c r="F519" s="1"/>
      <c r="G519" s="1"/>
      <c r="H519" s="1"/>
      <c r="I519" s="1"/>
      <c r="J519" s="115"/>
    </row>
    <row r="520" spans="2:10" ht="15.75">
      <c r="B520" s="116" t="s">
        <v>22</v>
      </c>
      <c r="C520" s="70"/>
      <c r="D520" s="70"/>
      <c r="E520" s="70"/>
      <c r="F520" s="70"/>
      <c r="G520" s="70"/>
      <c r="H520" s="70"/>
      <c r="I520" s="70"/>
      <c r="J520" s="117"/>
    </row>
    <row r="521" spans="2:10">
      <c r="B521" s="118" t="s">
        <v>34</v>
      </c>
      <c r="C521" s="76"/>
      <c r="D521" s="76"/>
      <c r="E521" s="76"/>
      <c r="F521" s="76"/>
      <c r="G521" s="76"/>
      <c r="H521" s="76"/>
      <c r="I521" s="76"/>
      <c r="J521" s="119"/>
    </row>
    <row r="522" spans="2:10">
      <c r="B522" s="118" t="s">
        <v>35</v>
      </c>
      <c r="C522" s="76" t="s">
        <v>119</v>
      </c>
      <c r="D522" s="76"/>
      <c r="E522" s="76"/>
      <c r="F522" s="76"/>
      <c r="G522" s="76"/>
      <c r="H522" s="141" t="s">
        <v>217</v>
      </c>
      <c r="I522" s="141" t="s">
        <v>16</v>
      </c>
      <c r="J522" s="119"/>
    </row>
    <row r="523" spans="2:10">
      <c r="B523" s="118" t="s">
        <v>37</v>
      </c>
      <c r="C523" s="76"/>
      <c r="D523" s="76"/>
      <c r="E523" s="76"/>
      <c r="F523" s="76"/>
      <c r="G523" s="76"/>
      <c r="H523" s="76"/>
      <c r="I523" s="76"/>
      <c r="J523" s="119"/>
    </row>
    <row r="524" spans="2:10">
      <c r="B524" s="118" t="s">
        <v>38</v>
      </c>
      <c r="C524" s="76"/>
      <c r="D524" s="76"/>
      <c r="E524" s="76"/>
      <c r="F524" s="76"/>
      <c r="G524" s="76"/>
      <c r="H524" s="76"/>
      <c r="I524" s="76"/>
      <c r="J524" s="119"/>
    </row>
    <row r="525" spans="2:10">
      <c r="B525" s="120" t="s">
        <v>39</v>
      </c>
      <c r="C525" s="78" t="s">
        <v>40</v>
      </c>
      <c r="D525" s="78" t="s">
        <v>41</v>
      </c>
      <c r="E525" s="78" t="s">
        <v>42</v>
      </c>
      <c r="F525" s="78" t="s">
        <v>43</v>
      </c>
      <c r="G525" s="78" t="s">
        <v>44</v>
      </c>
      <c r="H525" s="78" t="s">
        <v>45</v>
      </c>
      <c r="I525" s="78" t="s">
        <v>46</v>
      </c>
      <c r="J525" s="121"/>
    </row>
    <row r="526" spans="2:10">
      <c r="B526" s="118" t="s">
        <v>48</v>
      </c>
      <c r="C526" s="76"/>
      <c r="D526" s="76"/>
      <c r="E526" s="76"/>
      <c r="F526" s="76"/>
      <c r="G526" s="76"/>
      <c r="H526" s="76"/>
      <c r="I526" s="76"/>
      <c r="J526" s="119"/>
    </row>
    <row r="527" spans="2:10">
      <c r="B527" s="118" t="str">
        <f>+[1]EQUIPOS!A$12</f>
        <v>RODILLO</v>
      </c>
      <c r="C527" s="76"/>
      <c r="D527" s="76">
        <v>1</v>
      </c>
      <c r="E527" s="79"/>
      <c r="F527" s="79"/>
      <c r="G527" s="79">
        <f>+[1]EQUIPOS!H$12</f>
        <v>10</v>
      </c>
      <c r="H527" s="79">
        <v>0.02</v>
      </c>
      <c r="I527" s="79">
        <f>+ROUND(G527*H527,2)</f>
        <v>0.2</v>
      </c>
      <c r="J527" s="119"/>
    </row>
    <row r="528" spans="2:10">
      <c r="B528" s="118" t="str">
        <f>+[1]EQUIPOS!A$11</f>
        <v>VOLQUETA</v>
      </c>
      <c r="C528" s="76"/>
      <c r="D528" s="76">
        <v>1</v>
      </c>
      <c r="E528" s="79"/>
      <c r="F528" s="79"/>
      <c r="G528" s="79">
        <f>+[1]EQUIPOS!H$11</f>
        <v>20</v>
      </c>
      <c r="H528" s="79">
        <v>0.05</v>
      </c>
      <c r="I528" s="79">
        <f>+ROUND(G528*H528,2)</f>
        <v>1</v>
      </c>
      <c r="J528" s="119"/>
    </row>
    <row r="529" spans="2:10">
      <c r="B529" s="118" t="str">
        <f>+[1]EQUIPOS!A$32</f>
        <v>HERRAMIENTAS MENORES</v>
      </c>
      <c r="C529" s="76"/>
      <c r="D529" s="76"/>
      <c r="E529" s="79"/>
      <c r="F529" s="79"/>
      <c r="G529" s="79"/>
      <c r="H529" s="79"/>
      <c r="I529" s="79">
        <f>ROUND(I559*5%,2)</f>
        <v>7.0000000000000007E-2</v>
      </c>
      <c r="J529" s="119"/>
    </row>
    <row r="530" spans="2:10">
      <c r="B530" s="118" t="s">
        <v>49</v>
      </c>
      <c r="C530" s="76"/>
      <c r="D530" s="76"/>
      <c r="E530" s="79"/>
      <c r="F530" s="79"/>
      <c r="G530" s="79"/>
      <c r="H530" s="79"/>
      <c r="I530" s="79">
        <f>SUM(I527:I529)</f>
        <v>1.27</v>
      </c>
      <c r="J530" s="119"/>
    </row>
    <row r="531" spans="2:10">
      <c r="B531" s="118" t="s">
        <v>50</v>
      </c>
      <c r="C531" s="76"/>
      <c r="D531" s="76"/>
      <c r="E531" s="76"/>
      <c r="F531" s="76"/>
      <c r="G531" s="76"/>
      <c r="H531" s="76"/>
      <c r="I531" s="76"/>
      <c r="J531" s="119"/>
    </row>
    <row r="532" spans="2:10">
      <c r="B532" s="118" t="s">
        <v>51</v>
      </c>
      <c r="C532" s="76"/>
      <c r="D532" s="76"/>
      <c r="E532" s="76"/>
      <c r="F532" s="76"/>
      <c r="G532" s="76"/>
      <c r="H532" s="76"/>
      <c r="I532" s="76"/>
      <c r="J532" s="119"/>
    </row>
    <row r="533" spans="2:10">
      <c r="B533" s="122" t="s">
        <v>52</v>
      </c>
      <c r="C533" s="78"/>
      <c r="D533" s="78"/>
      <c r="E533" s="78"/>
      <c r="F533" s="78" t="s">
        <v>53</v>
      </c>
      <c r="G533" s="78" t="s">
        <v>54</v>
      </c>
      <c r="H533" s="78" t="s">
        <v>55</v>
      </c>
      <c r="I533" s="78" t="s">
        <v>56</v>
      </c>
      <c r="J533" s="121"/>
    </row>
    <row r="534" spans="2:10">
      <c r="B534" s="118" t="s">
        <v>50</v>
      </c>
      <c r="C534" s="76"/>
      <c r="D534" s="76"/>
      <c r="E534" s="76"/>
      <c r="F534" s="76"/>
      <c r="G534" s="76"/>
      <c r="H534" s="76"/>
      <c r="I534" s="76"/>
      <c r="J534" s="119"/>
    </row>
    <row r="535" spans="2:10">
      <c r="B535" s="118" t="str">
        <f>+[1]MATERIALES!A$41</f>
        <v>MATERIAL DE PRESTAMO IMPORTADO</v>
      </c>
      <c r="C535" s="76"/>
      <c r="D535" s="76"/>
      <c r="E535" s="76"/>
      <c r="F535" s="79">
        <v>14.17</v>
      </c>
      <c r="G535" s="76" t="str">
        <f>+[1]MATERIALES!B$41</f>
        <v>M3</v>
      </c>
      <c r="H535" s="76">
        <v>1</v>
      </c>
      <c r="I535" s="79">
        <f t="shared" ref="I535:I540" si="7">ROUND(F535*H535,2)</f>
        <v>14.17</v>
      </c>
      <c r="J535" s="119"/>
    </row>
    <row r="536" spans="2:10">
      <c r="B536" s="118" t="str">
        <f>+[1]MATERIALES!A$42</f>
        <v>AGUA</v>
      </c>
      <c r="C536" s="76"/>
      <c r="D536" s="76"/>
      <c r="E536" s="76"/>
      <c r="F536" s="79">
        <f>+[1]MATERIALES!F$42</f>
        <v>3</v>
      </c>
      <c r="G536" s="76" t="str">
        <f>+[1]MATERIALES!B$42</f>
        <v>M3</v>
      </c>
      <c r="H536" s="76">
        <v>0.2</v>
      </c>
      <c r="I536" s="79">
        <f t="shared" si="7"/>
        <v>0.6</v>
      </c>
      <c r="J536" s="119"/>
    </row>
    <row r="537" spans="2:10">
      <c r="B537" s="118"/>
      <c r="C537" s="76"/>
      <c r="D537" s="76"/>
      <c r="E537" s="76"/>
      <c r="F537" s="79"/>
      <c r="G537" s="76"/>
      <c r="H537" s="76"/>
      <c r="I537" s="79">
        <f t="shared" si="7"/>
        <v>0</v>
      </c>
      <c r="J537" s="119"/>
    </row>
    <row r="538" spans="2:10">
      <c r="B538" s="118"/>
      <c r="C538" s="76"/>
      <c r="D538" s="76"/>
      <c r="E538" s="76"/>
      <c r="F538" s="79"/>
      <c r="G538" s="76"/>
      <c r="H538" s="79"/>
      <c r="I538" s="79">
        <f t="shared" si="7"/>
        <v>0</v>
      </c>
      <c r="J538" s="119"/>
    </row>
    <row r="539" spans="2:10">
      <c r="B539" s="118"/>
      <c r="C539" s="76"/>
      <c r="D539" s="76"/>
      <c r="E539" s="76"/>
      <c r="F539" s="79"/>
      <c r="G539" s="76"/>
      <c r="H539" s="79"/>
      <c r="I539" s="79">
        <f t="shared" si="7"/>
        <v>0</v>
      </c>
      <c r="J539" s="119"/>
    </row>
    <row r="540" spans="2:10">
      <c r="B540" s="118"/>
      <c r="C540" s="76"/>
      <c r="D540" s="76"/>
      <c r="E540" s="76"/>
      <c r="F540" s="79"/>
      <c r="G540" s="76"/>
      <c r="H540" s="79"/>
      <c r="I540" s="79">
        <f t="shared" si="7"/>
        <v>0</v>
      </c>
      <c r="J540" s="119"/>
    </row>
    <row r="541" spans="2:10">
      <c r="B541" s="118" t="s">
        <v>60</v>
      </c>
      <c r="C541" s="76"/>
      <c r="D541" s="76"/>
      <c r="E541" s="76"/>
      <c r="F541" s="76"/>
      <c r="G541" s="76"/>
      <c r="H541" s="76"/>
      <c r="I541" s="79">
        <f>SUM(I535:I540)</f>
        <v>14.77</v>
      </c>
      <c r="J541" s="119"/>
    </row>
    <row r="542" spans="2:10">
      <c r="B542" s="118" t="s">
        <v>50</v>
      </c>
      <c r="C542" s="76"/>
      <c r="D542" s="76"/>
      <c r="E542" s="76"/>
      <c r="F542" s="76"/>
      <c r="G542" s="76"/>
      <c r="H542" s="76"/>
      <c r="I542" s="76"/>
      <c r="J542" s="119"/>
    </row>
    <row r="543" spans="2:10">
      <c r="B543" s="118" t="s">
        <v>61</v>
      </c>
      <c r="C543" s="76"/>
      <c r="D543" s="76"/>
      <c r="E543" s="76"/>
      <c r="F543" s="76"/>
      <c r="G543" s="76"/>
      <c r="H543" s="76"/>
      <c r="I543" s="76"/>
      <c r="J543" s="119"/>
    </row>
    <row r="544" spans="2:10">
      <c r="B544" s="123" t="s">
        <v>62</v>
      </c>
      <c r="C544" s="80"/>
      <c r="D544" s="81" t="s">
        <v>63</v>
      </c>
      <c r="E544" s="80" t="s">
        <v>64</v>
      </c>
      <c r="F544" s="80" t="s">
        <v>65</v>
      </c>
      <c r="G544" s="80" t="s">
        <v>66</v>
      </c>
      <c r="H544" s="80" t="s">
        <v>67</v>
      </c>
      <c r="I544" s="80" t="s">
        <v>68</v>
      </c>
      <c r="J544" s="124"/>
    </row>
    <row r="545" spans="2:10">
      <c r="B545" s="118" t="s">
        <v>69</v>
      </c>
      <c r="C545" s="76"/>
      <c r="D545" s="76" t="s">
        <v>70</v>
      </c>
      <c r="E545" s="76"/>
      <c r="F545" s="76"/>
      <c r="G545" s="76"/>
      <c r="H545" s="76"/>
      <c r="I545" s="76"/>
      <c r="J545" s="119"/>
    </row>
    <row r="546" spans="2:10">
      <c r="B546" s="118" t="s">
        <v>71</v>
      </c>
      <c r="C546" s="76"/>
      <c r="D546" s="76"/>
      <c r="E546" s="76"/>
      <c r="F546" s="76"/>
      <c r="G546" s="76"/>
      <c r="H546" s="76"/>
      <c r="I546" s="76"/>
      <c r="J546" s="119"/>
    </row>
    <row r="547" spans="2:10">
      <c r="B547" s="118"/>
      <c r="C547" s="76"/>
      <c r="D547" s="76"/>
      <c r="E547" s="76"/>
      <c r="F547" s="76"/>
      <c r="G547" s="76"/>
      <c r="H547" s="76"/>
      <c r="I547" s="76"/>
      <c r="J547" s="119"/>
    </row>
    <row r="548" spans="2:10">
      <c r="B548" s="118"/>
      <c r="C548" s="76"/>
      <c r="D548" s="76"/>
      <c r="E548" s="76"/>
      <c r="F548" s="76"/>
      <c r="G548" s="76"/>
      <c r="H548" s="76"/>
      <c r="I548" s="76"/>
      <c r="J548" s="119"/>
    </row>
    <row r="549" spans="2:10">
      <c r="B549" s="118"/>
      <c r="C549" s="76"/>
      <c r="D549" s="76"/>
      <c r="E549" s="76"/>
      <c r="F549" s="76"/>
      <c r="G549" s="76"/>
      <c r="H549" s="76"/>
      <c r="I549" s="76"/>
      <c r="J549" s="119"/>
    </row>
    <row r="550" spans="2:10">
      <c r="B550" s="118" t="s">
        <v>72</v>
      </c>
      <c r="C550" s="76"/>
      <c r="D550" s="76"/>
      <c r="E550" s="76"/>
      <c r="F550" s="76"/>
      <c r="G550" s="76"/>
      <c r="H550" s="76"/>
      <c r="I550" s="76"/>
      <c r="J550" s="119"/>
    </row>
    <row r="551" spans="2:10">
      <c r="B551" s="118" t="s">
        <v>73</v>
      </c>
      <c r="C551" s="76"/>
      <c r="D551" s="76"/>
      <c r="E551" s="76"/>
      <c r="F551" s="76"/>
      <c r="G551" s="76"/>
      <c r="H551" s="76"/>
      <c r="I551" s="76"/>
      <c r="J551" s="119"/>
    </row>
    <row r="552" spans="2:10">
      <c r="B552" s="118" t="s">
        <v>74</v>
      </c>
      <c r="C552" s="76"/>
      <c r="D552" s="76"/>
      <c r="E552" s="76"/>
      <c r="F552" s="76"/>
      <c r="G552" s="76"/>
      <c r="H552" s="76"/>
      <c r="I552" s="76"/>
      <c r="J552" s="119"/>
    </row>
    <row r="553" spans="2:10">
      <c r="B553" s="125" t="s">
        <v>75</v>
      </c>
      <c r="C553" s="82"/>
      <c r="D553" s="82"/>
      <c r="E553" s="80" t="s">
        <v>55</v>
      </c>
      <c r="F553" s="80" t="s">
        <v>76</v>
      </c>
      <c r="G553" s="80" t="s">
        <v>77</v>
      </c>
      <c r="H553" s="80" t="s">
        <v>45</v>
      </c>
      <c r="I553" s="80" t="s">
        <v>56</v>
      </c>
      <c r="J553" s="124"/>
    </row>
    <row r="554" spans="2:10">
      <c r="B554" s="118"/>
      <c r="C554" s="76"/>
      <c r="D554" s="76"/>
      <c r="E554" s="76"/>
      <c r="F554" s="76"/>
      <c r="G554" s="76"/>
      <c r="H554" s="76"/>
      <c r="I554" s="76"/>
      <c r="J554" s="119"/>
    </row>
    <row r="555" spans="2:10">
      <c r="B555" s="118" t="str">
        <f>+'[1]MANO DE OBRA'!B$8</f>
        <v>CAT I                   PEONES</v>
      </c>
      <c r="C555" s="76"/>
      <c r="D555" s="76"/>
      <c r="E555" s="76">
        <v>1</v>
      </c>
      <c r="F555" s="79">
        <f>+'[1]MANO DE OBRA'!B$22</f>
        <v>1.4282860472222223</v>
      </c>
      <c r="G555" s="76">
        <f>ROUND(E555*F555,2)</f>
        <v>1.43</v>
      </c>
      <c r="H555" s="79">
        <v>0.3</v>
      </c>
      <c r="I555" s="79">
        <f>ROUND(G555*H555,2)</f>
        <v>0.43</v>
      </c>
      <c r="J555" s="119"/>
    </row>
    <row r="556" spans="2:10">
      <c r="B556" s="118" t="str">
        <f>+'[1]MANO DE OBRA'!H$8</f>
        <v>OPEQUIPPES I</v>
      </c>
      <c r="C556" s="76"/>
      <c r="D556" s="76"/>
      <c r="E556" s="76">
        <v>1</v>
      </c>
      <c r="F556" s="79">
        <f>+'[1]MANO DE OBRA'!H$22</f>
        <v>1.5186844444444441</v>
      </c>
      <c r="G556" s="79">
        <f>ROUND(E556*F556,2)</f>
        <v>1.52</v>
      </c>
      <c r="H556" s="79">
        <f>+H555</f>
        <v>0.3</v>
      </c>
      <c r="I556" s="79">
        <f>ROUND(G556*H556,2)</f>
        <v>0.46</v>
      </c>
      <c r="J556" s="119"/>
    </row>
    <row r="557" spans="2:10">
      <c r="B557" s="118" t="str">
        <f>+'[1]MANO DE OBRA'!J$8</f>
        <v>CHOFERLICTIPB</v>
      </c>
      <c r="C557" s="76"/>
      <c r="D557" s="76"/>
      <c r="E557" s="76">
        <v>1</v>
      </c>
      <c r="F557" s="79">
        <f>+'[1]MANO DE OBRA'!J$22</f>
        <v>1.4282321166666667</v>
      </c>
      <c r="G557" s="79">
        <f>ROUND(E557*F557,2)</f>
        <v>1.43</v>
      </c>
      <c r="H557" s="79">
        <f>+H555</f>
        <v>0.3</v>
      </c>
      <c r="I557" s="79">
        <f>ROUND(G557*H557,2)</f>
        <v>0.43</v>
      </c>
      <c r="J557" s="119"/>
    </row>
    <row r="558" spans="2:10">
      <c r="B558" s="118"/>
      <c r="C558" s="76"/>
      <c r="D558" s="76"/>
      <c r="E558" s="76"/>
      <c r="F558" s="79"/>
      <c r="G558" s="79"/>
      <c r="H558" s="79"/>
      <c r="I558" s="79">
        <f>ROUND(G558*H558,2)</f>
        <v>0</v>
      </c>
      <c r="J558" s="119"/>
    </row>
    <row r="559" spans="2:10">
      <c r="B559" s="118" t="s">
        <v>78</v>
      </c>
      <c r="C559" s="76"/>
      <c r="D559" s="76"/>
      <c r="E559" s="76"/>
      <c r="F559" s="76"/>
      <c r="G559" s="76"/>
      <c r="H559" s="76"/>
      <c r="I559" s="76">
        <f>SUM(I555:I558)</f>
        <v>1.32</v>
      </c>
      <c r="J559" s="119"/>
    </row>
    <row r="560" spans="2:10">
      <c r="B560" s="118"/>
      <c r="C560" s="76"/>
      <c r="D560" s="76"/>
      <c r="E560" s="76"/>
      <c r="F560" s="76"/>
      <c r="G560" s="76"/>
      <c r="H560" s="76"/>
      <c r="I560" s="76"/>
      <c r="J560" s="119"/>
    </row>
    <row r="561" spans="2:10">
      <c r="B561" s="118" t="s">
        <v>79</v>
      </c>
      <c r="C561" s="76"/>
      <c r="D561" s="76"/>
      <c r="E561" s="76"/>
      <c r="F561" s="76"/>
      <c r="G561" s="76"/>
      <c r="H561" s="76"/>
      <c r="I561" s="76">
        <f>+I559+I541+I530</f>
        <v>17.36</v>
      </c>
      <c r="J561" s="119"/>
    </row>
    <row r="562" spans="2:10">
      <c r="B562" s="118"/>
      <c r="C562" s="76"/>
      <c r="D562" s="76"/>
      <c r="E562" s="76"/>
      <c r="F562" s="76"/>
      <c r="G562" s="76"/>
      <c r="H562" s="76"/>
      <c r="I562" s="76"/>
      <c r="J562" s="119"/>
    </row>
    <row r="563" spans="2:10">
      <c r="B563" s="118" t="s">
        <v>80</v>
      </c>
      <c r="C563" s="76"/>
      <c r="D563" s="76"/>
      <c r="E563" s="76"/>
      <c r="F563" s="76"/>
      <c r="G563" s="76"/>
      <c r="H563" s="76"/>
      <c r="I563" s="76" t="s">
        <v>81</v>
      </c>
      <c r="J563" s="119"/>
    </row>
    <row r="564" spans="2:10">
      <c r="B564" s="120" t="s">
        <v>82</v>
      </c>
      <c r="C564" s="77"/>
      <c r="D564" s="77"/>
      <c r="E564" s="77"/>
      <c r="F564" s="77"/>
      <c r="G564" s="77"/>
      <c r="H564" s="78" t="s">
        <v>47</v>
      </c>
      <c r="I564" s="78" t="s">
        <v>56</v>
      </c>
      <c r="J564" s="126"/>
    </row>
    <row r="565" spans="2:10">
      <c r="B565" s="118"/>
      <c r="C565" s="76"/>
      <c r="D565" s="76"/>
      <c r="E565" s="76"/>
      <c r="F565" s="76"/>
      <c r="G565" s="76"/>
      <c r="H565" s="76"/>
      <c r="I565" s="76"/>
      <c r="J565" s="119"/>
    </row>
    <row r="566" spans="2:10">
      <c r="B566" s="118"/>
      <c r="C566" s="76"/>
      <c r="D566" s="76"/>
      <c r="E566" s="76"/>
      <c r="F566" s="76" t="s">
        <v>83</v>
      </c>
      <c r="G566" s="76"/>
      <c r="H566" s="83">
        <f>+[1]INDIRECTOS!B$10</f>
        <v>0.04</v>
      </c>
      <c r="I566" s="76">
        <f>ROUND(H566*I561,2)</f>
        <v>0.69</v>
      </c>
      <c r="J566" s="119"/>
    </row>
    <row r="567" spans="2:10">
      <c r="B567" s="118"/>
      <c r="C567" s="76"/>
      <c r="D567" s="76"/>
      <c r="E567" s="76"/>
      <c r="F567" s="76" t="s">
        <v>84</v>
      </c>
      <c r="G567" s="76"/>
      <c r="H567" s="83">
        <f>+[1]INDIRECTOS!B$11</f>
        <v>0.04</v>
      </c>
      <c r="I567" s="76">
        <f>ROUND(H567*I561,2)</f>
        <v>0.69</v>
      </c>
      <c r="J567" s="119"/>
    </row>
    <row r="568" spans="2:10">
      <c r="B568" s="118"/>
      <c r="C568" s="76"/>
      <c r="D568" s="76"/>
      <c r="E568" s="76"/>
      <c r="F568" s="76" t="s">
        <v>85</v>
      </c>
      <c r="G568" s="76"/>
      <c r="H568" s="83">
        <f>+[1]INDIRECTOS!B$12</f>
        <v>0.02</v>
      </c>
      <c r="I568" s="76">
        <f>ROUND(H568*I561,2)</f>
        <v>0.35</v>
      </c>
      <c r="J568" s="119"/>
    </row>
    <row r="569" spans="2:10">
      <c r="B569" s="118" t="s">
        <v>86</v>
      </c>
      <c r="C569" s="76"/>
      <c r="D569" s="76"/>
      <c r="E569" s="76"/>
      <c r="F569" s="76"/>
      <c r="G569" s="76"/>
      <c r="H569" s="76"/>
      <c r="I569" s="76">
        <f>SUM(I566:I568)</f>
        <v>1.73</v>
      </c>
      <c r="J569" s="119"/>
    </row>
    <row r="570" spans="2:10">
      <c r="B570" s="118" t="s">
        <v>87</v>
      </c>
      <c r="C570" s="76"/>
      <c r="D570" s="76"/>
      <c r="E570" s="76"/>
      <c r="F570" s="76"/>
      <c r="G570" s="76"/>
      <c r="H570" s="76"/>
      <c r="I570" s="76">
        <f>+I561+I569</f>
        <v>19.09</v>
      </c>
      <c r="J570" s="119"/>
    </row>
    <row r="571" spans="2:10" ht="13.5" thickBot="1">
      <c r="B571" s="127" t="s">
        <v>88</v>
      </c>
      <c r="C571" s="128"/>
      <c r="D571" s="128"/>
      <c r="E571" s="128"/>
      <c r="F571" s="128"/>
      <c r="G571" s="128"/>
      <c r="H571" s="128" t="s">
        <v>89</v>
      </c>
      <c r="I571" s="128">
        <f>+I570</f>
        <v>19.09</v>
      </c>
      <c r="J571" s="129"/>
    </row>
    <row r="573" spans="2:10" ht="15.75">
      <c r="B573" s="181" t="s">
        <v>143</v>
      </c>
      <c r="C573" s="181"/>
      <c r="D573" s="181"/>
      <c r="E573" s="181"/>
      <c r="F573" s="181"/>
      <c r="G573" s="181"/>
      <c r="H573" s="181"/>
      <c r="I573" s="181"/>
      <c r="J573" s="181"/>
    </row>
    <row r="574" spans="2:10" ht="13.5" thickBot="1"/>
    <row r="575" spans="2:10">
      <c r="B575" s="178" t="s">
        <v>33</v>
      </c>
      <c r="C575" s="179"/>
      <c r="D575" s="179"/>
      <c r="E575" s="179"/>
      <c r="F575" s="179"/>
      <c r="G575" s="179"/>
      <c r="H575" s="179"/>
      <c r="I575" s="179"/>
      <c r="J575" s="180"/>
    </row>
    <row r="576" spans="2:10" ht="15.75">
      <c r="B576" s="114" t="s">
        <v>21</v>
      </c>
      <c r="C576" s="1"/>
      <c r="D576" s="1"/>
      <c r="E576" s="1"/>
      <c r="F576" s="1"/>
      <c r="G576" s="1"/>
      <c r="H576" s="1"/>
      <c r="I576" s="1"/>
      <c r="J576" s="115"/>
    </row>
    <row r="577" spans="2:10" ht="15.75">
      <c r="B577" s="116" t="s">
        <v>22</v>
      </c>
      <c r="C577" s="70"/>
      <c r="D577" s="70"/>
      <c r="E577" s="70"/>
      <c r="F577" s="70"/>
      <c r="G577" s="70"/>
      <c r="H577" s="70"/>
      <c r="I577" s="70"/>
      <c r="J577" s="117"/>
    </row>
    <row r="578" spans="2:10">
      <c r="B578" s="118" t="s">
        <v>34</v>
      </c>
      <c r="C578" s="76"/>
      <c r="D578" s="76"/>
      <c r="E578" s="76"/>
      <c r="F578" s="76"/>
      <c r="G578" s="76"/>
      <c r="H578" s="76"/>
      <c r="I578" s="76"/>
      <c r="J578" s="119"/>
    </row>
    <row r="579" spans="2:10">
      <c r="B579" s="118" t="s">
        <v>35</v>
      </c>
      <c r="C579" s="76" t="s">
        <v>126</v>
      </c>
      <c r="D579" s="76"/>
      <c r="E579" s="76"/>
      <c r="F579" s="76"/>
      <c r="G579" s="76"/>
      <c r="H579" s="76"/>
      <c r="I579" s="76"/>
      <c r="J579" s="119"/>
    </row>
    <row r="580" spans="2:10">
      <c r="B580" s="118" t="s">
        <v>37</v>
      </c>
      <c r="C580" s="76" t="s">
        <v>103</v>
      </c>
      <c r="D580" s="76"/>
      <c r="E580" s="76"/>
      <c r="F580" s="76"/>
      <c r="G580" s="76"/>
      <c r="H580" s="141" t="s">
        <v>217</v>
      </c>
      <c r="I580" s="141" t="s">
        <v>10</v>
      </c>
      <c r="J580" s="119"/>
    </row>
    <row r="581" spans="2:10">
      <c r="B581" s="118" t="s">
        <v>38</v>
      </c>
      <c r="C581" s="76"/>
      <c r="D581" s="76"/>
      <c r="E581" s="76"/>
      <c r="F581" s="76"/>
      <c r="G581" s="76"/>
      <c r="H581" s="76"/>
      <c r="I581" s="76"/>
      <c r="J581" s="119"/>
    </row>
    <row r="582" spans="2:10">
      <c r="B582" s="120" t="s">
        <v>39</v>
      </c>
      <c r="C582" s="78" t="s">
        <v>40</v>
      </c>
      <c r="D582" s="78" t="s">
        <v>41</v>
      </c>
      <c r="E582" s="78" t="s">
        <v>42</v>
      </c>
      <c r="F582" s="78" t="s">
        <v>43</v>
      </c>
      <c r="G582" s="78" t="s">
        <v>44</v>
      </c>
      <c r="H582" s="78" t="s">
        <v>45</v>
      </c>
      <c r="I582" s="78" t="s">
        <v>46</v>
      </c>
      <c r="J582" s="121"/>
    </row>
    <row r="583" spans="2:10">
      <c r="B583" s="118" t="s">
        <v>48</v>
      </c>
      <c r="C583" s="76"/>
      <c r="D583" s="76"/>
      <c r="E583" s="76"/>
      <c r="F583" s="76"/>
      <c r="G583" s="76"/>
      <c r="H583" s="76"/>
      <c r="I583" s="76"/>
      <c r="J583" s="119"/>
    </row>
    <row r="584" spans="2:10">
      <c r="B584" s="118" t="str">
        <f>+[1]EQUIPOS!A$15</f>
        <v xml:space="preserve">CONCRETERA </v>
      </c>
      <c r="C584" s="76"/>
      <c r="D584" s="76">
        <v>1</v>
      </c>
      <c r="E584" s="79"/>
      <c r="F584" s="79"/>
      <c r="G584" s="79">
        <f>+[1]EQUIPOS!H$15</f>
        <v>3</v>
      </c>
      <c r="H584" s="79">
        <v>0.02</v>
      </c>
      <c r="I584" s="79">
        <f>+ROUND(G584*H584,2)</f>
        <v>0.06</v>
      </c>
      <c r="J584" s="119"/>
    </row>
    <row r="585" spans="2:10">
      <c r="B585" s="118" t="str">
        <f>+[1]EQUIPOS!A$16</f>
        <v>VIBRADOR</v>
      </c>
      <c r="C585" s="76"/>
      <c r="D585" s="76">
        <v>1</v>
      </c>
      <c r="E585" s="79"/>
      <c r="F585" s="79"/>
      <c r="G585" s="79">
        <f>+[1]EQUIPOS!H$16</f>
        <v>3</v>
      </c>
      <c r="H585" s="79">
        <v>0.01</v>
      </c>
      <c r="I585" s="79">
        <f>+ROUND(G585*H585,2)</f>
        <v>0.03</v>
      </c>
      <c r="J585" s="119"/>
    </row>
    <row r="586" spans="2:10">
      <c r="B586" s="118" t="str">
        <f>+[1]EQUIPOS!A$32</f>
        <v>HERRAMIENTAS MENORES</v>
      </c>
      <c r="C586" s="76"/>
      <c r="D586" s="76"/>
      <c r="E586" s="79"/>
      <c r="F586" s="79"/>
      <c r="G586" s="79"/>
      <c r="H586" s="79"/>
      <c r="I586" s="79">
        <f>ROUND(I616*5%,2)</f>
        <v>0.09</v>
      </c>
      <c r="J586" s="119"/>
    </row>
    <row r="587" spans="2:10">
      <c r="B587" s="118" t="s">
        <v>49</v>
      </c>
      <c r="C587" s="76"/>
      <c r="D587" s="76"/>
      <c r="E587" s="79"/>
      <c r="F587" s="79"/>
      <c r="G587" s="79"/>
      <c r="H587" s="79"/>
      <c r="I587" s="79">
        <f>SUM(I584:I586)</f>
        <v>0.18</v>
      </c>
      <c r="J587" s="119"/>
    </row>
    <row r="588" spans="2:10">
      <c r="B588" s="118" t="s">
        <v>50</v>
      </c>
      <c r="C588" s="76"/>
      <c r="D588" s="76"/>
      <c r="E588" s="76"/>
      <c r="F588" s="76"/>
      <c r="G588" s="76"/>
      <c r="H588" s="76"/>
      <c r="I588" s="76"/>
      <c r="J588" s="119"/>
    </row>
    <row r="589" spans="2:10">
      <c r="B589" s="118" t="s">
        <v>51</v>
      </c>
      <c r="C589" s="76"/>
      <c r="D589" s="76"/>
      <c r="E589" s="76"/>
      <c r="F589" s="76"/>
      <c r="G589" s="76"/>
      <c r="H589" s="76"/>
      <c r="I589" s="76"/>
      <c r="J589" s="119"/>
    </row>
    <row r="590" spans="2:10">
      <c r="B590" s="122" t="s">
        <v>52</v>
      </c>
      <c r="C590" s="78"/>
      <c r="D590" s="78"/>
      <c r="E590" s="78"/>
      <c r="F590" s="78" t="s">
        <v>53</v>
      </c>
      <c r="G590" s="78" t="s">
        <v>54</v>
      </c>
      <c r="H590" s="78" t="s">
        <v>55</v>
      </c>
      <c r="I590" s="78" t="s">
        <v>56</v>
      </c>
      <c r="J590" s="121"/>
    </row>
    <row r="591" spans="2:10">
      <c r="B591" s="118" t="s">
        <v>50</v>
      </c>
      <c r="C591" s="76"/>
      <c r="D591" s="76"/>
      <c r="E591" s="76"/>
      <c r="F591" s="76"/>
      <c r="G591" s="76"/>
      <c r="H591" s="76"/>
      <c r="I591" s="76"/>
      <c r="J591" s="119"/>
    </row>
    <row r="592" spans="2:10">
      <c r="B592" s="118" t="str">
        <f>+[1]MATERIALES!A$42</f>
        <v>AGUA</v>
      </c>
      <c r="C592" s="76"/>
      <c r="D592" s="76"/>
      <c r="E592" s="76"/>
      <c r="F592" s="79">
        <f>+[1]MATERIALES!F$42</f>
        <v>3</v>
      </c>
      <c r="G592" s="76" t="str">
        <f>+[1]MATERIALES!B$42</f>
        <v>M3</v>
      </c>
      <c r="H592" s="76">
        <v>0.3</v>
      </c>
      <c r="I592" s="79">
        <f t="shared" ref="I592:I597" si="8">ROUND(F592*H592,2)</f>
        <v>0.9</v>
      </c>
      <c r="J592" s="119"/>
    </row>
    <row r="593" spans="2:10">
      <c r="B593" s="118" t="str">
        <f>+[1]MATERIALES!A$43</f>
        <v>PIEDRA</v>
      </c>
      <c r="C593" s="76"/>
      <c r="D593" s="76"/>
      <c r="E593" s="76"/>
      <c r="F593" s="79">
        <f>+[1]MATERIALES!F$43</f>
        <v>12</v>
      </c>
      <c r="G593" s="76" t="str">
        <f>+[1]MATERIALES!B$43</f>
        <v>M3</v>
      </c>
      <c r="H593" s="76">
        <v>0.1</v>
      </c>
      <c r="I593" s="79">
        <f t="shared" si="8"/>
        <v>1.2</v>
      </c>
      <c r="J593" s="119"/>
    </row>
    <row r="594" spans="2:10">
      <c r="B594" s="118" t="str">
        <f>+[1]MATERIALES!A$44</f>
        <v>ARENA</v>
      </c>
      <c r="C594" s="76"/>
      <c r="D594" s="76"/>
      <c r="E594" s="76"/>
      <c r="F594" s="79">
        <f>+[1]MATERIALES!F$44</f>
        <v>12</v>
      </c>
      <c r="G594" s="76" t="str">
        <f>+[1]MATERIALES!B$44</f>
        <v>M3</v>
      </c>
      <c r="H594" s="76">
        <v>0.08</v>
      </c>
      <c r="I594" s="79">
        <f t="shared" si="8"/>
        <v>0.96</v>
      </c>
      <c r="J594" s="119"/>
    </row>
    <row r="595" spans="2:10">
      <c r="B595" s="118" t="str">
        <f>+[1]MATERIALES!A$45</f>
        <v>CEMENTO</v>
      </c>
      <c r="C595" s="76"/>
      <c r="D595" s="76"/>
      <c r="E595" s="76"/>
      <c r="F595" s="79">
        <f>+[1]MATERIALES!F$45</f>
        <v>6.05</v>
      </c>
      <c r="G595" s="76" t="str">
        <f>+[1]MATERIALES!B$45</f>
        <v>SACO</v>
      </c>
      <c r="H595" s="79">
        <v>0.65</v>
      </c>
      <c r="I595" s="79">
        <f t="shared" si="8"/>
        <v>3.93</v>
      </c>
      <c r="J595" s="119"/>
    </row>
    <row r="596" spans="2:10">
      <c r="B596" s="118" t="str">
        <f>+[1]MATERIALES!A$24</f>
        <v>CUARTONES</v>
      </c>
      <c r="C596" s="76"/>
      <c r="D596" s="76"/>
      <c r="E596" s="76"/>
      <c r="F596" s="79">
        <f>+[1]MATERIALES!F$24</f>
        <v>1.2349999999999999</v>
      </c>
      <c r="G596" s="76" t="str">
        <f>+[1]MATERIALES!B$24</f>
        <v>U</v>
      </c>
      <c r="H596" s="79">
        <v>0.2</v>
      </c>
      <c r="I596" s="79">
        <f t="shared" si="8"/>
        <v>0.25</v>
      </c>
      <c r="J596" s="119"/>
    </row>
    <row r="597" spans="2:10">
      <c r="B597" s="118" t="str">
        <f>+[1]MATERIALES!A$38</f>
        <v>CLAVOS</v>
      </c>
      <c r="C597" s="76"/>
      <c r="D597" s="76"/>
      <c r="E597" s="76"/>
      <c r="F597" s="79">
        <f>+[1]MATERIALES!F$38</f>
        <v>2</v>
      </c>
      <c r="G597" s="76" t="str">
        <f>+[1]MATERIALES!B$38</f>
        <v>KG</v>
      </c>
      <c r="H597" s="79">
        <v>0.1</v>
      </c>
      <c r="I597" s="79">
        <f t="shared" si="8"/>
        <v>0.2</v>
      </c>
      <c r="J597" s="119"/>
    </row>
    <row r="598" spans="2:10">
      <c r="B598" s="118" t="s">
        <v>60</v>
      </c>
      <c r="C598" s="76"/>
      <c r="D598" s="76"/>
      <c r="E598" s="76"/>
      <c r="F598" s="76"/>
      <c r="G598" s="76"/>
      <c r="H598" s="76"/>
      <c r="I598" s="79">
        <f>SUM(I592:I597)</f>
        <v>7.44</v>
      </c>
      <c r="J598" s="119"/>
    </row>
    <row r="599" spans="2:10">
      <c r="B599" s="118" t="s">
        <v>50</v>
      </c>
      <c r="C599" s="76"/>
      <c r="D599" s="76"/>
      <c r="E599" s="76"/>
      <c r="F599" s="76"/>
      <c r="G599" s="76"/>
      <c r="H599" s="76"/>
      <c r="I599" s="76"/>
      <c r="J599" s="119"/>
    </row>
    <row r="600" spans="2:10">
      <c r="B600" s="118" t="s">
        <v>61</v>
      </c>
      <c r="C600" s="76"/>
      <c r="D600" s="76"/>
      <c r="E600" s="76"/>
      <c r="F600" s="76"/>
      <c r="G600" s="76"/>
      <c r="H600" s="76"/>
      <c r="I600" s="76"/>
      <c r="J600" s="119"/>
    </row>
    <row r="601" spans="2:10">
      <c r="B601" s="123" t="s">
        <v>62</v>
      </c>
      <c r="C601" s="80"/>
      <c r="D601" s="81" t="s">
        <v>63</v>
      </c>
      <c r="E601" s="80" t="s">
        <v>64</v>
      </c>
      <c r="F601" s="80" t="s">
        <v>65</v>
      </c>
      <c r="G601" s="80" t="s">
        <v>66</v>
      </c>
      <c r="H601" s="80" t="s">
        <v>67</v>
      </c>
      <c r="I601" s="80" t="s">
        <v>68</v>
      </c>
      <c r="J601" s="124"/>
    </row>
    <row r="602" spans="2:10">
      <c r="B602" s="118" t="s">
        <v>69</v>
      </c>
      <c r="C602" s="76"/>
      <c r="D602" s="76" t="s">
        <v>70</v>
      </c>
      <c r="E602" s="76"/>
      <c r="F602" s="76"/>
      <c r="G602" s="76"/>
      <c r="H602" s="76"/>
      <c r="I602" s="76"/>
      <c r="J602" s="119"/>
    </row>
    <row r="603" spans="2:10">
      <c r="B603" s="118" t="s">
        <v>71</v>
      </c>
      <c r="C603" s="76"/>
      <c r="D603" s="76"/>
      <c r="E603" s="76"/>
      <c r="F603" s="76"/>
      <c r="G603" s="76"/>
      <c r="H603" s="76"/>
      <c r="I603" s="76"/>
      <c r="J603" s="119"/>
    </row>
    <row r="604" spans="2:10">
      <c r="B604" s="118"/>
      <c r="C604" s="76"/>
      <c r="D604" s="76"/>
      <c r="E604" s="76"/>
      <c r="F604" s="76"/>
      <c r="G604" s="76"/>
      <c r="H604" s="76"/>
      <c r="I604" s="76"/>
      <c r="J604" s="119"/>
    </row>
    <row r="605" spans="2:10">
      <c r="B605" s="118"/>
      <c r="C605" s="76"/>
      <c r="D605" s="76"/>
      <c r="E605" s="76"/>
      <c r="F605" s="76"/>
      <c r="G605" s="76"/>
      <c r="H605" s="76"/>
      <c r="I605" s="76"/>
      <c r="J605" s="119"/>
    </row>
    <row r="606" spans="2:10">
      <c r="B606" s="118"/>
      <c r="C606" s="76"/>
      <c r="D606" s="76"/>
      <c r="E606" s="76"/>
      <c r="F606" s="76"/>
      <c r="G606" s="76"/>
      <c r="H606" s="76"/>
      <c r="I606" s="76"/>
      <c r="J606" s="119"/>
    </row>
    <row r="607" spans="2:10">
      <c r="B607" s="118" t="s">
        <v>72</v>
      </c>
      <c r="C607" s="76"/>
      <c r="D607" s="76"/>
      <c r="E607" s="76"/>
      <c r="F607" s="76"/>
      <c r="G607" s="76"/>
      <c r="H607" s="76"/>
      <c r="I607" s="76"/>
      <c r="J607" s="119"/>
    </row>
    <row r="608" spans="2:10">
      <c r="B608" s="118" t="s">
        <v>73</v>
      </c>
      <c r="C608" s="76"/>
      <c r="D608" s="76"/>
      <c r="E608" s="76"/>
      <c r="F608" s="76"/>
      <c r="G608" s="76"/>
      <c r="H608" s="76"/>
      <c r="I608" s="76"/>
      <c r="J608" s="119"/>
    </row>
    <row r="609" spans="2:10">
      <c r="B609" s="118" t="s">
        <v>74</v>
      </c>
      <c r="C609" s="76"/>
      <c r="D609" s="76"/>
      <c r="E609" s="76"/>
      <c r="F609" s="76"/>
      <c r="G609" s="76"/>
      <c r="H609" s="76"/>
      <c r="I609" s="76"/>
      <c r="J609" s="119"/>
    </row>
    <row r="610" spans="2:10">
      <c r="B610" s="125" t="s">
        <v>75</v>
      </c>
      <c r="C610" s="82"/>
      <c r="D610" s="82"/>
      <c r="E610" s="80" t="s">
        <v>55</v>
      </c>
      <c r="F610" s="80" t="s">
        <v>76</v>
      </c>
      <c r="G610" s="80" t="s">
        <v>77</v>
      </c>
      <c r="H610" s="80" t="s">
        <v>45</v>
      </c>
      <c r="I610" s="80" t="s">
        <v>56</v>
      </c>
      <c r="J610" s="124"/>
    </row>
    <row r="611" spans="2:10">
      <c r="B611" s="118"/>
      <c r="C611" s="76"/>
      <c r="D611" s="76"/>
      <c r="E611" s="76"/>
      <c r="F611" s="76"/>
      <c r="G611" s="76"/>
      <c r="H611" s="76"/>
      <c r="I611" s="76"/>
      <c r="J611" s="119"/>
    </row>
    <row r="612" spans="2:10">
      <c r="B612" s="118" t="str">
        <f>+'[1]MANO DE OBRA'!B$8</f>
        <v>CAT I                   PEONES</v>
      </c>
      <c r="C612" s="76"/>
      <c r="D612" s="76"/>
      <c r="E612" s="76">
        <v>4</v>
      </c>
      <c r="F612" s="79">
        <f>+'[1]MANO DE OBRA'!B$22</f>
        <v>1.4282860472222223</v>
      </c>
      <c r="G612" s="76">
        <f>ROUND(E612*F612,2)</f>
        <v>5.71</v>
      </c>
      <c r="H612" s="79">
        <v>0.2</v>
      </c>
      <c r="I612" s="79">
        <f>ROUND(G612*H612,2)</f>
        <v>1.1399999999999999</v>
      </c>
      <c r="J612" s="119"/>
    </row>
    <row r="613" spans="2:10">
      <c r="B613" s="118" t="str">
        <f>+'[1]MANO DE OBRA'!D$8</f>
        <v>CAT III ALB, FIE, CARP, ELEC</v>
      </c>
      <c r="C613" s="76"/>
      <c r="D613" s="76"/>
      <c r="E613" s="76">
        <v>1</v>
      </c>
      <c r="F613" s="79">
        <f>+'[1]MANO DE OBRA'!D$22</f>
        <v>1.4282860472222223</v>
      </c>
      <c r="G613" s="79">
        <f>ROUND(E613*F613,2)</f>
        <v>1.43</v>
      </c>
      <c r="H613" s="79">
        <f>+H612</f>
        <v>0.2</v>
      </c>
      <c r="I613" s="79">
        <f>ROUND(G613*H613,2)</f>
        <v>0.28999999999999998</v>
      </c>
      <c r="J613" s="119"/>
    </row>
    <row r="614" spans="2:10">
      <c r="B614" s="118" t="str">
        <f>+'[1]MANO DE OBRA'!E$8</f>
        <v>CAT IV MAESTRO, PERFORADOR</v>
      </c>
      <c r="C614" s="76"/>
      <c r="D614" s="76"/>
      <c r="E614" s="76">
        <v>1</v>
      </c>
      <c r="F614" s="79">
        <f>+'[1]MANO DE OBRA'!E$22</f>
        <v>1.4282860472222223</v>
      </c>
      <c r="G614" s="79">
        <f>ROUND(E614*F614,2)</f>
        <v>1.43</v>
      </c>
      <c r="H614" s="79">
        <f>+H612</f>
        <v>0.2</v>
      </c>
      <c r="I614" s="79">
        <f>ROUND(G614*H614,2)</f>
        <v>0.28999999999999998</v>
      </c>
      <c r="J614" s="119"/>
    </row>
    <row r="615" spans="2:10">
      <c r="B615" s="118"/>
      <c r="C615" s="76"/>
      <c r="D615" s="76"/>
      <c r="E615" s="76"/>
      <c r="F615" s="79"/>
      <c r="G615" s="79"/>
      <c r="H615" s="79"/>
      <c r="I615" s="79">
        <f>ROUND(G615*H615,2)</f>
        <v>0</v>
      </c>
      <c r="J615" s="119"/>
    </row>
    <row r="616" spans="2:10">
      <c r="B616" s="118" t="s">
        <v>78</v>
      </c>
      <c r="C616" s="76"/>
      <c r="D616" s="76"/>
      <c r="E616" s="76"/>
      <c r="F616" s="76"/>
      <c r="G616" s="76"/>
      <c r="H616" s="76"/>
      <c r="I616" s="76">
        <f>SUM(I612:I615)</f>
        <v>1.72</v>
      </c>
      <c r="J616" s="119"/>
    </row>
    <row r="617" spans="2:10">
      <c r="B617" s="118"/>
      <c r="C617" s="76"/>
      <c r="D617" s="76"/>
      <c r="E617" s="76"/>
      <c r="F617" s="76"/>
      <c r="G617" s="76"/>
      <c r="H617" s="76"/>
      <c r="I617" s="76"/>
      <c r="J617" s="119"/>
    </row>
    <row r="618" spans="2:10">
      <c r="B618" s="118" t="s">
        <v>79</v>
      </c>
      <c r="C618" s="76"/>
      <c r="D618" s="76"/>
      <c r="E618" s="76"/>
      <c r="F618" s="76"/>
      <c r="G618" s="76"/>
      <c r="H618" s="76"/>
      <c r="I618" s="76">
        <f>+I616+I598+I587</f>
        <v>9.34</v>
      </c>
      <c r="J618" s="119"/>
    </row>
    <row r="619" spans="2:10">
      <c r="B619" s="118"/>
      <c r="C619" s="76"/>
      <c r="D619" s="76"/>
      <c r="E619" s="76"/>
      <c r="F619" s="76"/>
      <c r="G619" s="76"/>
      <c r="H619" s="76"/>
      <c r="I619" s="76"/>
      <c r="J619" s="119"/>
    </row>
    <row r="620" spans="2:10">
      <c r="B620" s="118" t="s">
        <v>80</v>
      </c>
      <c r="C620" s="76"/>
      <c r="D620" s="76"/>
      <c r="E620" s="76"/>
      <c r="F620" s="76"/>
      <c r="G620" s="76"/>
      <c r="H620" s="76"/>
      <c r="I620" s="76" t="s">
        <v>81</v>
      </c>
      <c r="J620" s="119"/>
    </row>
    <row r="621" spans="2:10">
      <c r="B621" s="120" t="s">
        <v>82</v>
      </c>
      <c r="C621" s="77"/>
      <c r="D621" s="77"/>
      <c r="E621" s="77"/>
      <c r="F621" s="77"/>
      <c r="G621" s="77"/>
      <c r="H621" s="78" t="s">
        <v>47</v>
      </c>
      <c r="I621" s="78" t="s">
        <v>56</v>
      </c>
      <c r="J621" s="126"/>
    </row>
    <row r="622" spans="2:10">
      <c r="B622" s="118"/>
      <c r="C622" s="76"/>
      <c r="D622" s="76"/>
      <c r="E622" s="76"/>
      <c r="F622" s="76"/>
      <c r="G622" s="76"/>
      <c r="H622" s="76"/>
      <c r="I622" s="76"/>
      <c r="J622" s="119"/>
    </row>
    <row r="623" spans="2:10">
      <c r="B623" s="118"/>
      <c r="C623" s="76"/>
      <c r="D623" s="76"/>
      <c r="E623" s="76"/>
      <c r="F623" s="76" t="s">
        <v>83</v>
      </c>
      <c r="G623" s="76"/>
      <c r="H623" s="83">
        <f>+[1]INDIRECTOS!B$10</f>
        <v>0.04</v>
      </c>
      <c r="I623" s="76">
        <f>ROUND(H623*I618,2)</f>
        <v>0.37</v>
      </c>
      <c r="J623" s="119"/>
    </row>
    <row r="624" spans="2:10">
      <c r="B624" s="118"/>
      <c r="C624" s="76"/>
      <c r="D624" s="76"/>
      <c r="E624" s="76"/>
      <c r="F624" s="76" t="s">
        <v>84</v>
      </c>
      <c r="G624" s="76"/>
      <c r="H624" s="83">
        <f>+[1]INDIRECTOS!B$11</f>
        <v>0.04</v>
      </c>
      <c r="I624" s="76">
        <f>ROUND(H624*I618,2)</f>
        <v>0.37</v>
      </c>
      <c r="J624" s="119"/>
    </row>
    <row r="625" spans="2:10">
      <c r="B625" s="118"/>
      <c r="C625" s="76"/>
      <c r="D625" s="76"/>
      <c r="E625" s="76"/>
      <c r="F625" s="76" t="s">
        <v>85</v>
      </c>
      <c r="G625" s="76"/>
      <c r="H625" s="83">
        <f>+[1]INDIRECTOS!B$12</f>
        <v>0.02</v>
      </c>
      <c r="I625" s="76">
        <f>ROUND(H625*I618,2)</f>
        <v>0.19</v>
      </c>
      <c r="J625" s="119"/>
    </row>
    <row r="626" spans="2:10">
      <c r="B626" s="118" t="s">
        <v>86</v>
      </c>
      <c r="C626" s="76"/>
      <c r="D626" s="76"/>
      <c r="E626" s="76"/>
      <c r="F626" s="76"/>
      <c r="G626" s="76"/>
      <c r="H626" s="76"/>
      <c r="I626" s="76">
        <f>SUM(I623:I625)</f>
        <v>0.92999999999999994</v>
      </c>
      <c r="J626" s="119"/>
    </row>
    <row r="627" spans="2:10">
      <c r="B627" s="118" t="s">
        <v>87</v>
      </c>
      <c r="C627" s="76"/>
      <c r="D627" s="76"/>
      <c r="E627" s="76"/>
      <c r="F627" s="76"/>
      <c r="G627" s="76"/>
      <c r="H627" s="76"/>
      <c r="I627" s="76">
        <f>+I618+I626</f>
        <v>10.27</v>
      </c>
      <c r="J627" s="119"/>
    </row>
    <row r="628" spans="2:10" ht="13.5" thickBot="1">
      <c r="B628" s="127" t="s">
        <v>88</v>
      </c>
      <c r="C628" s="128"/>
      <c r="D628" s="128"/>
      <c r="E628" s="128"/>
      <c r="F628" s="128"/>
      <c r="G628" s="128"/>
      <c r="H628" s="128" t="s">
        <v>89</v>
      </c>
      <c r="I628" s="128">
        <f>+I627</f>
        <v>10.27</v>
      </c>
      <c r="J628" s="129"/>
    </row>
    <row r="630" spans="2:10" ht="15.75">
      <c r="B630" s="181"/>
      <c r="C630" s="181"/>
      <c r="D630" s="181"/>
      <c r="E630" s="181"/>
      <c r="F630" s="181"/>
      <c r="G630" s="181"/>
      <c r="H630" s="181"/>
      <c r="I630" s="181"/>
      <c r="J630" s="181"/>
    </row>
    <row r="631" spans="2:10" ht="13.5" thickBot="1"/>
    <row r="632" spans="2:10">
      <c r="B632" s="178"/>
      <c r="C632" s="179"/>
      <c r="D632" s="179"/>
      <c r="E632" s="179"/>
      <c r="F632" s="179"/>
      <c r="G632" s="179"/>
      <c r="H632" s="179"/>
      <c r="I632" s="179"/>
      <c r="J632" s="180"/>
    </row>
    <row r="633" spans="2:10" ht="15.75">
      <c r="B633" s="114"/>
      <c r="C633" s="1"/>
      <c r="D633" s="1"/>
      <c r="E633" s="1"/>
      <c r="F633" s="1"/>
      <c r="G633" s="1"/>
      <c r="H633" s="1"/>
      <c r="I633" s="1"/>
      <c r="J633" s="115"/>
    </row>
    <row r="634" spans="2:10" ht="15.75">
      <c r="B634" s="116"/>
      <c r="C634" s="70"/>
      <c r="D634" s="70"/>
      <c r="E634" s="70"/>
      <c r="F634" s="70"/>
      <c r="G634" s="70"/>
      <c r="H634" s="70"/>
      <c r="I634" s="70"/>
      <c r="J634" s="117"/>
    </row>
    <row r="635" spans="2:10">
      <c r="B635" s="118"/>
      <c r="C635" s="76"/>
      <c r="D635" s="76"/>
      <c r="E635" s="76"/>
      <c r="F635" s="76"/>
      <c r="G635" s="76"/>
      <c r="H635" s="76"/>
      <c r="I635" s="76"/>
      <c r="J635" s="119"/>
    </row>
    <row r="636" spans="2:10">
      <c r="B636" s="118"/>
      <c r="C636" s="76"/>
      <c r="D636" s="76"/>
      <c r="E636" s="76"/>
      <c r="F636" s="76"/>
      <c r="G636" s="76"/>
      <c r="H636" s="76"/>
      <c r="I636" s="76"/>
      <c r="J636" s="119"/>
    </row>
    <row r="637" spans="2:10">
      <c r="B637" s="118"/>
      <c r="C637" s="75"/>
      <c r="D637" s="76"/>
      <c r="E637" s="76"/>
      <c r="F637" s="76"/>
      <c r="G637" s="76"/>
      <c r="H637" s="76"/>
      <c r="I637" s="76"/>
      <c r="J637" s="119"/>
    </row>
    <row r="638" spans="2:10">
      <c r="B638" s="118"/>
      <c r="C638" s="76"/>
      <c r="D638" s="76"/>
      <c r="E638" s="76"/>
      <c r="F638" s="76"/>
      <c r="G638" s="76"/>
      <c r="H638" s="76"/>
      <c r="I638" s="76"/>
      <c r="J638" s="119"/>
    </row>
    <row r="639" spans="2:10">
      <c r="B639" s="120"/>
      <c r="C639" s="78"/>
      <c r="D639" s="78"/>
      <c r="E639" s="78"/>
      <c r="F639" s="78"/>
      <c r="G639" s="78"/>
      <c r="H639" s="78"/>
      <c r="I639" s="78"/>
      <c r="J639" s="121"/>
    </row>
    <row r="640" spans="2:10">
      <c r="B640" s="118"/>
      <c r="C640" s="76"/>
      <c r="D640" s="76"/>
      <c r="E640" s="76"/>
      <c r="F640" s="76"/>
      <c r="G640" s="76"/>
      <c r="H640" s="76"/>
      <c r="I640" s="76"/>
      <c r="J640" s="119"/>
    </row>
    <row r="641" spans="2:10">
      <c r="B641" s="118"/>
      <c r="C641" s="76"/>
      <c r="D641" s="76"/>
      <c r="E641" s="79"/>
      <c r="F641" s="79"/>
      <c r="G641" s="79"/>
      <c r="H641" s="79"/>
      <c r="I641" s="79"/>
      <c r="J641" s="119"/>
    </row>
    <row r="642" spans="2:10">
      <c r="B642" s="118"/>
      <c r="C642" s="76"/>
      <c r="D642" s="76"/>
      <c r="E642" s="79"/>
      <c r="F642" s="79"/>
      <c r="G642" s="79"/>
      <c r="H642" s="79"/>
      <c r="I642" s="79"/>
      <c r="J642" s="119"/>
    </row>
    <row r="643" spans="2:10">
      <c r="B643" s="118"/>
      <c r="C643" s="76"/>
      <c r="D643" s="76"/>
      <c r="E643" s="79"/>
      <c r="F643" s="79"/>
      <c r="G643" s="79"/>
      <c r="H643" s="79"/>
      <c r="I643" s="79"/>
      <c r="J643" s="119"/>
    </row>
    <row r="644" spans="2:10">
      <c r="B644" s="118"/>
      <c r="C644" s="76"/>
      <c r="D644" s="76"/>
      <c r="E644" s="79"/>
      <c r="F644" s="79"/>
      <c r="G644" s="79"/>
      <c r="H644" s="79"/>
      <c r="I644" s="79"/>
      <c r="J644" s="119"/>
    </row>
    <row r="645" spans="2:10">
      <c r="B645" s="118"/>
      <c r="C645" s="76"/>
      <c r="D645" s="76"/>
      <c r="E645" s="76"/>
      <c r="F645" s="76"/>
      <c r="G645" s="76"/>
      <c r="H645" s="76"/>
      <c r="I645" s="76"/>
      <c r="J645" s="119"/>
    </row>
    <row r="646" spans="2:10">
      <c r="B646" s="118"/>
      <c r="C646" s="76"/>
      <c r="D646" s="76"/>
      <c r="E646" s="76"/>
      <c r="F646" s="76"/>
      <c r="G646" s="76"/>
      <c r="H646" s="76"/>
      <c r="I646" s="76"/>
      <c r="J646" s="119"/>
    </row>
    <row r="647" spans="2:10">
      <c r="B647" s="122"/>
      <c r="C647" s="78"/>
      <c r="D647" s="78"/>
      <c r="E647" s="78"/>
      <c r="F647" s="78"/>
      <c r="G647" s="78"/>
      <c r="H647" s="78"/>
      <c r="I647" s="78"/>
      <c r="J647" s="121"/>
    </row>
    <row r="648" spans="2:10">
      <c r="B648" s="118"/>
      <c r="C648" s="76"/>
      <c r="D648" s="76"/>
      <c r="E648" s="76"/>
      <c r="F648" s="76"/>
      <c r="G648" s="76"/>
      <c r="H648" s="76"/>
      <c r="I648" s="76"/>
      <c r="J648" s="119"/>
    </row>
    <row r="649" spans="2:10">
      <c r="B649" s="118"/>
      <c r="C649" s="76"/>
      <c r="D649" s="76"/>
      <c r="E649" s="76"/>
      <c r="F649" s="79"/>
      <c r="G649" s="76"/>
      <c r="H649" s="76"/>
      <c r="I649" s="79"/>
      <c r="J649" s="119"/>
    </row>
    <row r="650" spans="2:10">
      <c r="B650" s="118"/>
      <c r="C650" s="76"/>
      <c r="D650" s="76"/>
      <c r="E650" s="76"/>
      <c r="F650" s="79"/>
      <c r="G650" s="76"/>
      <c r="H650" s="76"/>
      <c r="I650" s="79"/>
      <c r="J650" s="119"/>
    </row>
    <row r="651" spans="2:10">
      <c r="B651" s="118"/>
      <c r="C651" s="76"/>
      <c r="D651" s="76"/>
      <c r="E651" s="76"/>
      <c r="F651" s="79"/>
      <c r="G651" s="76"/>
      <c r="H651" s="76"/>
      <c r="I651" s="79"/>
      <c r="J651" s="119"/>
    </row>
    <row r="652" spans="2:10">
      <c r="B652" s="118"/>
      <c r="C652" s="76"/>
      <c r="D652" s="76"/>
      <c r="E652" s="76"/>
      <c r="F652" s="79"/>
      <c r="G652" s="76"/>
      <c r="H652" s="79"/>
      <c r="I652" s="79"/>
      <c r="J652" s="119"/>
    </row>
    <row r="653" spans="2:10">
      <c r="B653" s="118"/>
      <c r="C653" s="76"/>
      <c r="D653" s="76"/>
      <c r="E653" s="76"/>
      <c r="F653" s="79"/>
      <c r="G653" s="76"/>
      <c r="H653" s="79"/>
      <c r="I653" s="79"/>
      <c r="J653" s="119"/>
    </row>
    <row r="654" spans="2:10">
      <c r="B654" s="118"/>
      <c r="C654" s="76"/>
      <c r="D654" s="76"/>
      <c r="E654" s="76"/>
      <c r="F654" s="79"/>
      <c r="G654" s="76"/>
      <c r="H654" s="79"/>
      <c r="I654" s="79"/>
      <c r="J654" s="119"/>
    </row>
    <row r="655" spans="2:10">
      <c r="B655" s="118"/>
      <c r="C655" s="76"/>
      <c r="D655" s="76"/>
      <c r="E655" s="76"/>
      <c r="F655" s="76"/>
      <c r="G655" s="76"/>
      <c r="H655" s="76"/>
      <c r="I655" s="79"/>
      <c r="J655" s="119"/>
    </row>
    <row r="656" spans="2:10">
      <c r="B656" s="118"/>
      <c r="C656" s="76"/>
      <c r="D656" s="76"/>
      <c r="E656" s="76"/>
      <c r="F656" s="76"/>
      <c r="G656" s="76"/>
      <c r="H656" s="76"/>
      <c r="I656" s="76"/>
      <c r="J656" s="119"/>
    </row>
    <row r="657" spans="2:10">
      <c r="B657" s="118"/>
      <c r="C657" s="76"/>
      <c r="D657" s="76"/>
      <c r="E657" s="76"/>
      <c r="F657" s="76"/>
      <c r="G657" s="76"/>
      <c r="H657" s="76"/>
      <c r="I657" s="76"/>
      <c r="J657" s="119"/>
    </row>
    <row r="658" spans="2:10">
      <c r="B658" s="123"/>
      <c r="C658" s="80"/>
      <c r="D658" s="81"/>
      <c r="E658" s="80"/>
      <c r="F658" s="80"/>
      <c r="G658" s="80"/>
      <c r="H658" s="80"/>
      <c r="I658" s="80"/>
      <c r="J658" s="124"/>
    </row>
    <row r="659" spans="2:10">
      <c r="B659" s="118"/>
      <c r="C659" s="76"/>
      <c r="D659" s="76"/>
      <c r="E659" s="76"/>
      <c r="F659" s="76"/>
      <c r="G659" s="76"/>
      <c r="H659" s="76"/>
      <c r="I659" s="76"/>
      <c r="J659" s="119"/>
    </row>
    <row r="660" spans="2:10">
      <c r="B660" s="118"/>
      <c r="C660" s="76"/>
      <c r="D660" s="76"/>
      <c r="E660" s="76"/>
      <c r="F660" s="76"/>
      <c r="G660" s="76"/>
      <c r="H660" s="76"/>
      <c r="I660" s="76"/>
      <c r="J660" s="119"/>
    </row>
    <row r="661" spans="2:10">
      <c r="B661" s="118"/>
      <c r="C661" s="76"/>
      <c r="D661" s="76"/>
      <c r="E661" s="76"/>
      <c r="F661" s="76"/>
      <c r="G661" s="76"/>
      <c r="H661" s="76"/>
      <c r="I661" s="76"/>
      <c r="J661" s="119"/>
    </row>
    <row r="662" spans="2:10">
      <c r="B662" s="118"/>
      <c r="C662" s="76"/>
      <c r="D662" s="76"/>
      <c r="E662" s="76"/>
      <c r="F662" s="76"/>
      <c r="G662" s="76"/>
      <c r="H662" s="76"/>
      <c r="I662" s="76"/>
      <c r="J662" s="119"/>
    </row>
    <row r="663" spans="2:10">
      <c r="B663" s="118"/>
      <c r="C663" s="76"/>
      <c r="D663" s="76"/>
      <c r="E663" s="76"/>
      <c r="F663" s="76"/>
      <c r="G663" s="76"/>
      <c r="H663" s="76"/>
      <c r="I663" s="76"/>
      <c r="J663" s="119"/>
    </row>
    <row r="664" spans="2:10">
      <c r="B664" s="118"/>
      <c r="C664" s="76"/>
      <c r="D664" s="76"/>
      <c r="E664" s="76"/>
      <c r="F664" s="76"/>
      <c r="G664" s="76"/>
      <c r="H664" s="76"/>
      <c r="I664" s="76"/>
      <c r="J664" s="119"/>
    </row>
    <row r="665" spans="2:10">
      <c r="B665" s="118"/>
      <c r="C665" s="76"/>
      <c r="D665" s="76"/>
      <c r="E665" s="76"/>
      <c r="F665" s="76"/>
      <c r="G665" s="76"/>
      <c r="H665" s="76"/>
      <c r="I665" s="76"/>
      <c r="J665" s="119"/>
    </row>
    <row r="666" spans="2:10">
      <c r="B666" s="118"/>
      <c r="C666" s="76"/>
      <c r="D666" s="76"/>
      <c r="E666" s="76"/>
      <c r="F666" s="76"/>
      <c r="G666" s="76"/>
      <c r="H666" s="76"/>
      <c r="I666" s="76"/>
      <c r="J666" s="119"/>
    </row>
    <row r="667" spans="2:10">
      <c r="B667" s="125"/>
      <c r="C667" s="82"/>
      <c r="D667" s="82"/>
      <c r="E667" s="80"/>
      <c r="F667" s="80"/>
      <c r="G667" s="80"/>
      <c r="H667" s="80"/>
      <c r="I667" s="80"/>
      <c r="J667" s="124"/>
    </row>
    <row r="668" spans="2:10">
      <c r="B668" s="118"/>
      <c r="C668" s="76"/>
      <c r="D668" s="76"/>
      <c r="E668" s="76"/>
      <c r="F668" s="76"/>
      <c r="G668" s="76"/>
      <c r="H668" s="76"/>
      <c r="I668" s="76"/>
      <c r="J668" s="119"/>
    </row>
    <row r="669" spans="2:10">
      <c r="B669" s="118"/>
      <c r="C669" s="76"/>
      <c r="D669" s="76"/>
      <c r="E669" s="76"/>
      <c r="F669" s="79"/>
      <c r="G669" s="76"/>
      <c r="H669" s="79"/>
      <c r="I669" s="79"/>
      <c r="J669" s="119"/>
    </row>
    <row r="670" spans="2:10">
      <c r="B670" s="118"/>
      <c r="C670" s="76"/>
      <c r="D670" s="76"/>
      <c r="E670" s="76"/>
      <c r="F670" s="79"/>
      <c r="G670" s="79"/>
      <c r="H670" s="79"/>
      <c r="I670" s="79"/>
      <c r="J670" s="119"/>
    </row>
    <row r="671" spans="2:10">
      <c r="B671" s="118"/>
      <c r="C671" s="76"/>
      <c r="D671" s="76"/>
      <c r="E671" s="76"/>
      <c r="F671" s="79"/>
      <c r="G671" s="79"/>
      <c r="H671" s="79"/>
      <c r="I671" s="79"/>
      <c r="J671" s="119"/>
    </row>
    <row r="672" spans="2:10">
      <c r="B672" s="118"/>
      <c r="C672" s="76"/>
      <c r="D672" s="76"/>
      <c r="E672" s="76"/>
      <c r="F672" s="79"/>
      <c r="G672" s="79"/>
      <c r="H672" s="79"/>
      <c r="I672" s="79"/>
      <c r="J672" s="119"/>
    </row>
    <row r="673" spans="2:10">
      <c r="B673" s="118"/>
      <c r="C673" s="76"/>
      <c r="D673" s="76"/>
      <c r="E673" s="76"/>
      <c r="F673" s="76"/>
      <c r="G673" s="76"/>
      <c r="H673" s="76"/>
      <c r="I673" s="76"/>
      <c r="J673" s="119"/>
    </row>
    <row r="674" spans="2:10">
      <c r="B674" s="118"/>
      <c r="C674" s="76"/>
      <c r="D674" s="76"/>
      <c r="E674" s="76"/>
      <c r="F674" s="76"/>
      <c r="G674" s="76"/>
      <c r="H674" s="76"/>
      <c r="I674" s="76"/>
      <c r="J674" s="119"/>
    </row>
    <row r="675" spans="2:10">
      <c r="B675" s="118"/>
      <c r="C675" s="76"/>
      <c r="D675" s="76"/>
      <c r="E675" s="76"/>
      <c r="F675" s="76"/>
      <c r="G675" s="76"/>
      <c r="H675" s="76"/>
      <c r="I675" s="76"/>
      <c r="J675" s="119"/>
    </row>
    <row r="676" spans="2:10">
      <c r="B676" s="118"/>
      <c r="C676" s="76"/>
      <c r="D676" s="76"/>
      <c r="E676" s="76"/>
      <c r="F676" s="76"/>
      <c r="G676" s="76"/>
      <c r="H676" s="76"/>
      <c r="I676" s="76"/>
      <c r="J676" s="119"/>
    </row>
    <row r="677" spans="2:10">
      <c r="B677" s="118"/>
      <c r="C677" s="76"/>
      <c r="D677" s="76"/>
      <c r="E677" s="76"/>
      <c r="F677" s="76"/>
      <c r="G677" s="76"/>
      <c r="H677" s="76"/>
      <c r="I677" s="76"/>
      <c r="J677" s="119"/>
    </row>
    <row r="678" spans="2:10">
      <c r="B678" s="120"/>
      <c r="C678" s="77"/>
      <c r="D678" s="77"/>
      <c r="E678" s="77"/>
      <c r="F678" s="77"/>
      <c r="G678" s="77"/>
      <c r="H678" s="78"/>
      <c r="I678" s="78"/>
      <c r="J678" s="126"/>
    </row>
    <row r="679" spans="2:10">
      <c r="B679" s="118"/>
      <c r="C679" s="76"/>
      <c r="D679" s="76"/>
      <c r="E679" s="76"/>
      <c r="F679" s="76"/>
      <c r="G679" s="76"/>
      <c r="H679" s="76"/>
      <c r="I679" s="76"/>
      <c r="J679" s="119"/>
    </row>
    <row r="680" spans="2:10">
      <c r="B680" s="118"/>
      <c r="C680" s="76"/>
      <c r="D680" s="76"/>
      <c r="E680" s="76"/>
      <c r="F680" s="76"/>
      <c r="G680" s="76"/>
      <c r="H680" s="83"/>
      <c r="I680" s="76"/>
      <c r="J680" s="119"/>
    </row>
    <row r="681" spans="2:10">
      <c r="B681" s="118"/>
      <c r="C681" s="76"/>
      <c r="D681" s="76"/>
      <c r="E681" s="76"/>
      <c r="F681" s="76"/>
      <c r="G681" s="76"/>
      <c r="H681" s="83"/>
      <c r="I681" s="76"/>
      <c r="J681" s="119"/>
    </row>
    <row r="682" spans="2:10">
      <c r="B682" s="118"/>
      <c r="C682" s="76"/>
      <c r="D682" s="76"/>
      <c r="E682" s="76"/>
      <c r="F682" s="76"/>
      <c r="G682" s="76"/>
      <c r="H682" s="83"/>
      <c r="I682" s="76"/>
      <c r="J682" s="119"/>
    </row>
    <row r="683" spans="2:10">
      <c r="B683" s="118"/>
      <c r="C683" s="76"/>
      <c r="D683" s="76"/>
      <c r="E683" s="76"/>
      <c r="F683" s="76"/>
      <c r="G683" s="76"/>
      <c r="H683" s="76"/>
      <c r="I683" s="76"/>
      <c r="J683" s="119"/>
    </row>
    <row r="684" spans="2:10">
      <c r="B684" s="118"/>
      <c r="C684" s="76"/>
      <c r="D684" s="76"/>
      <c r="E684" s="76"/>
      <c r="F684" s="76"/>
      <c r="G684" s="76"/>
      <c r="H684" s="76"/>
      <c r="I684" s="76"/>
      <c r="J684" s="119"/>
    </row>
    <row r="685" spans="2:10" ht="13.5" thickBot="1">
      <c r="B685" s="127"/>
      <c r="C685" s="128"/>
      <c r="D685" s="128"/>
      <c r="E685" s="128"/>
      <c r="F685" s="128"/>
      <c r="G685" s="128"/>
      <c r="H685" s="128"/>
      <c r="I685" s="128"/>
      <c r="J685" s="129"/>
    </row>
    <row r="687" spans="2:10" ht="15.75">
      <c r="B687" s="181" t="s">
        <v>144</v>
      </c>
      <c r="C687" s="181"/>
      <c r="D687" s="181"/>
      <c r="E687" s="181"/>
      <c r="F687" s="181"/>
      <c r="G687" s="181"/>
      <c r="H687" s="181"/>
      <c r="I687" s="181"/>
      <c r="J687" s="181"/>
    </row>
    <row r="688" spans="2:10" ht="13.5" thickBot="1"/>
    <row r="689" spans="2:11">
      <c r="B689" s="178" t="s">
        <v>33</v>
      </c>
      <c r="C689" s="179"/>
      <c r="D689" s="179"/>
      <c r="E689" s="179"/>
      <c r="F689" s="179"/>
      <c r="G689" s="179"/>
      <c r="H689" s="179"/>
      <c r="I689" s="179"/>
      <c r="J689" s="180"/>
    </row>
    <row r="690" spans="2:11" ht="15.75">
      <c r="B690" s="114" t="s">
        <v>21</v>
      </c>
      <c r="C690" s="1"/>
      <c r="D690" s="1"/>
      <c r="E690" s="1"/>
      <c r="F690" s="1"/>
      <c r="G690" s="1"/>
      <c r="H690" s="1"/>
      <c r="I690" s="1"/>
      <c r="J690" s="115"/>
    </row>
    <row r="691" spans="2:11" ht="15.75">
      <c r="B691" s="116" t="s">
        <v>22</v>
      </c>
      <c r="C691" s="70"/>
      <c r="D691" s="70"/>
      <c r="E691" s="70"/>
      <c r="F691" s="70"/>
      <c r="G691" s="70"/>
      <c r="H691" s="70"/>
      <c r="I691" s="70"/>
      <c r="J691" s="117"/>
    </row>
    <row r="692" spans="2:11">
      <c r="B692" s="118" t="s">
        <v>34</v>
      </c>
      <c r="C692" s="76"/>
      <c r="D692" s="76"/>
      <c r="E692" s="76"/>
      <c r="F692" s="76"/>
      <c r="G692" s="76"/>
      <c r="H692" s="76"/>
      <c r="I692" s="76"/>
      <c r="J692" s="119"/>
    </row>
    <row r="693" spans="2:11">
      <c r="B693" s="118" t="s">
        <v>35</v>
      </c>
      <c r="C693" s="76" t="s">
        <v>104</v>
      </c>
      <c r="D693" s="76"/>
      <c r="E693" s="76"/>
      <c r="F693" s="76"/>
      <c r="G693" s="76"/>
      <c r="H693" s="141" t="s">
        <v>217</v>
      </c>
      <c r="I693" s="141" t="s">
        <v>16</v>
      </c>
      <c r="J693" s="119"/>
    </row>
    <row r="694" spans="2:11">
      <c r="B694" s="118" t="s">
        <v>37</v>
      </c>
      <c r="C694" s="75"/>
      <c r="D694" s="76"/>
      <c r="E694" s="76"/>
      <c r="F694" s="76"/>
      <c r="G694" s="76"/>
      <c r="H694" s="76"/>
      <c r="I694" s="76"/>
      <c r="J694" s="119"/>
      <c r="K694" s="85"/>
    </row>
    <row r="695" spans="2:11">
      <c r="B695" s="118" t="s">
        <v>38</v>
      </c>
      <c r="C695" s="76"/>
      <c r="D695" s="76"/>
      <c r="E695" s="76"/>
      <c r="F695" s="76"/>
      <c r="G695" s="76"/>
      <c r="H695" s="76"/>
      <c r="I695" s="76"/>
      <c r="J695" s="119"/>
    </row>
    <row r="696" spans="2:11">
      <c r="B696" s="120" t="s">
        <v>39</v>
      </c>
      <c r="C696" s="78" t="s">
        <v>40</v>
      </c>
      <c r="D696" s="78" t="s">
        <v>41</v>
      </c>
      <c r="E696" s="78" t="s">
        <v>42</v>
      </c>
      <c r="F696" s="78" t="s">
        <v>43</v>
      </c>
      <c r="G696" s="78" t="s">
        <v>44</v>
      </c>
      <c r="H696" s="78" t="s">
        <v>45</v>
      </c>
      <c r="I696" s="78" t="s">
        <v>46</v>
      </c>
      <c r="J696" s="121"/>
    </row>
    <row r="697" spans="2:11">
      <c r="B697" s="118" t="s">
        <v>48</v>
      </c>
      <c r="C697" s="76"/>
      <c r="D697" s="76"/>
      <c r="E697" s="76"/>
      <c r="F697" s="76"/>
      <c r="G697" s="76"/>
      <c r="H697" s="76"/>
      <c r="I697" s="76"/>
      <c r="J697" s="119"/>
    </row>
    <row r="698" spans="2:11">
      <c r="B698" s="118" t="str">
        <f>+[1]EQUIPOS!A$15</f>
        <v xml:space="preserve">CONCRETERA </v>
      </c>
      <c r="C698" s="76"/>
      <c r="D698" s="76">
        <v>1</v>
      </c>
      <c r="E698" s="79"/>
      <c r="F698" s="79"/>
      <c r="G698" s="79">
        <f>+[1]EQUIPOS!H$15</f>
        <v>3</v>
      </c>
      <c r="H698" s="79">
        <v>0.02</v>
      </c>
      <c r="I698" s="79">
        <f>+ROUND(G698*H698,2)</f>
        <v>0.06</v>
      </c>
      <c r="J698" s="119"/>
    </row>
    <row r="699" spans="2:11">
      <c r="B699" s="118" t="str">
        <f>+[1]EQUIPOS!A$16</f>
        <v>VIBRADOR</v>
      </c>
      <c r="C699" s="76"/>
      <c r="D699" s="76">
        <v>1</v>
      </c>
      <c r="E699" s="79"/>
      <c r="F699" s="79"/>
      <c r="G699" s="79">
        <f>+[1]EQUIPOS!H$16</f>
        <v>3</v>
      </c>
      <c r="H699" s="79">
        <v>0.01</v>
      </c>
      <c r="I699" s="79">
        <f>+ROUND(G699*H699,2)</f>
        <v>0.03</v>
      </c>
      <c r="J699" s="119"/>
    </row>
    <row r="700" spans="2:11">
      <c r="B700" s="118" t="str">
        <f>+[1]EQUIPOS!A$32</f>
        <v>HERRAMIENTAS MENORES</v>
      </c>
      <c r="C700" s="76"/>
      <c r="D700" s="76"/>
      <c r="E700" s="79"/>
      <c r="F700" s="79"/>
      <c r="G700" s="79"/>
      <c r="H700" s="79"/>
      <c r="I700" s="79">
        <f>ROUND(I730*5%,2)</f>
        <v>0.09</v>
      </c>
      <c r="J700" s="119"/>
    </row>
    <row r="701" spans="2:11">
      <c r="B701" s="118" t="s">
        <v>49</v>
      </c>
      <c r="C701" s="76"/>
      <c r="D701" s="76"/>
      <c r="E701" s="79"/>
      <c r="F701" s="79"/>
      <c r="G701" s="79"/>
      <c r="H701" s="79"/>
      <c r="I701" s="79">
        <f>SUM(I698:I700)</f>
        <v>0.18</v>
      </c>
      <c r="J701" s="119"/>
    </row>
    <row r="702" spans="2:11">
      <c r="B702" s="118" t="s">
        <v>50</v>
      </c>
      <c r="C702" s="76"/>
      <c r="D702" s="76"/>
      <c r="E702" s="76"/>
      <c r="F702" s="76"/>
      <c r="G702" s="76"/>
      <c r="H702" s="76"/>
      <c r="I702" s="76"/>
      <c r="J702" s="119"/>
    </row>
    <row r="703" spans="2:11">
      <c r="B703" s="118" t="s">
        <v>51</v>
      </c>
      <c r="C703" s="76"/>
      <c r="D703" s="76"/>
      <c r="E703" s="76"/>
      <c r="F703" s="76"/>
      <c r="G703" s="76"/>
      <c r="H703" s="76"/>
      <c r="I703" s="76"/>
      <c r="J703" s="119"/>
    </row>
    <row r="704" spans="2:11">
      <c r="B704" s="122" t="s">
        <v>52</v>
      </c>
      <c r="C704" s="78"/>
      <c r="D704" s="78"/>
      <c r="E704" s="78"/>
      <c r="F704" s="78" t="s">
        <v>53</v>
      </c>
      <c r="G704" s="78" t="s">
        <v>54</v>
      </c>
      <c r="H704" s="78" t="s">
        <v>55</v>
      </c>
      <c r="I704" s="78" t="s">
        <v>56</v>
      </c>
      <c r="J704" s="121"/>
    </row>
    <row r="705" spans="2:10">
      <c r="B705" s="118" t="s">
        <v>50</v>
      </c>
      <c r="C705" s="76"/>
      <c r="D705" s="76"/>
      <c r="E705" s="76"/>
      <c r="F705" s="76"/>
      <c r="G705" s="76"/>
      <c r="H705" s="76"/>
      <c r="I705" s="76"/>
      <c r="J705" s="119"/>
    </row>
    <row r="706" spans="2:10">
      <c r="B706" s="118" t="str">
        <f>+[1]MATERIALES!A$42</f>
        <v>AGUA</v>
      </c>
      <c r="C706" s="76"/>
      <c r="D706" s="76"/>
      <c r="E706" s="76"/>
      <c r="F706" s="79">
        <v>1.08</v>
      </c>
      <c r="G706" s="76" t="str">
        <f>+[1]MATERIALES!B$42</f>
        <v>M3</v>
      </c>
      <c r="H706" s="76">
        <v>0.2</v>
      </c>
      <c r="I706" s="79">
        <f t="shared" ref="I706:I711" si="9">ROUND(F706*H706,2)</f>
        <v>0.22</v>
      </c>
      <c r="J706" s="119"/>
    </row>
    <row r="707" spans="2:10">
      <c r="B707" s="118" t="str">
        <f>+[1]MATERIALES!A$43</f>
        <v>PIEDRA</v>
      </c>
      <c r="C707" s="76"/>
      <c r="D707" s="76"/>
      <c r="E707" s="76"/>
      <c r="F707" s="79">
        <f>+[1]MATERIALES!F$43</f>
        <v>12</v>
      </c>
      <c r="G707" s="76" t="str">
        <f>+[1]MATERIALES!B$43</f>
        <v>M3</v>
      </c>
      <c r="H707" s="76">
        <v>1.03</v>
      </c>
      <c r="I707" s="79">
        <f t="shared" si="9"/>
        <v>12.36</v>
      </c>
      <c r="J707" s="119"/>
    </row>
    <row r="708" spans="2:10">
      <c r="B708" s="118" t="str">
        <f>+[1]MATERIALES!A$44</f>
        <v>ARENA</v>
      </c>
      <c r="C708" s="76"/>
      <c r="D708" s="76"/>
      <c r="E708" s="76"/>
      <c r="F708" s="79">
        <f>+[1]MATERIALES!F$44</f>
        <v>12</v>
      </c>
      <c r="G708" s="76" t="str">
        <f>+[1]MATERIALES!B$44</f>
        <v>M3</v>
      </c>
      <c r="H708" s="76">
        <v>0.52</v>
      </c>
      <c r="I708" s="79">
        <f t="shared" si="9"/>
        <v>6.24</v>
      </c>
      <c r="J708" s="119"/>
    </row>
    <row r="709" spans="2:10">
      <c r="B709" s="118" t="str">
        <f>+[1]MATERIALES!A$45</f>
        <v>CEMENTO</v>
      </c>
      <c r="C709" s="76"/>
      <c r="D709" s="76"/>
      <c r="E709" s="76"/>
      <c r="F709" s="79">
        <f>+[1]MATERIALES!F$45</f>
        <v>6.05</v>
      </c>
      <c r="G709" s="76" t="str">
        <f>+[1]MATERIALES!B$45</f>
        <v>SACO</v>
      </c>
      <c r="H709" s="79">
        <v>3.25</v>
      </c>
      <c r="I709" s="79">
        <f t="shared" si="9"/>
        <v>19.66</v>
      </c>
      <c r="J709" s="119"/>
    </row>
    <row r="710" spans="2:10">
      <c r="B710" s="118"/>
      <c r="C710" s="76"/>
      <c r="D710" s="76"/>
      <c r="E710" s="76"/>
      <c r="F710" s="79"/>
      <c r="G710" s="76"/>
      <c r="H710" s="79"/>
      <c r="I710" s="79">
        <f t="shared" si="9"/>
        <v>0</v>
      </c>
      <c r="J710" s="119"/>
    </row>
    <row r="711" spans="2:10">
      <c r="B711" s="118"/>
      <c r="C711" s="76"/>
      <c r="D711" s="76"/>
      <c r="E711" s="76"/>
      <c r="F711" s="79"/>
      <c r="G711" s="76"/>
      <c r="H711" s="79"/>
      <c r="I711" s="79">
        <f t="shared" si="9"/>
        <v>0</v>
      </c>
      <c r="J711" s="119"/>
    </row>
    <row r="712" spans="2:10">
      <c r="B712" s="118" t="s">
        <v>60</v>
      </c>
      <c r="C712" s="76"/>
      <c r="D712" s="76"/>
      <c r="E712" s="76"/>
      <c r="F712" s="76"/>
      <c r="G712" s="76"/>
      <c r="H712" s="76"/>
      <c r="I712" s="79">
        <f>SUM(I706:I711)</f>
        <v>38.480000000000004</v>
      </c>
      <c r="J712" s="119"/>
    </row>
    <row r="713" spans="2:10">
      <c r="B713" s="118" t="s">
        <v>50</v>
      </c>
      <c r="C713" s="76"/>
      <c r="D713" s="76"/>
      <c r="E713" s="76"/>
      <c r="F713" s="76"/>
      <c r="G713" s="76"/>
      <c r="H713" s="76"/>
      <c r="I713" s="76"/>
      <c r="J713" s="119"/>
    </row>
    <row r="714" spans="2:10">
      <c r="B714" s="118" t="s">
        <v>61</v>
      </c>
      <c r="C714" s="76"/>
      <c r="D714" s="76"/>
      <c r="E714" s="76"/>
      <c r="F714" s="76"/>
      <c r="G714" s="76"/>
      <c r="H714" s="76"/>
      <c r="I714" s="76"/>
      <c r="J714" s="119"/>
    </row>
    <row r="715" spans="2:10">
      <c r="B715" s="123" t="s">
        <v>62</v>
      </c>
      <c r="C715" s="80"/>
      <c r="D715" s="81" t="s">
        <v>63</v>
      </c>
      <c r="E715" s="80" t="s">
        <v>64</v>
      </c>
      <c r="F715" s="80" t="s">
        <v>65</v>
      </c>
      <c r="G715" s="80" t="s">
        <v>66</v>
      </c>
      <c r="H715" s="80" t="s">
        <v>67</v>
      </c>
      <c r="I715" s="80" t="s">
        <v>68</v>
      </c>
      <c r="J715" s="124"/>
    </row>
    <row r="716" spans="2:10">
      <c r="B716" s="118" t="s">
        <v>69</v>
      </c>
      <c r="C716" s="76"/>
      <c r="D716" s="76" t="s">
        <v>70</v>
      </c>
      <c r="E716" s="76"/>
      <c r="F716" s="76"/>
      <c r="G716" s="76"/>
      <c r="H716" s="76"/>
      <c r="I716" s="76"/>
      <c r="J716" s="119"/>
    </row>
    <row r="717" spans="2:10">
      <c r="B717" s="118" t="s">
        <v>71</v>
      </c>
      <c r="C717" s="76"/>
      <c r="D717" s="76"/>
      <c r="E717" s="76"/>
      <c r="F717" s="76"/>
      <c r="G717" s="76"/>
      <c r="H717" s="76"/>
      <c r="I717" s="76"/>
      <c r="J717" s="119"/>
    </row>
    <row r="718" spans="2:10">
      <c r="B718" s="118"/>
      <c r="C718" s="76"/>
      <c r="D718" s="76"/>
      <c r="E718" s="76"/>
      <c r="F718" s="76"/>
      <c r="G718" s="76"/>
      <c r="H718" s="76"/>
      <c r="I718" s="76"/>
      <c r="J718" s="119"/>
    </row>
    <row r="719" spans="2:10">
      <c r="B719" s="118"/>
      <c r="C719" s="76"/>
      <c r="D719" s="76"/>
      <c r="E719" s="76"/>
      <c r="F719" s="76"/>
      <c r="G719" s="76"/>
      <c r="H719" s="76"/>
      <c r="I719" s="76"/>
      <c r="J719" s="119"/>
    </row>
    <row r="720" spans="2:10">
      <c r="B720" s="118"/>
      <c r="C720" s="76"/>
      <c r="D720" s="76"/>
      <c r="E720" s="76"/>
      <c r="F720" s="76"/>
      <c r="G720" s="76"/>
      <c r="H720" s="76"/>
      <c r="I720" s="76"/>
      <c r="J720" s="119"/>
    </row>
    <row r="721" spans="2:10">
      <c r="B721" s="118" t="s">
        <v>72</v>
      </c>
      <c r="C721" s="76"/>
      <c r="D721" s="76"/>
      <c r="E721" s="76"/>
      <c r="F721" s="76"/>
      <c r="G721" s="76"/>
      <c r="H721" s="76"/>
      <c r="I721" s="76"/>
      <c r="J721" s="119"/>
    </row>
    <row r="722" spans="2:10">
      <c r="B722" s="118" t="s">
        <v>73</v>
      </c>
      <c r="C722" s="76"/>
      <c r="D722" s="76"/>
      <c r="E722" s="76"/>
      <c r="F722" s="76"/>
      <c r="G722" s="76"/>
      <c r="H722" s="76"/>
      <c r="I722" s="76"/>
      <c r="J722" s="119"/>
    </row>
    <row r="723" spans="2:10">
      <c r="B723" s="118" t="s">
        <v>74</v>
      </c>
      <c r="C723" s="76"/>
      <c r="D723" s="76"/>
      <c r="E723" s="76"/>
      <c r="F723" s="76"/>
      <c r="G723" s="76"/>
      <c r="H723" s="76"/>
      <c r="I723" s="76"/>
      <c r="J723" s="119"/>
    </row>
    <row r="724" spans="2:10">
      <c r="B724" s="125" t="s">
        <v>75</v>
      </c>
      <c r="C724" s="82"/>
      <c r="D724" s="82"/>
      <c r="E724" s="80" t="s">
        <v>55</v>
      </c>
      <c r="F724" s="80" t="s">
        <v>76</v>
      </c>
      <c r="G724" s="80" t="s">
        <v>77</v>
      </c>
      <c r="H724" s="80" t="s">
        <v>45</v>
      </c>
      <c r="I724" s="80" t="s">
        <v>56</v>
      </c>
      <c r="J724" s="124"/>
    </row>
    <row r="725" spans="2:10">
      <c r="B725" s="118"/>
      <c r="C725" s="76"/>
      <c r="D725" s="76"/>
      <c r="E725" s="76"/>
      <c r="F725" s="76"/>
      <c r="G725" s="76"/>
      <c r="H725" s="76"/>
      <c r="I725" s="76"/>
      <c r="J725" s="119"/>
    </row>
    <row r="726" spans="2:10">
      <c r="B726" s="118" t="str">
        <f>+'[1]MANO DE OBRA'!B$8</f>
        <v>CAT I                   PEONES</v>
      </c>
      <c r="C726" s="76"/>
      <c r="D726" s="76"/>
      <c r="E726" s="76">
        <v>4</v>
      </c>
      <c r="F726" s="79">
        <f>+'[1]MANO DE OBRA'!B$22</f>
        <v>1.4282860472222223</v>
      </c>
      <c r="G726" s="76">
        <f>ROUND(E726*F726,2)</f>
        <v>5.71</v>
      </c>
      <c r="H726" s="79">
        <v>0.2</v>
      </c>
      <c r="I726" s="79">
        <f>ROUND(G726*H726,2)</f>
        <v>1.1399999999999999</v>
      </c>
      <c r="J726" s="119"/>
    </row>
    <row r="727" spans="2:10">
      <c r="B727" s="118" t="str">
        <f>+'[1]MANO DE OBRA'!D$8</f>
        <v>CAT III ALB, FIE, CARP, ELEC</v>
      </c>
      <c r="C727" s="76"/>
      <c r="D727" s="76"/>
      <c r="E727" s="76">
        <v>1</v>
      </c>
      <c r="F727" s="79">
        <f>+'[1]MANO DE OBRA'!D$22</f>
        <v>1.4282860472222223</v>
      </c>
      <c r="G727" s="79">
        <f>ROUND(E727*F727,2)</f>
        <v>1.43</v>
      </c>
      <c r="H727" s="79">
        <f>+H726</f>
        <v>0.2</v>
      </c>
      <c r="I727" s="79">
        <f>ROUND(G727*H727,2)</f>
        <v>0.28999999999999998</v>
      </c>
      <c r="J727" s="119"/>
    </row>
    <row r="728" spans="2:10">
      <c r="B728" s="118" t="str">
        <f>+'[1]MANO DE OBRA'!E$8</f>
        <v>CAT IV MAESTRO, PERFORADOR</v>
      </c>
      <c r="C728" s="76"/>
      <c r="D728" s="76"/>
      <c r="E728" s="76">
        <v>1</v>
      </c>
      <c r="F728" s="79">
        <f>+'[1]MANO DE OBRA'!E$22</f>
        <v>1.4282860472222223</v>
      </c>
      <c r="G728" s="79">
        <f>ROUND(E728*F728,2)</f>
        <v>1.43</v>
      </c>
      <c r="H728" s="79">
        <f>+H726</f>
        <v>0.2</v>
      </c>
      <c r="I728" s="79">
        <f>ROUND(G728*H728,2)</f>
        <v>0.28999999999999998</v>
      </c>
      <c r="J728" s="119"/>
    </row>
    <row r="729" spans="2:10">
      <c r="B729" s="118"/>
      <c r="C729" s="76"/>
      <c r="D729" s="76"/>
      <c r="E729" s="76"/>
      <c r="F729" s="79"/>
      <c r="G729" s="79"/>
      <c r="H729" s="79"/>
      <c r="I729" s="79">
        <f>ROUND(G729*H729,2)</f>
        <v>0</v>
      </c>
      <c r="J729" s="119"/>
    </row>
    <row r="730" spans="2:10">
      <c r="B730" s="118" t="s">
        <v>78</v>
      </c>
      <c r="C730" s="76"/>
      <c r="D730" s="76"/>
      <c r="E730" s="76"/>
      <c r="F730" s="76"/>
      <c r="G730" s="76"/>
      <c r="H730" s="76"/>
      <c r="I730" s="76">
        <f>SUM(I726:I729)</f>
        <v>1.72</v>
      </c>
      <c r="J730" s="119"/>
    </row>
    <row r="731" spans="2:10">
      <c r="B731" s="118"/>
      <c r="C731" s="76"/>
      <c r="D731" s="76"/>
      <c r="E731" s="76"/>
      <c r="F731" s="76"/>
      <c r="G731" s="76"/>
      <c r="H731" s="76"/>
      <c r="I731" s="76"/>
      <c r="J731" s="119"/>
    </row>
    <row r="732" spans="2:10">
      <c r="B732" s="118" t="s">
        <v>79</v>
      </c>
      <c r="C732" s="76"/>
      <c r="D732" s="76"/>
      <c r="E732" s="76"/>
      <c r="F732" s="76"/>
      <c r="G732" s="76"/>
      <c r="H732" s="76"/>
      <c r="I732" s="76">
        <f>+I730+I712+I701</f>
        <v>40.380000000000003</v>
      </c>
      <c r="J732" s="119"/>
    </row>
    <row r="733" spans="2:10">
      <c r="B733" s="118"/>
      <c r="C733" s="76"/>
      <c r="D733" s="76"/>
      <c r="E733" s="76"/>
      <c r="F733" s="76"/>
      <c r="G733" s="76"/>
      <c r="H733" s="76"/>
      <c r="I733" s="76"/>
      <c r="J733" s="119"/>
    </row>
    <row r="734" spans="2:10">
      <c r="B734" s="118" t="s">
        <v>80</v>
      </c>
      <c r="C734" s="76"/>
      <c r="D734" s="76"/>
      <c r="E734" s="76"/>
      <c r="F734" s="76"/>
      <c r="G734" s="76"/>
      <c r="H734" s="76"/>
      <c r="I734" s="76" t="s">
        <v>81</v>
      </c>
      <c r="J734" s="119"/>
    </row>
    <row r="735" spans="2:10">
      <c r="B735" s="120" t="s">
        <v>82</v>
      </c>
      <c r="C735" s="77"/>
      <c r="D735" s="77"/>
      <c r="E735" s="77"/>
      <c r="F735" s="77"/>
      <c r="G735" s="77"/>
      <c r="H735" s="78" t="s">
        <v>47</v>
      </c>
      <c r="I735" s="78" t="s">
        <v>56</v>
      </c>
      <c r="J735" s="126"/>
    </row>
    <row r="736" spans="2:10">
      <c r="B736" s="118"/>
      <c r="C736" s="76"/>
      <c r="D736" s="76"/>
      <c r="E736" s="76"/>
      <c r="F736" s="76"/>
      <c r="G736" s="76"/>
      <c r="H736" s="76"/>
      <c r="I736" s="76"/>
      <c r="J736" s="119"/>
    </row>
    <row r="737" spans="2:10">
      <c r="B737" s="118"/>
      <c r="C737" s="76"/>
      <c r="D737" s="76"/>
      <c r="E737" s="76"/>
      <c r="F737" s="76" t="s">
        <v>83</v>
      </c>
      <c r="G737" s="76"/>
      <c r="H737" s="83">
        <f>+[1]INDIRECTOS!B$10</f>
        <v>0.04</v>
      </c>
      <c r="I737" s="76">
        <f>ROUND(H737*I732,2)</f>
        <v>1.62</v>
      </c>
      <c r="J737" s="119"/>
    </row>
    <row r="738" spans="2:10">
      <c r="B738" s="118"/>
      <c r="C738" s="76"/>
      <c r="D738" s="76"/>
      <c r="E738" s="76"/>
      <c r="F738" s="76" t="s">
        <v>84</v>
      </c>
      <c r="G738" s="76"/>
      <c r="H738" s="83">
        <f>+[1]INDIRECTOS!B$11</f>
        <v>0.04</v>
      </c>
      <c r="I738" s="76">
        <f>ROUND(H738*I732,2)</f>
        <v>1.62</v>
      </c>
      <c r="J738" s="119"/>
    </row>
    <row r="739" spans="2:10">
      <c r="B739" s="118"/>
      <c r="C739" s="76"/>
      <c r="D739" s="76"/>
      <c r="E739" s="76"/>
      <c r="F739" s="76" t="s">
        <v>85</v>
      </c>
      <c r="G739" s="76"/>
      <c r="H739" s="83">
        <f>+[1]INDIRECTOS!B$12</f>
        <v>0.02</v>
      </c>
      <c r="I739" s="76">
        <f>ROUND(H739*I732,2)</f>
        <v>0.81</v>
      </c>
      <c r="J739" s="119"/>
    </row>
    <row r="740" spans="2:10">
      <c r="B740" s="118" t="s">
        <v>86</v>
      </c>
      <c r="C740" s="76"/>
      <c r="D740" s="76"/>
      <c r="E740" s="76"/>
      <c r="F740" s="76"/>
      <c r="G740" s="76"/>
      <c r="H740" s="76"/>
      <c r="I740" s="76">
        <f>SUM(I737:I739)</f>
        <v>4.0500000000000007</v>
      </c>
      <c r="J740" s="119"/>
    </row>
    <row r="741" spans="2:10">
      <c r="B741" s="118" t="s">
        <v>87</v>
      </c>
      <c r="C741" s="76"/>
      <c r="D741" s="76"/>
      <c r="E741" s="76"/>
      <c r="F741" s="76"/>
      <c r="G741" s="76"/>
      <c r="H741" s="76"/>
      <c r="I741" s="76">
        <f>+I732+I740</f>
        <v>44.430000000000007</v>
      </c>
      <c r="J741" s="119"/>
    </row>
    <row r="742" spans="2:10" ht="13.5" thickBot="1">
      <c r="B742" s="127" t="s">
        <v>88</v>
      </c>
      <c r="C742" s="128"/>
      <c r="D742" s="128"/>
      <c r="E742" s="128"/>
      <c r="F742" s="128"/>
      <c r="G742" s="128"/>
      <c r="H742" s="128" t="s">
        <v>89</v>
      </c>
      <c r="I742" s="128">
        <f>+I741</f>
        <v>44.430000000000007</v>
      </c>
      <c r="J742" s="129"/>
    </row>
    <row r="744" spans="2:10" ht="15.75">
      <c r="B744" s="181" t="s">
        <v>145</v>
      </c>
      <c r="C744" s="181"/>
      <c r="D744" s="181"/>
      <c r="E744" s="181"/>
      <c r="F744" s="181"/>
      <c r="G744" s="181"/>
      <c r="H744" s="181"/>
      <c r="I744" s="181"/>
      <c r="J744" s="181"/>
    </row>
    <row r="745" spans="2:10" ht="13.5" thickBot="1"/>
    <row r="746" spans="2:10">
      <c r="B746" s="178" t="s">
        <v>33</v>
      </c>
      <c r="C746" s="179"/>
      <c r="D746" s="179"/>
      <c r="E746" s="179"/>
      <c r="F746" s="179"/>
      <c r="G746" s="179"/>
      <c r="H746" s="179"/>
      <c r="I746" s="179"/>
      <c r="J746" s="180"/>
    </row>
    <row r="747" spans="2:10" ht="15.75">
      <c r="B747" s="114" t="s">
        <v>21</v>
      </c>
      <c r="C747" s="1"/>
      <c r="D747" s="1"/>
      <c r="E747" s="1"/>
      <c r="F747" s="1"/>
      <c r="G747" s="1"/>
      <c r="H747" s="1"/>
      <c r="I747" s="1"/>
      <c r="J747" s="115"/>
    </row>
    <row r="748" spans="2:10" ht="15.75">
      <c r="B748" s="116" t="s">
        <v>22</v>
      </c>
      <c r="C748" s="70"/>
      <c r="D748" s="70"/>
      <c r="E748" s="70"/>
      <c r="F748" s="70"/>
      <c r="G748" s="70"/>
      <c r="H748" s="70"/>
      <c r="I748" s="70"/>
      <c r="J748" s="117"/>
    </row>
    <row r="749" spans="2:10">
      <c r="B749" s="118" t="s">
        <v>34</v>
      </c>
      <c r="C749" s="76"/>
      <c r="D749" s="76"/>
      <c r="E749" s="76"/>
      <c r="F749" s="76"/>
      <c r="G749" s="76"/>
      <c r="H749" s="76"/>
      <c r="I749" s="76"/>
      <c r="J749" s="119"/>
    </row>
    <row r="750" spans="2:10">
      <c r="B750" s="118" t="s">
        <v>35</v>
      </c>
      <c r="C750" s="76" t="s">
        <v>195</v>
      </c>
      <c r="D750" s="76"/>
      <c r="E750" s="76"/>
      <c r="F750" s="76"/>
      <c r="G750" s="76"/>
      <c r="H750" s="76"/>
      <c r="I750" s="76"/>
      <c r="J750" s="119"/>
    </row>
    <row r="751" spans="2:10">
      <c r="B751" s="118" t="s">
        <v>37</v>
      </c>
      <c r="C751" s="75"/>
      <c r="D751" s="76"/>
      <c r="E751" s="76"/>
      <c r="F751" s="76"/>
      <c r="G751" s="76"/>
      <c r="H751" s="141" t="s">
        <v>217</v>
      </c>
      <c r="I751" s="141" t="s">
        <v>15</v>
      </c>
      <c r="J751" s="131"/>
    </row>
    <row r="752" spans="2:10">
      <c r="B752" s="118" t="s">
        <v>38</v>
      </c>
      <c r="C752" s="76"/>
      <c r="D752" s="76"/>
      <c r="E752" s="76"/>
      <c r="F752" s="76"/>
      <c r="G752" s="76"/>
      <c r="H752" s="76"/>
      <c r="I752" s="76"/>
      <c r="J752" s="119"/>
    </row>
    <row r="753" spans="2:10">
      <c r="B753" s="120" t="s">
        <v>39</v>
      </c>
      <c r="C753" s="78" t="s">
        <v>40</v>
      </c>
      <c r="D753" s="78" t="s">
        <v>41</v>
      </c>
      <c r="E753" s="78" t="s">
        <v>42</v>
      </c>
      <c r="F753" s="78" t="s">
        <v>43</v>
      </c>
      <c r="G753" s="78" t="s">
        <v>44</v>
      </c>
      <c r="H753" s="78" t="s">
        <v>45</v>
      </c>
      <c r="I753" s="78" t="s">
        <v>46</v>
      </c>
      <c r="J753" s="121"/>
    </row>
    <row r="754" spans="2:10">
      <c r="B754" s="118" t="s">
        <v>48</v>
      </c>
      <c r="C754" s="76"/>
      <c r="D754" s="76"/>
      <c r="E754" s="76"/>
      <c r="F754" s="76"/>
      <c r="G754" s="76"/>
      <c r="H754" s="76"/>
      <c r="I754" s="76"/>
      <c r="J754" s="119"/>
    </row>
    <row r="755" spans="2:10">
      <c r="B755" s="118"/>
      <c r="C755" s="76"/>
      <c r="D755" s="76"/>
      <c r="E755" s="79"/>
      <c r="F755" s="79"/>
      <c r="G755" s="79"/>
      <c r="H755" s="79"/>
      <c r="I755" s="79">
        <f>+ROUND(G755*H755,2)</f>
        <v>0</v>
      </c>
      <c r="J755" s="119"/>
    </row>
    <row r="756" spans="2:10">
      <c r="B756" s="118"/>
      <c r="C756" s="76"/>
      <c r="D756" s="76"/>
      <c r="E756" s="79"/>
      <c r="F756" s="79"/>
      <c r="G756" s="79"/>
      <c r="H756" s="79"/>
      <c r="I756" s="79">
        <f>+ROUND(G756*H756,2)</f>
        <v>0</v>
      </c>
      <c r="J756" s="119"/>
    </row>
    <row r="757" spans="2:10">
      <c r="B757" s="118" t="str">
        <f>+[1]EQUIPOS!A$32</f>
        <v>HERRAMIENTAS MENORES</v>
      </c>
      <c r="C757" s="76"/>
      <c r="D757" s="76"/>
      <c r="E757" s="79"/>
      <c r="F757" s="79"/>
      <c r="G757" s="79"/>
      <c r="H757" s="79"/>
      <c r="I757" s="79">
        <f>ROUND(I787*5%,2)</f>
        <v>0.23</v>
      </c>
      <c r="J757" s="119"/>
    </row>
    <row r="758" spans="2:10">
      <c r="B758" s="118" t="s">
        <v>49</v>
      </c>
      <c r="C758" s="76"/>
      <c r="D758" s="76"/>
      <c r="E758" s="79"/>
      <c r="F758" s="79"/>
      <c r="G758" s="79"/>
      <c r="H758" s="79"/>
      <c r="I758" s="79">
        <f>SUM(I755:I757)</f>
        <v>0.23</v>
      </c>
      <c r="J758" s="119"/>
    </row>
    <row r="759" spans="2:10">
      <c r="B759" s="118" t="s">
        <v>50</v>
      </c>
      <c r="C759" s="76"/>
      <c r="D759" s="76"/>
      <c r="E759" s="76"/>
      <c r="F759" s="76"/>
      <c r="G759" s="76"/>
      <c r="H759" s="76"/>
      <c r="I759" s="76"/>
      <c r="J759" s="119"/>
    </row>
    <row r="760" spans="2:10">
      <c r="B760" s="118" t="s">
        <v>51</v>
      </c>
      <c r="C760" s="76"/>
      <c r="D760" s="76"/>
      <c r="E760" s="76"/>
      <c r="F760" s="76"/>
      <c r="G760" s="76"/>
      <c r="H760" s="76"/>
      <c r="I760" s="76"/>
      <c r="J760" s="119"/>
    </row>
    <row r="761" spans="2:10">
      <c r="B761" s="122" t="s">
        <v>52</v>
      </c>
      <c r="C761" s="78"/>
      <c r="D761" s="78"/>
      <c r="E761" s="78"/>
      <c r="F761" s="78" t="s">
        <v>53</v>
      </c>
      <c r="G761" s="78" t="s">
        <v>54</v>
      </c>
      <c r="H761" s="78" t="s">
        <v>55</v>
      </c>
      <c r="I761" s="78" t="s">
        <v>56</v>
      </c>
      <c r="J761" s="121"/>
    </row>
    <row r="762" spans="2:10">
      <c r="B762" s="118" t="s">
        <v>50</v>
      </c>
      <c r="C762" s="76"/>
      <c r="D762" s="76"/>
      <c r="E762" s="76"/>
      <c r="F762" s="76"/>
      <c r="G762" s="76"/>
      <c r="H762" s="76"/>
      <c r="I762" s="76"/>
      <c r="J762" s="119"/>
    </row>
    <row r="763" spans="2:10">
      <c r="B763" s="132" t="s">
        <v>196</v>
      </c>
      <c r="C763" s="76"/>
      <c r="D763" s="76"/>
      <c r="E763" s="76"/>
      <c r="F763" s="79">
        <v>132</v>
      </c>
      <c r="G763" s="76" t="str">
        <f>+[1]MATERIALES!B$88</f>
        <v>U</v>
      </c>
      <c r="H763" s="76">
        <v>1</v>
      </c>
      <c r="I763" s="79">
        <f t="shared" ref="I763:I768" si="10">ROUND(F763*H763,2)</f>
        <v>132</v>
      </c>
      <c r="J763" s="119"/>
    </row>
    <row r="764" spans="2:10">
      <c r="B764" s="118"/>
      <c r="C764" s="76"/>
      <c r="D764" s="76"/>
      <c r="E764" s="76"/>
      <c r="F764" s="79"/>
      <c r="G764" s="76"/>
      <c r="H764" s="76"/>
      <c r="I764" s="79">
        <f t="shared" si="10"/>
        <v>0</v>
      </c>
      <c r="J764" s="119"/>
    </row>
    <row r="765" spans="2:10">
      <c r="B765" s="118"/>
      <c r="C765" s="76"/>
      <c r="D765" s="76"/>
      <c r="E765" s="76"/>
      <c r="F765" s="79"/>
      <c r="G765" s="76"/>
      <c r="H765" s="76"/>
      <c r="I765" s="79">
        <f t="shared" si="10"/>
        <v>0</v>
      </c>
      <c r="J765" s="119"/>
    </row>
    <row r="766" spans="2:10">
      <c r="B766" s="118"/>
      <c r="C766" s="76"/>
      <c r="D766" s="76"/>
      <c r="E766" s="76"/>
      <c r="F766" s="79"/>
      <c r="G766" s="76"/>
      <c r="H766" s="79"/>
      <c r="I766" s="79">
        <f t="shared" si="10"/>
        <v>0</v>
      </c>
      <c r="J766" s="119"/>
    </row>
    <row r="767" spans="2:10">
      <c r="B767" s="118"/>
      <c r="C767" s="76"/>
      <c r="D767" s="76"/>
      <c r="E767" s="76"/>
      <c r="F767" s="79"/>
      <c r="G767" s="76"/>
      <c r="H767" s="79"/>
      <c r="I767" s="79">
        <f t="shared" si="10"/>
        <v>0</v>
      </c>
      <c r="J767" s="119"/>
    </row>
    <row r="768" spans="2:10">
      <c r="B768" s="118"/>
      <c r="C768" s="76"/>
      <c r="D768" s="76"/>
      <c r="E768" s="76"/>
      <c r="F768" s="79"/>
      <c r="G768" s="76"/>
      <c r="H768" s="79"/>
      <c r="I768" s="79">
        <f t="shared" si="10"/>
        <v>0</v>
      </c>
      <c r="J768" s="119"/>
    </row>
    <row r="769" spans="2:10">
      <c r="B769" s="118" t="s">
        <v>60</v>
      </c>
      <c r="C769" s="76"/>
      <c r="D769" s="76"/>
      <c r="E769" s="76"/>
      <c r="F769" s="76"/>
      <c r="G769" s="76"/>
      <c r="H769" s="76"/>
      <c r="I769" s="79">
        <f>SUM(I763:I768)</f>
        <v>132</v>
      </c>
      <c r="J769" s="119"/>
    </row>
    <row r="770" spans="2:10">
      <c r="B770" s="118" t="s">
        <v>50</v>
      </c>
      <c r="C770" s="76"/>
      <c r="D770" s="76"/>
      <c r="E770" s="76"/>
      <c r="F770" s="76"/>
      <c r="G770" s="76"/>
      <c r="H770" s="76"/>
      <c r="I770" s="76"/>
      <c r="J770" s="119"/>
    </row>
    <row r="771" spans="2:10">
      <c r="B771" s="118" t="s">
        <v>61</v>
      </c>
      <c r="C771" s="76"/>
      <c r="D771" s="76"/>
      <c r="E771" s="76"/>
      <c r="F771" s="76"/>
      <c r="G771" s="76"/>
      <c r="H771" s="76"/>
      <c r="I771" s="76"/>
      <c r="J771" s="119"/>
    </row>
    <row r="772" spans="2:10">
      <c r="B772" s="123" t="s">
        <v>62</v>
      </c>
      <c r="C772" s="80"/>
      <c r="D772" s="81" t="s">
        <v>63</v>
      </c>
      <c r="E772" s="80" t="s">
        <v>64</v>
      </c>
      <c r="F772" s="80" t="s">
        <v>65</v>
      </c>
      <c r="G772" s="80" t="s">
        <v>66</v>
      </c>
      <c r="H772" s="80" t="s">
        <v>67</v>
      </c>
      <c r="I772" s="80" t="s">
        <v>68</v>
      </c>
      <c r="J772" s="124"/>
    </row>
    <row r="773" spans="2:10">
      <c r="B773" s="118" t="s">
        <v>69</v>
      </c>
      <c r="C773" s="76"/>
      <c r="D773" s="76" t="s">
        <v>70</v>
      </c>
      <c r="E773" s="76"/>
      <c r="F773" s="76"/>
      <c r="G773" s="76"/>
      <c r="H773" s="76"/>
      <c r="I773" s="76"/>
      <c r="J773" s="119"/>
    </row>
    <row r="774" spans="2:10">
      <c r="B774" s="118" t="s">
        <v>71</v>
      </c>
      <c r="C774" s="76"/>
      <c r="D774" s="76"/>
      <c r="E774" s="76"/>
      <c r="F774" s="76"/>
      <c r="G774" s="76"/>
      <c r="H774" s="76"/>
      <c r="I774" s="76"/>
      <c r="J774" s="119"/>
    </row>
    <row r="775" spans="2:10">
      <c r="B775" s="118"/>
      <c r="C775" s="76"/>
      <c r="D775" s="76"/>
      <c r="E775" s="76"/>
      <c r="F775" s="76"/>
      <c r="G775" s="76"/>
      <c r="H775" s="76"/>
      <c r="I775" s="76"/>
      <c r="J775" s="119"/>
    </row>
    <row r="776" spans="2:10">
      <c r="B776" s="118"/>
      <c r="C776" s="76"/>
      <c r="D776" s="76"/>
      <c r="E776" s="76"/>
      <c r="F776" s="76"/>
      <c r="G776" s="76"/>
      <c r="H776" s="76"/>
      <c r="I776" s="76"/>
      <c r="J776" s="119"/>
    </row>
    <row r="777" spans="2:10">
      <c r="B777" s="118"/>
      <c r="C777" s="76"/>
      <c r="D777" s="76"/>
      <c r="E777" s="76"/>
      <c r="F777" s="76"/>
      <c r="G777" s="76"/>
      <c r="H777" s="76"/>
      <c r="I777" s="76"/>
      <c r="J777" s="119"/>
    </row>
    <row r="778" spans="2:10">
      <c r="B778" s="118" t="s">
        <v>72</v>
      </c>
      <c r="C778" s="76"/>
      <c r="D778" s="76"/>
      <c r="E778" s="76"/>
      <c r="F778" s="76"/>
      <c r="G778" s="76"/>
      <c r="H778" s="76"/>
      <c r="I778" s="76"/>
      <c r="J778" s="119"/>
    </row>
    <row r="779" spans="2:10">
      <c r="B779" s="118" t="s">
        <v>73</v>
      </c>
      <c r="C779" s="76"/>
      <c r="D779" s="76"/>
      <c r="E779" s="76"/>
      <c r="F779" s="76"/>
      <c r="G779" s="76"/>
      <c r="H779" s="76"/>
      <c r="I779" s="76"/>
      <c r="J779" s="119"/>
    </row>
    <row r="780" spans="2:10">
      <c r="B780" s="118" t="s">
        <v>74</v>
      </c>
      <c r="C780" s="76"/>
      <c r="D780" s="76"/>
      <c r="E780" s="76"/>
      <c r="F780" s="76"/>
      <c r="G780" s="76"/>
      <c r="H780" s="76"/>
      <c r="I780" s="76"/>
      <c r="J780" s="119"/>
    </row>
    <row r="781" spans="2:10">
      <c r="B781" s="125" t="s">
        <v>75</v>
      </c>
      <c r="C781" s="82"/>
      <c r="D781" s="82"/>
      <c r="E781" s="80" t="s">
        <v>55</v>
      </c>
      <c r="F781" s="80" t="s">
        <v>76</v>
      </c>
      <c r="G781" s="80" t="s">
        <v>77</v>
      </c>
      <c r="H781" s="80" t="s">
        <v>45</v>
      </c>
      <c r="I781" s="80" t="s">
        <v>56</v>
      </c>
      <c r="J781" s="124"/>
    </row>
    <row r="782" spans="2:10">
      <c r="B782" s="118"/>
      <c r="C782" s="76"/>
      <c r="D782" s="76"/>
      <c r="E782" s="76"/>
      <c r="F782" s="76"/>
      <c r="G782" s="76"/>
      <c r="H782" s="76"/>
      <c r="I782" s="76"/>
      <c r="J782" s="119"/>
    </row>
    <row r="783" spans="2:10">
      <c r="B783" s="118" t="str">
        <f>+'[1]MANO DE OBRA'!B$8</f>
        <v>CAT I                   PEONES</v>
      </c>
      <c r="C783" s="76"/>
      <c r="D783" s="76"/>
      <c r="E783" s="76">
        <v>4</v>
      </c>
      <c r="F783" s="79">
        <f>+'[1]MANO DE OBRA'!B$22</f>
        <v>1.4282860472222223</v>
      </c>
      <c r="G783" s="76">
        <f>ROUND(E783*F783,2)</f>
        <v>5.71</v>
      </c>
      <c r="H783" s="79">
        <v>0.4</v>
      </c>
      <c r="I783" s="79">
        <f>ROUND(G783*H783,2)</f>
        <v>2.2799999999999998</v>
      </c>
      <c r="J783" s="119"/>
    </row>
    <row r="784" spans="2:10">
      <c r="B784" s="118" t="str">
        <f>+'[1]MANO DE OBRA'!D$8</f>
        <v>CAT III ALB, FIE, CARP, ELEC</v>
      </c>
      <c r="C784" s="76"/>
      <c r="D784" s="76"/>
      <c r="E784" s="76">
        <v>2</v>
      </c>
      <c r="F784" s="79">
        <f>+'[1]MANO DE OBRA'!D$22</f>
        <v>1.4282860472222223</v>
      </c>
      <c r="G784" s="79">
        <f>ROUND(E784*F784,2)</f>
        <v>2.86</v>
      </c>
      <c r="H784" s="79">
        <f>+H783</f>
        <v>0.4</v>
      </c>
      <c r="I784" s="79">
        <f>ROUND(G784*H784,2)</f>
        <v>1.1399999999999999</v>
      </c>
      <c r="J784" s="119"/>
    </row>
    <row r="785" spans="2:10">
      <c r="B785" s="118" t="str">
        <f>+'[1]MANO DE OBRA'!E$8</f>
        <v>CAT IV MAESTRO, PERFORADOR</v>
      </c>
      <c r="C785" s="76"/>
      <c r="D785" s="76"/>
      <c r="E785" s="76">
        <v>2</v>
      </c>
      <c r="F785" s="79">
        <f>+'[1]MANO DE OBRA'!E$22</f>
        <v>1.4282860472222223</v>
      </c>
      <c r="G785" s="79">
        <f>ROUND(E785*F785,2)</f>
        <v>2.86</v>
      </c>
      <c r="H785" s="79">
        <f>+H783</f>
        <v>0.4</v>
      </c>
      <c r="I785" s="79">
        <f>ROUND(G785*H785,2)</f>
        <v>1.1399999999999999</v>
      </c>
      <c r="J785" s="119"/>
    </row>
    <row r="786" spans="2:10">
      <c r="B786" s="118"/>
      <c r="C786" s="76"/>
      <c r="D786" s="76"/>
      <c r="E786" s="76"/>
      <c r="F786" s="79"/>
      <c r="G786" s="79"/>
      <c r="H786" s="79"/>
      <c r="I786" s="79">
        <f>ROUND(G786*H786,2)</f>
        <v>0</v>
      </c>
      <c r="J786" s="119"/>
    </row>
    <row r="787" spans="2:10">
      <c r="B787" s="118" t="s">
        <v>78</v>
      </c>
      <c r="C787" s="76"/>
      <c r="D787" s="76"/>
      <c r="E787" s="76"/>
      <c r="F787" s="76"/>
      <c r="G787" s="76"/>
      <c r="H787" s="76"/>
      <c r="I787" s="76">
        <f>SUM(I783:I786)</f>
        <v>4.5599999999999996</v>
      </c>
      <c r="J787" s="119"/>
    </row>
    <row r="788" spans="2:10">
      <c r="B788" s="118"/>
      <c r="C788" s="76"/>
      <c r="D788" s="76"/>
      <c r="E788" s="76"/>
      <c r="F788" s="76"/>
      <c r="G788" s="76"/>
      <c r="H788" s="76"/>
      <c r="I788" s="76"/>
      <c r="J788" s="119"/>
    </row>
    <row r="789" spans="2:10">
      <c r="B789" s="118" t="s">
        <v>79</v>
      </c>
      <c r="C789" s="76"/>
      <c r="D789" s="76"/>
      <c r="E789" s="76"/>
      <c r="F789" s="76"/>
      <c r="G789" s="76"/>
      <c r="H789" s="76"/>
      <c r="I789" s="76">
        <f>+I787+I769+I758</f>
        <v>136.79</v>
      </c>
      <c r="J789" s="119"/>
    </row>
    <row r="790" spans="2:10">
      <c r="B790" s="118"/>
      <c r="C790" s="76"/>
      <c r="D790" s="76"/>
      <c r="E790" s="76"/>
      <c r="F790" s="76"/>
      <c r="G790" s="76"/>
      <c r="H790" s="76"/>
      <c r="I790" s="76"/>
      <c r="J790" s="119"/>
    </row>
    <row r="791" spans="2:10">
      <c r="B791" s="118" t="s">
        <v>80</v>
      </c>
      <c r="C791" s="76"/>
      <c r="D791" s="76"/>
      <c r="E791" s="76"/>
      <c r="F791" s="76"/>
      <c r="G791" s="76"/>
      <c r="H791" s="76"/>
      <c r="I791" s="76" t="s">
        <v>81</v>
      </c>
      <c r="J791" s="119"/>
    </row>
    <row r="792" spans="2:10">
      <c r="B792" s="120" t="s">
        <v>82</v>
      </c>
      <c r="C792" s="77"/>
      <c r="D792" s="77"/>
      <c r="E792" s="77"/>
      <c r="F792" s="77"/>
      <c r="G792" s="77"/>
      <c r="H792" s="78" t="s">
        <v>47</v>
      </c>
      <c r="I792" s="78" t="s">
        <v>56</v>
      </c>
      <c r="J792" s="126"/>
    </row>
    <row r="793" spans="2:10">
      <c r="B793" s="118"/>
      <c r="C793" s="76"/>
      <c r="D793" s="76"/>
      <c r="E793" s="76"/>
      <c r="F793" s="76"/>
      <c r="G793" s="76"/>
      <c r="H793" s="76"/>
      <c r="I793" s="76"/>
      <c r="J793" s="119"/>
    </row>
    <row r="794" spans="2:10">
      <c r="B794" s="118"/>
      <c r="C794" s="76"/>
      <c r="D794" s="76"/>
      <c r="E794" s="76"/>
      <c r="F794" s="76" t="s">
        <v>83</v>
      </c>
      <c r="G794" s="76"/>
      <c r="H794" s="83">
        <f>+[1]INDIRECTOS!B$10</f>
        <v>0.04</v>
      </c>
      <c r="I794" s="76">
        <f>ROUND(H794*I789,2)</f>
        <v>5.47</v>
      </c>
      <c r="J794" s="119"/>
    </row>
    <row r="795" spans="2:10">
      <c r="B795" s="118"/>
      <c r="C795" s="76"/>
      <c r="D795" s="76"/>
      <c r="E795" s="76"/>
      <c r="F795" s="76" t="s">
        <v>84</v>
      </c>
      <c r="G795" s="76"/>
      <c r="H795" s="83">
        <f>+[1]INDIRECTOS!B$11</f>
        <v>0.04</v>
      </c>
      <c r="I795" s="76">
        <f>ROUND(H795*I789,2)</f>
        <v>5.47</v>
      </c>
      <c r="J795" s="119"/>
    </row>
    <row r="796" spans="2:10">
      <c r="B796" s="118"/>
      <c r="C796" s="76"/>
      <c r="D796" s="76"/>
      <c r="E796" s="76"/>
      <c r="F796" s="76" t="s">
        <v>85</v>
      </c>
      <c r="G796" s="76"/>
      <c r="H796" s="83">
        <f>+[1]INDIRECTOS!B$12</f>
        <v>0.02</v>
      </c>
      <c r="I796" s="76">
        <f>ROUND(H796*I789,2)</f>
        <v>2.74</v>
      </c>
      <c r="J796" s="119"/>
    </row>
    <row r="797" spans="2:10">
      <c r="B797" s="118" t="s">
        <v>86</v>
      </c>
      <c r="C797" s="76"/>
      <c r="D797" s="76"/>
      <c r="E797" s="76"/>
      <c r="F797" s="76"/>
      <c r="G797" s="76"/>
      <c r="H797" s="76"/>
      <c r="I797" s="76">
        <f>SUM(I794:I796)</f>
        <v>13.68</v>
      </c>
      <c r="J797" s="119"/>
    </row>
    <row r="798" spans="2:10">
      <c r="B798" s="118" t="s">
        <v>87</v>
      </c>
      <c r="C798" s="76"/>
      <c r="D798" s="76"/>
      <c r="E798" s="76"/>
      <c r="F798" s="76"/>
      <c r="G798" s="76"/>
      <c r="H798" s="76"/>
      <c r="I798" s="76">
        <f>+I789+I797</f>
        <v>150.47</v>
      </c>
      <c r="J798" s="119"/>
    </row>
    <row r="799" spans="2:10" ht="13.5" thickBot="1">
      <c r="B799" s="127" t="s">
        <v>88</v>
      </c>
      <c r="C799" s="128"/>
      <c r="D799" s="128"/>
      <c r="E799" s="128"/>
      <c r="F799" s="128"/>
      <c r="G799" s="128"/>
      <c r="H799" s="128" t="s">
        <v>89</v>
      </c>
      <c r="I799" s="128">
        <f>+I798</f>
        <v>150.47</v>
      </c>
      <c r="J799" s="129"/>
    </row>
    <row r="801" spans="2:10" ht="15.75">
      <c r="B801" s="181" t="s">
        <v>146</v>
      </c>
      <c r="C801" s="181"/>
      <c r="D801" s="181"/>
      <c r="E801" s="181"/>
      <c r="F801" s="181"/>
      <c r="G801" s="181"/>
      <c r="H801" s="181"/>
      <c r="I801" s="181"/>
      <c r="J801" s="181"/>
    </row>
    <row r="802" spans="2:10" ht="13.5" thickBot="1"/>
    <row r="803" spans="2:10">
      <c r="B803" s="178" t="s">
        <v>33</v>
      </c>
      <c r="C803" s="179"/>
      <c r="D803" s="179"/>
      <c r="E803" s="179"/>
      <c r="F803" s="179"/>
      <c r="G803" s="179"/>
      <c r="H803" s="179"/>
      <c r="I803" s="179"/>
      <c r="J803" s="180"/>
    </row>
    <row r="804" spans="2:10" ht="15.75">
      <c r="B804" s="114" t="s">
        <v>21</v>
      </c>
      <c r="C804" s="1"/>
      <c r="D804" s="1"/>
      <c r="E804" s="1"/>
      <c r="F804" s="1"/>
      <c r="G804" s="1"/>
      <c r="H804" s="1"/>
      <c r="I804" s="1"/>
      <c r="J804" s="115"/>
    </row>
    <row r="805" spans="2:10" ht="15.75">
      <c r="B805" s="116" t="s">
        <v>22</v>
      </c>
      <c r="C805" s="70"/>
      <c r="D805" s="70"/>
      <c r="E805" s="70"/>
      <c r="F805" s="70"/>
      <c r="G805" s="70"/>
      <c r="H805" s="70"/>
      <c r="I805" s="70"/>
      <c r="J805" s="117"/>
    </row>
    <row r="806" spans="2:10">
      <c r="B806" s="118" t="s">
        <v>34</v>
      </c>
      <c r="C806" s="76"/>
      <c r="D806" s="76"/>
      <c r="E806" s="76"/>
      <c r="F806" s="76"/>
      <c r="G806" s="76"/>
      <c r="H806" s="76"/>
      <c r="I806" s="76"/>
      <c r="J806" s="119"/>
    </row>
    <row r="807" spans="2:10">
      <c r="B807" s="118" t="s">
        <v>35</v>
      </c>
      <c r="C807" s="76" t="s">
        <v>197</v>
      </c>
      <c r="D807" s="76"/>
      <c r="E807" s="76"/>
      <c r="F807" s="76"/>
      <c r="G807" s="76"/>
      <c r="H807" s="76"/>
      <c r="I807" s="76"/>
      <c r="J807" s="119"/>
    </row>
    <row r="808" spans="2:10">
      <c r="B808" s="118" t="s">
        <v>37</v>
      </c>
      <c r="C808" s="75"/>
      <c r="D808" s="76"/>
      <c r="E808" s="76"/>
      <c r="F808" s="76"/>
      <c r="G808" s="76"/>
      <c r="H808" s="141" t="s">
        <v>217</v>
      </c>
      <c r="I808" s="141" t="s">
        <v>15</v>
      </c>
      <c r="J808" s="119"/>
    </row>
    <row r="809" spans="2:10">
      <c r="B809" s="118" t="s">
        <v>38</v>
      </c>
      <c r="C809" s="76"/>
      <c r="D809" s="76"/>
      <c r="E809" s="76"/>
      <c r="F809" s="76"/>
      <c r="G809" s="76"/>
      <c r="H809" s="76"/>
      <c r="I809" s="76"/>
      <c r="J809" s="119"/>
    </row>
    <row r="810" spans="2:10">
      <c r="B810" s="120" t="s">
        <v>39</v>
      </c>
      <c r="C810" s="78" t="s">
        <v>40</v>
      </c>
      <c r="D810" s="78" t="s">
        <v>41</v>
      </c>
      <c r="E810" s="78" t="s">
        <v>42</v>
      </c>
      <c r="F810" s="78" t="s">
        <v>43</v>
      </c>
      <c r="G810" s="78" t="s">
        <v>44</v>
      </c>
      <c r="H810" s="78" t="s">
        <v>45</v>
      </c>
      <c r="I810" s="78" t="s">
        <v>46</v>
      </c>
      <c r="J810" s="121"/>
    </row>
    <row r="811" spans="2:10">
      <c r="B811" s="118" t="s">
        <v>48</v>
      </c>
      <c r="C811" s="76"/>
      <c r="D811" s="76"/>
      <c r="E811" s="76"/>
      <c r="F811" s="76"/>
      <c r="G811" s="76"/>
      <c r="H811" s="76"/>
      <c r="I811" s="76"/>
      <c r="J811" s="119"/>
    </row>
    <row r="812" spans="2:10">
      <c r="B812" s="118"/>
      <c r="C812" s="76"/>
      <c r="D812" s="76"/>
      <c r="E812" s="79"/>
      <c r="F812" s="79"/>
      <c r="G812" s="79"/>
      <c r="H812" s="79"/>
      <c r="I812" s="79">
        <f>+ROUND(G812*H812,2)</f>
        <v>0</v>
      </c>
      <c r="J812" s="119"/>
    </row>
    <row r="813" spans="2:10">
      <c r="B813" s="118"/>
      <c r="C813" s="76"/>
      <c r="D813" s="76"/>
      <c r="E813" s="79"/>
      <c r="F813" s="79"/>
      <c r="G813" s="79"/>
      <c r="H813" s="79"/>
      <c r="I813" s="79">
        <f>+ROUND(G813*H813,2)</f>
        <v>0</v>
      </c>
      <c r="J813" s="119"/>
    </row>
    <row r="814" spans="2:10">
      <c r="B814" s="118" t="str">
        <f>+[1]EQUIPOS!A$32</f>
        <v>HERRAMIENTAS MENORES</v>
      </c>
      <c r="C814" s="76"/>
      <c r="D814" s="76"/>
      <c r="E814" s="79"/>
      <c r="F814" s="79"/>
      <c r="G814" s="79"/>
      <c r="H814" s="79"/>
      <c r="I814" s="79">
        <f>ROUND(I844*5%,2)</f>
        <v>0.23</v>
      </c>
      <c r="J814" s="119"/>
    </row>
    <row r="815" spans="2:10">
      <c r="B815" s="118" t="s">
        <v>49</v>
      </c>
      <c r="C815" s="76"/>
      <c r="D815" s="76"/>
      <c r="E815" s="79"/>
      <c r="F815" s="79"/>
      <c r="G815" s="79"/>
      <c r="H815" s="79"/>
      <c r="I815" s="79">
        <f>SUM(I812:I814)</f>
        <v>0.23</v>
      </c>
      <c r="J815" s="119"/>
    </row>
    <row r="816" spans="2:10">
      <c r="B816" s="118" t="s">
        <v>50</v>
      </c>
      <c r="C816" s="76"/>
      <c r="D816" s="76"/>
      <c r="E816" s="76"/>
      <c r="F816" s="76"/>
      <c r="G816" s="76"/>
      <c r="H816" s="76"/>
      <c r="I816" s="76"/>
      <c r="J816" s="119"/>
    </row>
    <row r="817" spans="2:10">
      <c r="B817" s="118" t="s">
        <v>51</v>
      </c>
      <c r="C817" s="76"/>
      <c r="D817" s="76"/>
      <c r="E817" s="76"/>
      <c r="F817" s="76"/>
      <c r="G817" s="76"/>
      <c r="H817" s="76"/>
      <c r="I817" s="76"/>
      <c r="J817" s="119"/>
    </row>
    <row r="818" spans="2:10">
      <c r="B818" s="122" t="s">
        <v>52</v>
      </c>
      <c r="C818" s="78"/>
      <c r="D818" s="78"/>
      <c r="E818" s="78"/>
      <c r="F818" s="78" t="s">
        <v>53</v>
      </c>
      <c r="G818" s="78" t="s">
        <v>54</v>
      </c>
      <c r="H818" s="78" t="s">
        <v>55</v>
      </c>
      <c r="I818" s="78" t="s">
        <v>56</v>
      </c>
      <c r="J818" s="121"/>
    </row>
    <row r="819" spans="2:10">
      <c r="B819" s="118" t="s">
        <v>50</v>
      </c>
      <c r="C819" s="76"/>
      <c r="D819" s="76"/>
      <c r="E819" s="76"/>
      <c r="F819" s="76"/>
      <c r="G819" s="76"/>
      <c r="H819" s="76"/>
      <c r="I819" s="76"/>
      <c r="J819" s="119"/>
    </row>
    <row r="820" spans="2:10">
      <c r="B820" s="132" t="s">
        <v>198</v>
      </c>
      <c r="C820" s="76"/>
      <c r="D820" s="76"/>
      <c r="E820" s="76"/>
      <c r="F820" s="79">
        <v>118</v>
      </c>
      <c r="G820" s="76" t="str">
        <f>+[1]MATERIALES!B$88</f>
        <v>U</v>
      </c>
      <c r="H820" s="76">
        <v>1</v>
      </c>
      <c r="I820" s="79">
        <f t="shared" ref="I820:I825" si="11">ROUND(F820*H820,2)</f>
        <v>118</v>
      </c>
      <c r="J820" s="119"/>
    </row>
    <row r="821" spans="2:10">
      <c r="B821" s="118"/>
      <c r="C821" s="76"/>
      <c r="D821" s="76"/>
      <c r="E821" s="76"/>
      <c r="F821" s="79"/>
      <c r="G821" s="76"/>
      <c r="H821" s="76"/>
      <c r="I821" s="79">
        <f t="shared" si="11"/>
        <v>0</v>
      </c>
      <c r="J821" s="119"/>
    </row>
    <row r="822" spans="2:10">
      <c r="B822" s="118"/>
      <c r="C822" s="76"/>
      <c r="D822" s="76"/>
      <c r="E822" s="76"/>
      <c r="F822" s="79"/>
      <c r="G822" s="76"/>
      <c r="H822" s="76"/>
      <c r="I822" s="79">
        <f t="shared" si="11"/>
        <v>0</v>
      </c>
      <c r="J822" s="119"/>
    </row>
    <row r="823" spans="2:10">
      <c r="B823" s="118"/>
      <c r="C823" s="76"/>
      <c r="D823" s="76"/>
      <c r="E823" s="76"/>
      <c r="F823" s="79"/>
      <c r="G823" s="76"/>
      <c r="H823" s="79"/>
      <c r="I823" s="79">
        <f t="shared" si="11"/>
        <v>0</v>
      </c>
      <c r="J823" s="119"/>
    </row>
    <row r="824" spans="2:10">
      <c r="B824" s="118"/>
      <c r="C824" s="76"/>
      <c r="D824" s="76"/>
      <c r="E824" s="76"/>
      <c r="F824" s="79"/>
      <c r="G824" s="76"/>
      <c r="H824" s="79"/>
      <c r="I824" s="79">
        <f t="shared" si="11"/>
        <v>0</v>
      </c>
      <c r="J824" s="119"/>
    </row>
    <row r="825" spans="2:10">
      <c r="B825" s="118"/>
      <c r="C825" s="76"/>
      <c r="D825" s="76"/>
      <c r="E825" s="76"/>
      <c r="F825" s="79"/>
      <c r="G825" s="76"/>
      <c r="H825" s="79"/>
      <c r="I825" s="79">
        <f t="shared" si="11"/>
        <v>0</v>
      </c>
      <c r="J825" s="119"/>
    </row>
    <row r="826" spans="2:10">
      <c r="B826" s="118" t="s">
        <v>60</v>
      </c>
      <c r="C826" s="76"/>
      <c r="D826" s="76"/>
      <c r="E826" s="76"/>
      <c r="F826" s="76"/>
      <c r="G826" s="76"/>
      <c r="H826" s="76"/>
      <c r="I826" s="79">
        <f>SUM(I820:I825)</f>
        <v>118</v>
      </c>
      <c r="J826" s="119"/>
    </row>
    <row r="827" spans="2:10">
      <c r="B827" s="118" t="s">
        <v>50</v>
      </c>
      <c r="C827" s="76"/>
      <c r="D827" s="76"/>
      <c r="E827" s="76"/>
      <c r="F827" s="76"/>
      <c r="G827" s="76"/>
      <c r="H827" s="76"/>
      <c r="I827" s="76"/>
      <c r="J827" s="119"/>
    </row>
    <row r="828" spans="2:10">
      <c r="B828" s="118" t="s">
        <v>61</v>
      </c>
      <c r="C828" s="76"/>
      <c r="D828" s="76"/>
      <c r="E828" s="76"/>
      <c r="F828" s="76"/>
      <c r="G828" s="76"/>
      <c r="H828" s="76"/>
      <c r="I828" s="76"/>
      <c r="J828" s="119"/>
    </row>
    <row r="829" spans="2:10">
      <c r="B829" s="123" t="s">
        <v>62</v>
      </c>
      <c r="C829" s="80"/>
      <c r="D829" s="81" t="s">
        <v>63</v>
      </c>
      <c r="E829" s="80" t="s">
        <v>64</v>
      </c>
      <c r="F829" s="80" t="s">
        <v>65</v>
      </c>
      <c r="G829" s="80" t="s">
        <v>66</v>
      </c>
      <c r="H829" s="80" t="s">
        <v>67</v>
      </c>
      <c r="I829" s="80" t="s">
        <v>68</v>
      </c>
      <c r="J829" s="124"/>
    </row>
    <row r="830" spans="2:10">
      <c r="B830" s="118" t="s">
        <v>69</v>
      </c>
      <c r="C830" s="76"/>
      <c r="D830" s="76" t="s">
        <v>70</v>
      </c>
      <c r="E830" s="76"/>
      <c r="F830" s="76"/>
      <c r="G830" s="76"/>
      <c r="H830" s="76"/>
      <c r="I830" s="76"/>
      <c r="J830" s="119"/>
    </row>
    <row r="831" spans="2:10">
      <c r="B831" s="118" t="s">
        <v>71</v>
      </c>
      <c r="C831" s="76"/>
      <c r="D831" s="76"/>
      <c r="E831" s="76"/>
      <c r="F831" s="76"/>
      <c r="G831" s="76"/>
      <c r="H831" s="76"/>
      <c r="I831" s="76"/>
      <c r="J831" s="119"/>
    </row>
    <row r="832" spans="2:10">
      <c r="B832" s="118"/>
      <c r="C832" s="76"/>
      <c r="D832" s="76"/>
      <c r="E832" s="76"/>
      <c r="F832" s="76"/>
      <c r="G832" s="76"/>
      <c r="H832" s="76"/>
      <c r="I832" s="76"/>
      <c r="J832" s="119"/>
    </row>
    <row r="833" spans="2:10">
      <c r="B833" s="118"/>
      <c r="C833" s="76"/>
      <c r="D833" s="76"/>
      <c r="E833" s="76"/>
      <c r="F833" s="76"/>
      <c r="G833" s="76"/>
      <c r="H833" s="76"/>
      <c r="I833" s="76"/>
      <c r="J833" s="119"/>
    </row>
    <row r="834" spans="2:10">
      <c r="B834" s="118"/>
      <c r="C834" s="76"/>
      <c r="D834" s="76"/>
      <c r="E834" s="76"/>
      <c r="F834" s="76"/>
      <c r="G834" s="76"/>
      <c r="H834" s="76"/>
      <c r="I834" s="76"/>
      <c r="J834" s="119"/>
    </row>
    <row r="835" spans="2:10">
      <c r="B835" s="118" t="s">
        <v>72</v>
      </c>
      <c r="C835" s="76"/>
      <c r="D835" s="76"/>
      <c r="E835" s="76"/>
      <c r="F835" s="76"/>
      <c r="G835" s="76"/>
      <c r="H835" s="76"/>
      <c r="I835" s="76"/>
      <c r="J835" s="119"/>
    </row>
    <row r="836" spans="2:10">
      <c r="B836" s="118" t="s">
        <v>73</v>
      </c>
      <c r="C836" s="76"/>
      <c r="D836" s="76"/>
      <c r="E836" s="76"/>
      <c r="F836" s="76"/>
      <c r="G836" s="76"/>
      <c r="H836" s="76"/>
      <c r="I836" s="76"/>
      <c r="J836" s="119"/>
    </row>
    <row r="837" spans="2:10">
      <c r="B837" s="118" t="s">
        <v>74</v>
      </c>
      <c r="C837" s="76"/>
      <c r="D837" s="76"/>
      <c r="E837" s="76"/>
      <c r="F837" s="76"/>
      <c r="G837" s="76"/>
      <c r="H837" s="76"/>
      <c r="I837" s="76"/>
      <c r="J837" s="119"/>
    </row>
    <row r="838" spans="2:10">
      <c r="B838" s="125" t="s">
        <v>75</v>
      </c>
      <c r="C838" s="82"/>
      <c r="D838" s="82"/>
      <c r="E838" s="80" t="s">
        <v>55</v>
      </c>
      <c r="F838" s="80" t="s">
        <v>76</v>
      </c>
      <c r="G838" s="80" t="s">
        <v>77</v>
      </c>
      <c r="H838" s="80" t="s">
        <v>45</v>
      </c>
      <c r="I838" s="80" t="s">
        <v>56</v>
      </c>
      <c r="J838" s="124"/>
    </row>
    <row r="839" spans="2:10">
      <c r="B839" s="118"/>
      <c r="C839" s="76"/>
      <c r="D839" s="76"/>
      <c r="E839" s="76"/>
      <c r="F839" s="76"/>
      <c r="G839" s="76"/>
      <c r="H839" s="76"/>
      <c r="I839" s="76"/>
      <c r="J839" s="119"/>
    </row>
    <row r="840" spans="2:10">
      <c r="B840" s="118" t="str">
        <f>+'[1]MANO DE OBRA'!B$8</f>
        <v>CAT I                   PEONES</v>
      </c>
      <c r="C840" s="76"/>
      <c r="D840" s="76"/>
      <c r="E840" s="76">
        <v>4</v>
      </c>
      <c r="F840" s="79">
        <f>+'[1]MANO DE OBRA'!B$22</f>
        <v>1.4282860472222223</v>
      </c>
      <c r="G840" s="76">
        <f>ROUND(E840*F840,2)</f>
        <v>5.71</v>
      </c>
      <c r="H840" s="79">
        <v>0.4</v>
      </c>
      <c r="I840" s="79">
        <f>ROUND(G840*H840,2)</f>
        <v>2.2799999999999998</v>
      </c>
      <c r="J840" s="119"/>
    </row>
    <row r="841" spans="2:10">
      <c r="B841" s="118" t="str">
        <f>+'[1]MANO DE OBRA'!D$8</f>
        <v>CAT III ALB, FIE, CARP, ELEC</v>
      </c>
      <c r="C841" s="76"/>
      <c r="D841" s="76"/>
      <c r="E841" s="76">
        <v>2</v>
      </c>
      <c r="F841" s="79">
        <f>+'[1]MANO DE OBRA'!D$22</f>
        <v>1.4282860472222223</v>
      </c>
      <c r="G841" s="79">
        <f>ROUND(E841*F841,2)</f>
        <v>2.86</v>
      </c>
      <c r="H841" s="79">
        <f>+H840</f>
        <v>0.4</v>
      </c>
      <c r="I841" s="79">
        <f>ROUND(G841*H841,2)</f>
        <v>1.1399999999999999</v>
      </c>
      <c r="J841" s="119"/>
    </row>
    <row r="842" spans="2:10">
      <c r="B842" s="118" t="str">
        <f>+'[1]MANO DE OBRA'!E$8</f>
        <v>CAT IV MAESTRO, PERFORADOR</v>
      </c>
      <c r="C842" s="76"/>
      <c r="D842" s="76"/>
      <c r="E842" s="76">
        <v>2</v>
      </c>
      <c r="F842" s="79">
        <f>+'[1]MANO DE OBRA'!E$22</f>
        <v>1.4282860472222223</v>
      </c>
      <c r="G842" s="79">
        <f>ROUND(E842*F842,2)</f>
        <v>2.86</v>
      </c>
      <c r="H842" s="79">
        <f>+H840</f>
        <v>0.4</v>
      </c>
      <c r="I842" s="79">
        <f>ROUND(G842*H842,2)</f>
        <v>1.1399999999999999</v>
      </c>
      <c r="J842" s="119"/>
    </row>
    <row r="843" spans="2:10">
      <c r="B843" s="118"/>
      <c r="C843" s="76"/>
      <c r="D843" s="76"/>
      <c r="E843" s="76"/>
      <c r="F843" s="79"/>
      <c r="G843" s="79"/>
      <c r="H843" s="79"/>
      <c r="I843" s="79">
        <f>ROUND(G843*H843,2)</f>
        <v>0</v>
      </c>
      <c r="J843" s="119"/>
    </row>
    <row r="844" spans="2:10">
      <c r="B844" s="118" t="s">
        <v>78</v>
      </c>
      <c r="C844" s="76"/>
      <c r="D844" s="76"/>
      <c r="E844" s="76"/>
      <c r="F844" s="76"/>
      <c r="G844" s="76"/>
      <c r="H844" s="76"/>
      <c r="I844" s="76">
        <f>SUM(I840:I843)</f>
        <v>4.5599999999999996</v>
      </c>
      <c r="J844" s="119"/>
    </row>
    <row r="845" spans="2:10">
      <c r="B845" s="118"/>
      <c r="C845" s="76"/>
      <c r="D845" s="76"/>
      <c r="E845" s="76"/>
      <c r="F845" s="76"/>
      <c r="G845" s="76"/>
      <c r="H845" s="76"/>
      <c r="I845" s="76"/>
      <c r="J845" s="119"/>
    </row>
    <row r="846" spans="2:10">
      <c r="B846" s="118" t="s">
        <v>79</v>
      </c>
      <c r="C846" s="76"/>
      <c r="D846" s="76"/>
      <c r="E846" s="76"/>
      <c r="F846" s="76"/>
      <c r="G846" s="76"/>
      <c r="H846" s="76"/>
      <c r="I846" s="76">
        <f>+I844+I826+I815</f>
        <v>122.79</v>
      </c>
      <c r="J846" s="119"/>
    </row>
    <row r="847" spans="2:10">
      <c r="B847" s="118"/>
      <c r="C847" s="76"/>
      <c r="D847" s="76"/>
      <c r="E847" s="76"/>
      <c r="F847" s="76"/>
      <c r="G847" s="76"/>
      <c r="H847" s="76"/>
      <c r="I847" s="76"/>
      <c r="J847" s="119"/>
    </row>
    <row r="848" spans="2:10">
      <c r="B848" s="118" t="s">
        <v>80</v>
      </c>
      <c r="C848" s="76"/>
      <c r="D848" s="76"/>
      <c r="E848" s="76"/>
      <c r="F848" s="76"/>
      <c r="G848" s="76"/>
      <c r="H848" s="76"/>
      <c r="I848" s="76" t="s">
        <v>81</v>
      </c>
      <c r="J848" s="119"/>
    </row>
    <row r="849" spans="2:10">
      <c r="B849" s="120" t="s">
        <v>82</v>
      </c>
      <c r="C849" s="77"/>
      <c r="D849" s="77"/>
      <c r="E849" s="77"/>
      <c r="F849" s="77"/>
      <c r="G849" s="77"/>
      <c r="H849" s="78" t="s">
        <v>47</v>
      </c>
      <c r="I849" s="78" t="s">
        <v>56</v>
      </c>
      <c r="J849" s="126"/>
    </row>
    <row r="850" spans="2:10">
      <c r="B850" s="118"/>
      <c r="C850" s="76"/>
      <c r="D850" s="76"/>
      <c r="E850" s="76"/>
      <c r="F850" s="76"/>
      <c r="G850" s="76"/>
      <c r="H850" s="76"/>
      <c r="I850" s="76"/>
      <c r="J850" s="119"/>
    </row>
    <row r="851" spans="2:10">
      <c r="B851" s="118"/>
      <c r="C851" s="76"/>
      <c r="D851" s="76"/>
      <c r="E851" s="76"/>
      <c r="F851" s="76" t="s">
        <v>83</v>
      </c>
      <c r="G851" s="76"/>
      <c r="H851" s="83">
        <f>+[1]INDIRECTOS!B$10</f>
        <v>0.04</v>
      </c>
      <c r="I851" s="76">
        <f>ROUND(H851*I846,2)</f>
        <v>4.91</v>
      </c>
      <c r="J851" s="119"/>
    </row>
    <row r="852" spans="2:10">
      <c r="B852" s="118"/>
      <c r="C852" s="76"/>
      <c r="D852" s="76"/>
      <c r="E852" s="76"/>
      <c r="F852" s="76" t="s">
        <v>84</v>
      </c>
      <c r="G852" s="76"/>
      <c r="H852" s="83">
        <f>+[1]INDIRECTOS!B$11</f>
        <v>0.04</v>
      </c>
      <c r="I852" s="76">
        <f>ROUND(H852*I846,2)</f>
        <v>4.91</v>
      </c>
      <c r="J852" s="119"/>
    </row>
    <row r="853" spans="2:10">
      <c r="B853" s="118"/>
      <c r="C853" s="76"/>
      <c r="D853" s="76"/>
      <c r="E853" s="76"/>
      <c r="F853" s="76" t="s">
        <v>85</v>
      </c>
      <c r="G853" s="76"/>
      <c r="H853" s="83">
        <f>+[1]INDIRECTOS!B$12</f>
        <v>0.02</v>
      </c>
      <c r="I853" s="76">
        <f>ROUND(H853*I846,2)</f>
        <v>2.46</v>
      </c>
      <c r="J853" s="119"/>
    </row>
    <row r="854" spans="2:10">
      <c r="B854" s="118" t="s">
        <v>86</v>
      </c>
      <c r="C854" s="76"/>
      <c r="D854" s="76"/>
      <c r="E854" s="76"/>
      <c r="F854" s="76"/>
      <c r="G854" s="76"/>
      <c r="H854" s="76"/>
      <c r="I854" s="76">
        <f>SUM(I851:I853)</f>
        <v>12.280000000000001</v>
      </c>
      <c r="J854" s="119"/>
    </row>
    <row r="855" spans="2:10">
      <c r="B855" s="118" t="s">
        <v>87</v>
      </c>
      <c r="C855" s="76"/>
      <c r="D855" s="76"/>
      <c r="E855" s="76"/>
      <c r="F855" s="76"/>
      <c r="G855" s="76"/>
      <c r="H855" s="76"/>
      <c r="I855" s="76">
        <f>+I846+I854</f>
        <v>135.07</v>
      </c>
      <c r="J855" s="119"/>
    </row>
    <row r="856" spans="2:10" ht="13.5" thickBot="1">
      <c r="B856" s="127" t="s">
        <v>88</v>
      </c>
      <c r="C856" s="128"/>
      <c r="D856" s="128"/>
      <c r="E856" s="128"/>
      <c r="F856" s="128"/>
      <c r="G856" s="128"/>
      <c r="H856" s="128" t="s">
        <v>89</v>
      </c>
      <c r="I856" s="128">
        <f>+I855</f>
        <v>135.07</v>
      </c>
      <c r="J856" s="129"/>
    </row>
    <row r="858" spans="2:10" ht="15.75">
      <c r="B858" s="181" t="s">
        <v>147</v>
      </c>
      <c r="C858" s="181"/>
      <c r="D858" s="181"/>
      <c r="E858" s="181"/>
      <c r="F858" s="181"/>
      <c r="G858" s="181"/>
      <c r="H858" s="181"/>
      <c r="I858" s="181"/>
      <c r="J858" s="181"/>
    </row>
    <row r="859" spans="2:10" ht="13.5" thickBot="1"/>
    <row r="860" spans="2:10">
      <c r="B860" s="178" t="s">
        <v>33</v>
      </c>
      <c r="C860" s="179"/>
      <c r="D860" s="179"/>
      <c r="E860" s="179"/>
      <c r="F860" s="179"/>
      <c r="G860" s="179"/>
      <c r="H860" s="179"/>
      <c r="I860" s="179"/>
      <c r="J860" s="180"/>
    </row>
    <row r="861" spans="2:10" ht="15.75">
      <c r="B861" s="114" t="s">
        <v>21</v>
      </c>
      <c r="C861" s="1"/>
      <c r="D861" s="1"/>
      <c r="E861" s="1"/>
      <c r="F861" s="1"/>
      <c r="G861" s="1"/>
      <c r="H861" s="1"/>
      <c r="I861" s="1"/>
      <c r="J861" s="115"/>
    </row>
    <row r="862" spans="2:10" ht="15.75">
      <c r="B862" s="116" t="s">
        <v>22</v>
      </c>
      <c r="C862" s="70"/>
      <c r="D862" s="70"/>
      <c r="E862" s="70"/>
      <c r="F862" s="70"/>
      <c r="G862" s="70"/>
      <c r="H862" s="70"/>
      <c r="I862" s="70"/>
      <c r="J862" s="117"/>
    </row>
    <row r="863" spans="2:10">
      <c r="B863" s="118" t="s">
        <v>34</v>
      </c>
      <c r="C863" s="76"/>
      <c r="D863" s="76"/>
      <c r="E863" s="76"/>
      <c r="F863" s="76"/>
      <c r="G863" s="76"/>
      <c r="H863" s="76"/>
      <c r="I863" s="76"/>
      <c r="J863" s="119"/>
    </row>
    <row r="864" spans="2:10">
      <c r="B864" s="118" t="s">
        <v>35</v>
      </c>
      <c r="C864" s="76" t="s">
        <v>98</v>
      </c>
      <c r="D864" s="76"/>
      <c r="E864" s="76"/>
      <c r="F864" s="76"/>
      <c r="G864" s="76"/>
      <c r="H864" s="76"/>
      <c r="I864" s="76"/>
      <c r="J864" s="119"/>
    </row>
    <row r="865" spans="2:10">
      <c r="B865" s="118" t="s">
        <v>37</v>
      </c>
      <c r="C865" s="76"/>
      <c r="D865" s="76"/>
      <c r="E865" s="76"/>
      <c r="F865" s="76"/>
      <c r="G865" s="76"/>
      <c r="H865" s="141" t="s">
        <v>217</v>
      </c>
      <c r="I865" s="141" t="s">
        <v>15</v>
      </c>
      <c r="J865" s="119"/>
    </row>
    <row r="866" spans="2:10">
      <c r="B866" s="118" t="s">
        <v>38</v>
      </c>
      <c r="C866" s="76"/>
      <c r="D866" s="76"/>
      <c r="E866" s="76"/>
      <c r="F866" s="76"/>
      <c r="G866" s="76"/>
      <c r="H866" s="76"/>
      <c r="I866" s="76"/>
      <c r="J866" s="119"/>
    </row>
    <row r="867" spans="2:10">
      <c r="B867" s="120" t="s">
        <v>39</v>
      </c>
      <c r="C867" s="78" t="s">
        <v>40</v>
      </c>
      <c r="D867" s="78" t="s">
        <v>41</v>
      </c>
      <c r="E867" s="78" t="s">
        <v>42</v>
      </c>
      <c r="F867" s="78" t="s">
        <v>43</v>
      </c>
      <c r="G867" s="78" t="s">
        <v>44</v>
      </c>
      <c r="H867" s="78" t="s">
        <v>45</v>
      </c>
      <c r="I867" s="78" t="s">
        <v>46</v>
      </c>
      <c r="J867" s="121"/>
    </row>
    <row r="868" spans="2:10">
      <c r="B868" s="118" t="s">
        <v>48</v>
      </c>
      <c r="C868" s="76"/>
      <c r="D868" s="76"/>
      <c r="E868" s="76"/>
      <c r="F868" s="76"/>
      <c r="G868" s="76"/>
      <c r="H868" s="76"/>
      <c r="I868" s="76"/>
      <c r="J868" s="119"/>
    </row>
    <row r="869" spans="2:10">
      <c r="B869" s="118"/>
      <c r="C869" s="76"/>
      <c r="D869" s="76"/>
      <c r="E869" s="79"/>
      <c r="F869" s="79"/>
      <c r="G869" s="79"/>
      <c r="H869" s="79"/>
      <c r="I869" s="79">
        <f>+ROUND(G869*H869,2)</f>
        <v>0</v>
      </c>
      <c r="J869" s="119"/>
    </row>
    <row r="870" spans="2:10">
      <c r="B870" s="118"/>
      <c r="C870" s="76"/>
      <c r="D870" s="76"/>
      <c r="E870" s="79"/>
      <c r="F870" s="79"/>
      <c r="G870" s="79"/>
      <c r="H870" s="79"/>
      <c r="I870" s="79">
        <f>+ROUND(G870*H870,2)</f>
        <v>0</v>
      </c>
      <c r="J870" s="119"/>
    </row>
    <row r="871" spans="2:10">
      <c r="B871" s="118" t="str">
        <f>+[1]EQUIPOS!A$32</f>
        <v>HERRAMIENTAS MENORES</v>
      </c>
      <c r="C871" s="76"/>
      <c r="D871" s="76"/>
      <c r="E871" s="79"/>
      <c r="F871" s="79"/>
      <c r="G871" s="79"/>
      <c r="H871" s="79"/>
      <c r="I871" s="79">
        <f>ROUND(I901*5%,2)</f>
        <v>0.23</v>
      </c>
      <c r="J871" s="119"/>
    </row>
    <row r="872" spans="2:10">
      <c r="B872" s="118" t="s">
        <v>49</v>
      </c>
      <c r="C872" s="76"/>
      <c r="D872" s="76"/>
      <c r="E872" s="79"/>
      <c r="F872" s="79"/>
      <c r="G872" s="79"/>
      <c r="H872" s="79"/>
      <c r="I872" s="79">
        <f>SUM(I869:I871)</f>
        <v>0.23</v>
      </c>
      <c r="J872" s="119"/>
    </row>
    <row r="873" spans="2:10">
      <c r="B873" s="118" t="s">
        <v>50</v>
      </c>
      <c r="C873" s="76"/>
      <c r="D873" s="76"/>
      <c r="E873" s="76"/>
      <c r="F873" s="76"/>
      <c r="G873" s="76"/>
      <c r="H873" s="76"/>
      <c r="I873" s="76"/>
      <c r="J873" s="119"/>
    </row>
    <row r="874" spans="2:10">
      <c r="B874" s="118" t="s">
        <v>51</v>
      </c>
      <c r="C874" s="76"/>
      <c r="D874" s="76"/>
      <c r="E874" s="76"/>
      <c r="F874" s="76"/>
      <c r="G874" s="76"/>
      <c r="H874" s="76"/>
      <c r="I874" s="76"/>
      <c r="J874" s="119"/>
    </row>
    <row r="875" spans="2:10">
      <c r="B875" s="122" t="s">
        <v>52</v>
      </c>
      <c r="C875" s="78"/>
      <c r="D875" s="78"/>
      <c r="E875" s="78"/>
      <c r="F875" s="78" t="s">
        <v>53</v>
      </c>
      <c r="G875" s="78" t="s">
        <v>54</v>
      </c>
      <c r="H875" s="78" t="s">
        <v>55</v>
      </c>
      <c r="I875" s="78" t="s">
        <v>56</v>
      </c>
      <c r="J875" s="121"/>
    </row>
    <row r="876" spans="2:10">
      <c r="B876" s="118" t="s">
        <v>50</v>
      </c>
      <c r="C876" s="76"/>
      <c r="D876" s="76"/>
      <c r="E876" s="76"/>
      <c r="F876" s="76"/>
      <c r="G876" s="76"/>
      <c r="H876" s="76"/>
      <c r="I876" s="76"/>
      <c r="J876" s="119"/>
    </row>
    <row r="877" spans="2:10">
      <c r="B877" s="118" t="str">
        <f>+[1]MATERIALES!A$83</f>
        <v>TAPAS DE HORMIGON ARMADO60 X60 CM,PARA ACERA C/MARCOY CONTMARC</v>
      </c>
      <c r="C877" s="76"/>
      <c r="D877" s="76"/>
      <c r="E877" s="76"/>
      <c r="F877" s="79">
        <f>+[1]MATERIALES!F$83</f>
        <v>31</v>
      </c>
      <c r="G877" s="76" t="str">
        <f>+[1]MATERIALES!B$83</f>
        <v>U</v>
      </c>
      <c r="H877" s="76">
        <v>1</v>
      </c>
      <c r="I877" s="79">
        <f t="shared" ref="I877:I882" si="12">ROUND(F877*H877,2)</f>
        <v>31</v>
      </c>
      <c r="J877" s="119"/>
    </row>
    <row r="878" spans="2:10">
      <c r="B878" s="118"/>
      <c r="C878" s="76"/>
      <c r="D878" s="76"/>
      <c r="E878" s="76"/>
      <c r="F878" s="79"/>
      <c r="G878" s="76"/>
      <c r="H878" s="76"/>
      <c r="I878" s="79">
        <f t="shared" si="12"/>
        <v>0</v>
      </c>
      <c r="J878" s="119"/>
    </row>
    <row r="879" spans="2:10">
      <c r="B879" s="118"/>
      <c r="C879" s="76"/>
      <c r="D879" s="76"/>
      <c r="E879" s="76"/>
      <c r="F879" s="79"/>
      <c r="G879" s="76"/>
      <c r="H879" s="76"/>
      <c r="I879" s="79">
        <f t="shared" si="12"/>
        <v>0</v>
      </c>
      <c r="J879" s="119"/>
    </row>
    <row r="880" spans="2:10">
      <c r="B880" s="118"/>
      <c r="C880" s="76"/>
      <c r="D880" s="76"/>
      <c r="E880" s="76"/>
      <c r="F880" s="79"/>
      <c r="G880" s="76"/>
      <c r="H880" s="79"/>
      <c r="I880" s="79">
        <f t="shared" si="12"/>
        <v>0</v>
      </c>
      <c r="J880" s="119"/>
    </row>
    <row r="881" spans="2:10">
      <c r="B881" s="118"/>
      <c r="C881" s="76"/>
      <c r="D881" s="76"/>
      <c r="E881" s="76"/>
      <c r="F881" s="79"/>
      <c r="G881" s="76"/>
      <c r="H881" s="79"/>
      <c r="I881" s="79">
        <f t="shared" si="12"/>
        <v>0</v>
      </c>
      <c r="J881" s="119"/>
    </row>
    <row r="882" spans="2:10">
      <c r="B882" s="118"/>
      <c r="C882" s="76"/>
      <c r="D882" s="76"/>
      <c r="E882" s="76"/>
      <c r="F882" s="79"/>
      <c r="G882" s="76"/>
      <c r="H882" s="79"/>
      <c r="I882" s="79">
        <f t="shared" si="12"/>
        <v>0</v>
      </c>
      <c r="J882" s="119"/>
    </row>
    <row r="883" spans="2:10">
      <c r="B883" s="118" t="s">
        <v>60</v>
      </c>
      <c r="C883" s="76"/>
      <c r="D883" s="76"/>
      <c r="E883" s="76"/>
      <c r="F883" s="76"/>
      <c r="G883" s="76"/>
      <c r="H883" s="76"/>
      <c r="I883" s="79">
        <f>SUM(I877:I882)</f>
        <v>31</v>
      </c>
      <c r="J883" s="119"/>
    </row>
    <row r="884" spans="2:10">
      <c r="B884" s="118" t="s">
        <v>50</v>
      </c>
      <c r="C884" s="76"/>
      <c r="D884" s="76"/>
      <c r="E884" s="76"/>
      <c r="F884" s="76"/>
      <c r="G884" s="76"/>
      <c r="H884" s="76"/>
      <c r="I884" s="76"/>
      <c r="J884" s="119"/>
    </row>
    <row r="885" spans="2:10">
      <c r="B885" s="118" t="s">
        <v>61</v>
      </c>
      <c r="C885" s="76"/>
      <c r="D885" s="76"/>
      <c r="E885" s="76"/>
      <c r="F885" s="76"/>
      <c r="G885" s="76"/>
      <c r="H885" s="76"/>
      <c r="I885" s="76"/>
      <c r="J885" s="119"/>
    </row>
    <row r="886" spans="2:10">
      <c r="B886" s="123" t="s">
        <v>62</v>
      </c>
      <c r="C886" s="80"/>
      <c r="D886" s="81" t="s">
        <v>63</v>
      </c>
      <c r="E886" s="80" t="s">
        <v>64</v>
      </c>
      <c r="F886" s="80" t="s">
        <v>65</v>
      </c>
      <c r="G886" s="80" t="s">
        <v>66</v>
      </c>
      <c r="H886" s="80" t="s">
        <v>67</v>
      </c>
      <c r="I886" s="80" t="s">
        <v>68</v>
      </c>
      <c r="J886" s="124"/>
    </row>
    <row r="887" spans="2:10">
      <c r="B887" s="118" t="s">
        <v>69</v>
      </c>
      <c r="C887" s="76"/>
      <c r="D887" s="76" t="s">
        <v>70</v>
      </c>
      <c r="E887" s="76"/>
      <c r="F887" s="76"/>
      <c r="G887" s="76"/>
      <c r="H887" s="76"/>
      <c r="I887" s="76"/>
      <c r="J887" s="119"/>
    </row>
    <row r="888" spans="2:10">
      <c r="B888" s="118" t="s">
        <v>71</v>
      </c>
      <c r="C888" s="76"/>
      <c r="D888" s="76"/>
      <c r="E888" s="76"/>
      <c r="F888" s="76"/>
      <c r="G888" s="76"/>
      <c r="H888" s="76"/>
      <c r="I888" s="76"/>
      <c r="J888" s="119"/>
    </row>
    <row r="889" spans="2:10">
      <c r="B889" s="118"/>
      <c r="C889" s="76"/>
      <c r="D889" s="76"/>
      <c r="E889" s="76"/>
      <c r="F889" s="76"/>
      <c r="G889" s="76"/>
      <c r="H889" s="76"/>
      <c r="I889" s="76"/>
      <c r="J889" s="119"/>
    </row>
    <row r="890" spans="2:10">
      <c r="B890" s="118"/>
      <c r="C890" s="76"/>
      <c r="D890" s="76"/>
      <c r="E890" s="76"/>
      <c r="F890" s="76"/>
      <c r="G890" s="76"/>
      <c r="H890" s="76"/>
      <c r="I890" s="76"/>
      <c r="J890" s="119"/>
    </row>
    <row r="891" spans="2:10">
      <c r="B891" s="118"/>
      <c r="C891" s="76"/>
      <c r="D891" s="76"/>
      <c r="E891" s="76"/>
      <c r="F891" s="76"/>
      <c r="G891" s="76"/>
      <c r="H891" s="76"/>
      <c r="I891" s="76"/>
      <c r="J891" s="119"/>
    </row>
    <row r="892" spans="2:10">
      <c r="B892" s="118" t="s">
        <v>72</v>
      </c>
      <c r="C892" s="76"/>
      <c r="D892" s="76"/>
      <c r="E892" s="76"/>
      <c r="F892" s="76"/>
      <c r="G892" s="76"/>
      <c r="H892" s="76"/>
      <c r="I892" s="76"/>
      <c r="J892" s="119"/>
    </row>
    <row r="893" spans="2:10">
      <c r="B893" s="118" t="s">
        <v>73</v>
      </c>
      <c r="C893" s="76"/>
      <c r="D893" s="76"/>
      <c r="E893" s="76"/>
      <c r="F893" s="76"/>
      <c r="G893" s="76"/>
      <c r="H893" s="76"/>
      <c r="I893" s="76"/>
      <c r="J893" s="119"/>
    </row>
    <row r="894" spans="2:10">
      <c r="B894" s="118" t="s">
        <v>74</v>
      </c>
      <c r="C894" s="76"/>
      <c r="D894" s="76"/>
      <c r="E894" s="76"/>
      <c r="F894" s="76"/>
      <c r="G894" s="76"/>
      <c r="H894" s="76"/>
      <c r="I894" s="76"/>
      <c r="J894" s="119"/>
    </row>
    <row r="895" spans="2:10">
      <c r="B895" s="125" t="s">
        <v>75</v>
      </c>
      <c r="C895" s="82"/>
      <c r="D895" s="82"/>
      <c r="E895" s="80" t="s">
        <v>55</v>
      </c>
      <c r="F895" s="80" t="s">
        <v>76</v>
      </c>
      <c r="G895" s="80" t="s">
        <v>77</v>
      </c>
      <c r="H895" s="80" t="s">
        <v>45</v>
      </c>
      <c r="I895" s="80" t="s">
        <v>56</v>
      </c>
      <c r="J895" s="124"/>
    </row>
    <row r="896" spans="2:10">
      <c r="B896" s="118"/>
      <c r="C896" s="76"/>
      <c r="D896" s="76"/>
      <c r="E896" s="76"/>
      <c r="F896" s="76"/>
      <c r="G896" s="76"/>
      <c r="H896" s="76"/>
      <c r="I896" s="76"/>
      <c r="J896" s="119"/>
    </row>
    <row r="897" spans="2:10">
      <c r="B897" s="118" t="str">
        <f>+'[1]MANO DE OBRA'!B$8</f>
        <v>CAT I                   PEONES</v>
      </c>
      <c r="C897" s="76"/>
      <c r="D897" s="76"/>
      <c r="E897" s="76">
        <v>4</v>
      </c>
      <c r="F897" s="79">
        <f>+'[1]MANO DE OBRA'!B$22</f>
        <v>1.4282860472222223</v>
      </c>
      <c r="G897" s="76">
        <f>ROUND(E897*F897,2)</f>
        <v>5.71</v>
      </c>
      <c r="H897" s="79">
        <v>0.4</v>
      </c>
      <c r="I897" s="79">
        <f>ROUND(G897*H897,2)</f>
        <v>2.2799999999999998</v>
      </c>
      <c r="J897" s="119"/>
    </row>
    <row r="898" spans="2:10">
      <c r="B898" s="118" t="str">
        <f>+'[1]MANO DE OBRA'!D$8</f>
        <v>CAT III ALB, FIE, CARP, ELEC</v>
      </c>
      <c r="C898" s="76"/>
      <c r="D898" s="76"/>
      <c r="E898" s="76">
        <v>2</v>
      </c>
      <c r="F898" s="79">
        <f>+'[1]MANO DE OBRA'!D$22</f>
        <v>1.4282860472222223</v>
      </c>
      <c r="G898" s="79">
        <f>ROUND(E898*F898,2)</f>
        <v>2.86</v>
      </c>
      <c r="H898" s="79">
        <f>+H897</f>
        <v>0.4</v>
      </c>
      <c r="I898" s="79">
        <f>ROUND(G898*H898,2)</f>
        <v>1.1399999999999999</v>
      </c>
      <c r="J898" s="119"/>
    </row>
    <row r="899" spans="2:10">
      <c r="B899" s="118" t="str">
        <f>+'[1]MANO DE OBRA'!E$8</f>
        <v>CAT IV MAESTRO, PERFORADOR</v>
      </c>
      <c r="C899" s="76"/>
      <c r="D899" s="76"/>
      <c r="E899" s="76">
        <v>2</v>
      </c>
      <c r="F899" s="79">
        <f>+'[1]MANO DE OBRA'!E$22</f>
        <v>1.4282860472222223</v>
      </c>
      <c r="G899" s="79">
        <f>ROUND(E899*F899,2)</f>
        <v>2.86</v>
      </c>
      <c r="H899" s="79">
        <f>+H897</f>
        <v>0.4</v>
      </c>
      <c r="I899" s="79">
        <f>ROUND(G899*H899,2)</f>
        <v>1.1399999999999999</v>
      </c>
      <c r="J899" s="119"/>
    </row>
    <row r="900" spans="2:10">
      <c r="B900" s="118"/>
      <c r="C900" s="76"/>
      <c r="D900" s="76"/>
      <c r="E900" s="76"/>
      <c r="F900" s="79"/>
      <c r="G900" s="79"/>
      <c r="H900" s="79"/>
      <c r="I900" s="79">
        <f>ROUND(G900*H900,2)</f>
        <v>0</v>
      </c>
      <c r="J900" s="119"/>
    </row>
    <row r="901" spans="2:10">
      <c r="B901" s="118" t="s">
        <v>78</v>
      </c>
      <c r="C901" s="76"/>
      <c r="D901" s="76"/>
      <c r="E901" s="76"/>
      <c r="F901" s="76"/>
      <c r="G901" s="76"/>
      <c r="H901" s="76"/>
      <c r="I901" s="76">
        <f>SUM(I897:I900)</f>
        <v>4.5599999999999996</v>
      </c>
      <c r="J901" s="119"/>
    </row>
    <row r="902" spans="2:10">
      <c r="B902" s="118"/>
      <c r="C902" s="76"/>
      <c r="D902" s="76"/>
      <c r="E902" s="76"/>
      <c r="F902" s="76"/>
      <c r="G902" s="76"/>
      <c r="H902" s="76"/>
      <c r="I902" s="76"/>
      <c r="J902" s="119"/>
    </row>
    <row r="903" spans="2:10">
      <c r="B903" s="118" t="s">
        <v>79</v>
      </c>
      <c r="C903" s="76"/>
      <c r="D903" s="76"/>
      <c r="E903" s="76"/>
      <c r="F903" s="76"/>
      <c r="G903" s="76"/>
      <c r="H903" s="76"/>
      <c r="I903" s="76">
        <f>+I901+I883+I872</f>
        <v>35.79</v>
      </c>
      <c r="J903" s="119"/>
    </row>
    <row r="904" spans="2:10">
      <c r="B904" s="118"/>
      <c r="C904" s="76"/>
      <c r="D904" s="76"/>
      <c r="E904" s="76"/>
      <c r="F904" s="76"/>
      <c r="G904" s="76"/>
      <c r="H904" s="76"/>
      <c r="I904" s="76"/>
      <c r="J904" s="119"/>
    </row>
    <row r="905" spans="2:10">
      <c r="B905" s="118" t="s">
        <v>80</v>
      </c>
      <c r="C905" s="76"/>
      <c r="D905" s="76"/>
      <c r="E905" s="76"/>
      <c r="F905" s="76"/>
      <c r="G905" s="76"/>
      <c r="H905" s="76"/>
      <c r="I905" s="76" t="s">
        <v>81</v>
      </c>
      <c r="J905" s="119"/>
    </row>
    <row r="906" spans="2:10">
      <c r="B906" s="120" t="s">
        <v>82</v>
      </c>
      <c r="C906" s="77"/>
      <c r="D906" s="77"/>
      <c r="E906" s="77"/>
      <c r="F906" s="77"/>
      <c r="G906" s="77"/>
      <c r="H906" s="78" t="s">
        <v>47</v>
      </c>
      <c r="I906" s="78" t="s">
        <v>56</v>
      </c>
      <c r="J906" s="126"/>
    </row>
    <row r="907" spans="2:10">
      <c r="B907" s="118"/>
      <c r="C907" s="76"/>
      <c r="D907" s="76"/>
      <c r="E907" s="76"/>
      <c r="F907" s="76"/>
      <c r="G907" s="76"/>
      <c r="H907" s="76"/>
      <c r="I907" s="76"/>
      <c r="J907" s="119"/>
    </row>
    <row r="908" spans="2:10">
      <c r="B908" s="118"/>
      <c r="C908" s="76"/>
      <c r="D908" s="76"/>
      <c r="E908" s="76"/>
      <c r="F908" s="76" t="s">
        <v>83</v>
      </c>
      <c r="G908" s="76"/>
      <c r="H908" s="83">
        <f>+[1]INDIRECTOS!B$10</f>
        <v>0.04</v>
      </c>
      <c r="I908" s="76">
        <f>ROUND(H908*I903,2)</f>
        <v>1.43</v>
      </c>
      <c r="J908" s="119"/>
    </row>
    <row r="909" spans="2:10">
      <c r="B909" s="118"/>
      <c r="C909" s="76"/>
      <c r="D909" s="76"/>
      <c r="E909" s="76"/>
      <c r="F909" s="76" t="s">
        <v>84</v>
      </c>
      <c r="G909" s="76"/>
      <c r="H909" s="83">
        <f>+[1]INDIRECTOS!B$11</f>
        <v>0.04</v>
      </c>
      <c r="I909" s="76">
        <f>ROUND(H909*I903,2)</f>
        <v>1.43</v>
      </c>
      <c r="J909" s="119"/>
    </row>
    <row r="910" spans="2:10">
      <c r="B910" s="118"/>
      <c r="C910" s="76"/>
      <c r="D910" s="76"/>
      <c r="E910" s="76"/>
      <c r="F910" s="76" t="s">
        <v>85</v>
      </c>
      <c r="G910" s="76"/>
      <c r="H910" s="83">
        <f>+[1]INDIRECTOS!B$12</f>
        <v>0.02</v>
      </c>
      <c r="I910" s="76">
        <f>ROUND(H910*I903,2)</f>
        <v>0.72</v>
      </c>
      <c r="J910" s="119"/>
    </row>
    <row r="911" spans="2:10">
      <c r="B911" s="118" t="s">
        <v>86</v>
      </c>
      <c r="C911" s="76"/>
      <c r="D911" s="76"/>
      <c r="E911" s="76"/>
      <c r="F911" s="76"/>
      <c r="G911" s="76"/>
      <c r="H911" s="76"/>
      <c r="I911" s="76">
        <f>SUM(I908:I910)</f>
        <v>3.58</v>
      </c>
      <c r="J911" s="119"/>
    </row>
    <row r="912" spans="2:10">
      <c r="B912" s="118" t="s">
        <v>87</v>
      </c>
      <c r="C912" s="76"/>
      <c r="D912" s="76"/>
      <c r="E912" s="76"/>
      <c r="F912" s="76"/>
      <c r="G912" s="76"/>
      <c r="H912" s="76"/>
      <c r="I912" s="76">
        <f>+I903+I911</f>
        <v>39.369999999999997</v>
      </c>
      <c r="J912" s="119"/>
    </row>
    <row r="913" spans="2:12" ht="13.5" thickBot="1">
      <c r="B913" s="127" t="s">
        <v>88</v>
      </c>
      <c r="C913" s="128"/>
      <c r="D913" s="128"/>
      <c r="E913" s="128"/>
      <c r="F913" s="128"/>
      <c r="G913" s="128"/>
      <c r="H913" s="128" t="s">
        <v>89</v>
      </c>
      <c r="I913" s="128">
        <f>+I912</f>
        <v>39.369999999999997</v>
      </c>
      <c r="J913" s="129"/>
    </row>
    <row r="915" spans="2:12">
      <c r="B915" s="134"/>
      <c r="C915" s="134"/>
      <c r="D915" s="134"/>
      <c r="E915" s="134"/>
      <c r="F915" s="134"/>
      <c r="G915" s="134"/>
      <c r="H915" s="134"/>
      <c r="I915" s="134"/>
      <c r="J915" s="134"/>
      <c r="L915" s="134"/>
    </row>
    <row r="917" spans="2:12" ht="15.75">
      <c r="B917" s="181" t="s">
        <v>148</v>
      </c>
      <c r="C917" s="181"/>
      <c r="D917" s="181"/>
      <c r="E917" s="181"/>
      <c r="F917" s="181"/>
      <c r="G917" s="181"/>
      <c r="H917" s="181"/>
      <c r="I917" s="181"/>
      <c r="J917" s="181"/>
    </row>
    <row r="918" spans="2:12" ht="13.5" thickBot="1"/>
    <row r="919" spans="2:12">
      <c r="B919" s="178" t="s">
        <v>33</v>
      </c>
      <c r="C919" s="179"/>
      <c r="D919" s="179"/>
      <c r="E919" s="179"/>
      <c r="F919" s="179"/>
      <c r="G919" s="179"/>
      <c r="H919" s="179"/>
      <c r="I919" s="179"/>
      <c r="J919" s="180"/>
    </row>
    <row r="920" spans="2:12" ht="15.75">
      <c r="B920" s="114" t="s">
        <v>21</v>
      </c>
      <c r="C920" s="1"/>
      <c r="D920" s="1"/>
      <c r="E920" s="1"/>
      <c r="F920" s="1"/>
      <c r="G920" s="1"/>
      <c r="H920" s="1"/>
      <c r="I920" s="1"/>
      <c r="J920" s="115"/>
    </row>
    <row r="921" spans="2:12" ht="15.75">
      <c r="B921" s="116" t="s">
        <v>22</v>
      </c>
      <c r="C921" s="70"/>
      <c r="D921" s="70"/>
      <c r="E921" s="70"/>
      <c r="F921" s="70"/>
      <c r="G921" s="70"/>
      <c r="H921" s="70"/>
      <c r="I921" s="70"/>
      <c r="J921" s="117"/>
    </row>
    <row r="922" spans="2:12">
      <c r="B922" s="118" t="s">
        <v>34</v>
      </c>
      <c r="C922" s="76"/>
      <c r="D922" s="76"/>
      <c r="E922" s="76"/>
      <c r="F922" s="76"/>
      <c r="G922" s="76"/>
      <c r="H922" s="76"/>
      <c r="I922" s="76"/>
      <c r="J922" s="119"/>
    </row>
    <row r="923" spans="2:12">
      <c r="B923" s="118" t="s">
        <v>35</v>
      </c>
      <c r="C923" s="141" t="s">
        <v>224</v>
      </c>
      <c r="D923" s="76"/>
      <c r="E923" s="76"/>
      <c r="F923" s="76"/>
      <c r="G923" s="76"/>
      <c r="H923" s="141" t="s">
        <v>217</v>
      </c>
      <c r="I923" s="141" t="s">
        <v>14</v>
      </c>
      <c r="J923" s="119"/>
    </row>
    <row r="924" spans="2:12">
      <c r="B924" s="118" t="s">
        <v>37</v>
      </c>
      <c r="C924" s="76"/>
      <c r="D924" s="76"/>
      <c r="E924" s="76"/>
      <c r="F924" s="76"/>
      <c r="G924" s="76"/>
      <c r="H924" s="76"/>
      <c r="I924" s="76"/>
      <c r="J924" s="119"/>
    </row>
    <row r="925" spans="2:12">
      <c r="B925" s="118" t="s">
        <v>38</v>
      </c>
      <c r="C925" s="76"/>
      <c r="D925" s="76"/>
      <c r="E925" s="76"/>
      <c r="F925" s="76"/>
      <c r="G925" s="76"/>
      <c r="H925" s="76"/>
      <c r="I925" s="76"/>
      <c r="J925" s="119"/>
    </row>
    <row r="926" spans="2:12">
      <c r="B926" s="120" t="s">
        <v>39</v>
      </c>
      <c r="C926" s="78" t="s">
        <v>40</v>
      </c>
      <c r="D926" s="78" t="s">
        <v>41</v>
      </c>
      <c r="E926" s="78" t="s">
        <v>42</v>
      </c>
      <c r="F926" s="78" t="s">
        <v>43</v>
      </c>
      <c r="G926" s="78" t="s">
        <v>44</v>
      </c>
      <c r="H926" s="78" t="s">
        <v>45</v>
      </c>
      <c r="I926" s="78" t="s">
        <v>46</v>
      </c>
      <c r="J926" s="121"/>
    </row>
    <row r="927" spans="2:12">
      <c r="B927" s="147" t="s">
        <v>203</v>
      </c>
      <c r="C927" s="76"/>
      <c r="D927" s="76">
        <v>1</v>
      </c>
      <c r="E927" s="76"/>
      <c r="F927" s="76"/>
      <c r="G927" s="76">
        <v>2.5</v>
      </c>
      <c r="H927" s="76">
        <v>0.1</v>
      </c>
      <c r="I927" s="76">
        <f>G927*H927</f>
        <v>0.25</v>
      </c>
      <c r="J927" s="119"/>
    </row>
    <row r="928" spans="2:12">
      <c r="B928" s="118"/>
      <c r="C928" s="76"/>
      <c r="D928" s="76"/>
      <c r="E928" s="79"/>
      <c r="F928" s="79"/>
      <c r="G928" s="79"/>
      <c r="H928" s="79"/>
      <c r="I928" s="79">
        <f>+ROUND(G928*H928,2)</f>
        <v>0</v>
      </c>
      <c r="J928" s="119"/>
    </row>
    <row r="929" spans="2:10">
      <c r="B929" s="118"/>
      <c r="C929" s="76"/>
      <c r="D929" s="76"/>
      <c r="E929" s="79"/>
      <c r="F929" s="79"/>
      <c r="G929" s="79"/>
      <c r="H929" s="79"/>
      <c r="I929" s="79">
        <f>+ROUND(G929*H929,2)</f>
        <v>0</v>
      </c>
      <c r="J929" s="119"/>
    </row>
    <row r="930" spans="2:10">
      <c r="B930" s="118" t="str">
        <f>+[1]EQUIPOS!A$32</f>
        <v>HERRAMIENTAS MENORES</v>
      </c>
      <c r="C930" s="76"/>
      <c r="D930" s="76"/>
      <c r="E930" s="79"/>
      <c r="F930" s="79"/>
      <c r="G930" s="79"/>
      <c r="H930" s="79"/>
      <c r="I930" s="79">
        <f>ROUND(I960*5%,2)</f>
        <v>0.17</v>
      </c>
      <c r="J930" s="119"/>
    </row>
    <row r="931" spans="2:10">
      <c r="B931" s="118" t="s">
        <v>49</v>
      </c>
      <c r="C931" s="76"/>
      <c r="D931" s="76"/>
      <c r="E931" s="79"/>
      <c r="F931" s="79"/>
      <c r="G931" s="79"/>
      <c r="H931" s="79"/>
      <c r="I931" s="79">
        <f>I927+I930</f>
        <v>0.42000000000000004</v>
      </c>
      <c r="J931" s="119"/>
    </row>
    <row r="932" spans="2:10">
      <c r="B932" s="118" t="s">
        <v>50</v>
      </c>
      <c r="C932" s="76"/>
      <c r="D932" s="76"/>
      <c r="E932" s="76"/>
      <c r="F932" s="76"/>
      <c r="G932" s="76"/>
      <c r="H932" s="76"/>
      <c r="I932" s="76"/>
      <c r="J932" s="119"/>
    </row>
    <row r="933" spans="2:10">
      <c r="B933" s="118" t="s">
        <v>51</v>
      </c>
      <c r="C933" s="76"/>
      <c r="D933" s="76"/>
      <c r="E933" s="76"/>
      <c r="F933" s="76"/>
      <c r="G933" s="76"/>
      <c r="H933" s="76"/>
      <c r="I933" s="76"/>
      <c r="J933" s="119"/>
    </row>
    <row r="934" spans="2:10">
      <c r="B934" s="122" t="s">
        <v>52</v>
      </c>
      <c r="C934" s="78"/>
      <c r="D934" s="78"/>
      <c r="E934" s="78"/>
      <c r="F934" s="78" t="s">
        <v>53</v>
      </c>
      <c r="G934" s="78" t="s">
        <v>54</v>
      </c>
      <c r="H934" s="78" t="s">
        <v>55</v>
      </c>
      <c r="I934" s="78" t="s">
        <v>56</v>
      </c>
      <c r="J934" s="121"/>
    </row>
    <row r="935" spans="2:10">
      <c r="B935" s="118" t="s">
        <v>50</v>
      </c>
      <c r="C935" s="76"/>
      <c r="D935" s="76"/>
      <c r="E935" s="76"/>
      <c r="F935" s="76"/>
      <c r="G935" s="76"/>
      <c r="H935" s="76"/>
      <c r="I935" s="76"/>
      <c r="J935" s="119"/>
    </row>
    <row r="936" spans="2:10">
      <c r="B936" s="118" t="str">
        <f>+[1]MATERIALES!A$42</f>
        <v>AGUA</v>
      </c>
      <c r="C936" s="76"/>
      <c r="D936" s="76"/>
      <c r="E936" s="76"/>
      <c r="F936" s="79">
        <v>1.08</v>
      </c>
      <c r="G936" s="76" t="str">
        <f>+[1]MATERIALES!B$42</f>
        <v>M3</v>
      </c>
      <c r="H936" s="76">
        <v>6.0000000000000001E-3</v>
      </c>
      <c r="I936" s="79">
        <f t="shared" ref="I936:I939" si="13">ROUND(F936*H936,2)</f>
        <v>0.01</v>
      </c>
      <c r="J936" s="119"/>
    </row>
    <row r="937" spans="2:10">
      <c r="B937" s="118" t="str">
        <f>+[1]MATERIALES!A$43</f>
        <v>PIEDRA</v>
      </c>
      <c r="C937" s="76"/>
      <c r="D937" s="76"/>
      <c r="E937" s="76"/>
      <c r="F937" s="79">
        <f>+[1]MATERIALES!F$43</f>
        <v>12</v>
      </c>
      <c r="G937" s="76" t="str">
        <f>+[1]MATERIALES!B$43</f>
        <v>M3</v>
      </c>
      <c r="H937" s="76">
        <v>3.2000000000000001E-2</v>
      </c>
      <c r="I937" s="79">
        <f t="shared" si="13"/>
        <v>0.38</v>
      </c>
      <c r="J937" s="119"/>
    </row>
    <row r="938" spans="2:10">
      <c r="B938" s="118" t="str">
        <f>+[1]MATERIALES!A$44</f>
        <v>ARENA</v>
      </c>
      <c r="C938" s="76"/>
      <c r="D938" s="76"/>
      <c r="E938" s="76"/>
      <c r="F938" s="79">
        <f>+[1]MATERIALES!F$44</f>
        <v>12</v>
      </c>
      <c r="G938" s="76" t="str">
        <f>+[1]MATERIALES!B$44</f>
        <v>M3</v>
      </c>
      <c r="H938" s="76">
        <v>1.7999999999999999E-2</v>
      </c>
      <c r="I938" s="79">
        <f t="shared" si="13"/>
        <v>0.22</v>
      </c>
      <c r="J938" s="119"/>
    </row>
    <row r="939" spans="2:10">
      <c r="B939" s="118" t="str">
        <f>+[1]MATERIALES!A$45</f>
        <v>CEMENTO</v>
      </c>
      <c r="C939" s="76"/>
      <c r="D939" s="76"/>
      <c r="E939" s="76"/>
      <c r="F939" s="79">
        <f>+[1]MATERIALES!F$45</f>
        <v>6.05</v>
      </c>
      <c r="G939" s="76" t="str">
        <f>+[1]MATERIALES!B$45</f>
        <v>SACO</v>
      </c>
      <c r="H939" s="79">
        <v>0.16</v>
      </c>
      <c r="I939" s="79">
        <f t="shared" si="13"/>
        <v>0.97</v>
      </c>
      <c r="J939" s="119"/>
    </row>
    <row r="940" spans="2:10">
      <c r="B940" s="147" t="s">
        <v>204</v>
      </c>
      <c r="C940" s="76"/>
      <c r="D940" s="76"/>
      <c r="E940" s="76"/>
      <c r="F940" s="79">
        <v>1.1499999999999999</v>
      </c>
      <c r="G940" s="141" t="s">
        <v>205</v>
      </c>
      <c r="H940" s="79">
        <v>1</v>
      </c>
      <c r="I940" s="79">
        <f t="shared" ref="I940:I941" si="14">ROUND(F940*H940,2)</f>
        <v>1.1499999999999999</v>
      </c>
      <c r="J940" s="119"/>
    </row>
    <row r="941" spans="2:10">
      <c r="B941" s="118"/>
      <c r="C941" s="76"/>
      <c r="D941" s="76"/>
      <c r="E941" s="76"/>
      <c r="F941" s="79"/>
      <c r="G941" s="76"/>
      <c r="H941" s="79"/>
      <c r="I941" s="79">
        <f t="shared" si="14"/>
        <v>0</v>
      </c>
      <c r="J941" s="119"/>
    </row>
    <row r="942" spans="2:10">
      <c r="B942" s="118" t="s">
        <v>60</v>
      </c>
      <c r="C942" s="76"/>
      <c r="D942" s="76"/>
      <c r="E942" s="76"/>
      <c r="F942" s="76"/>
      <c r="G942" s="76"/>
      <c r="H942" s="76"/>
      <c r="I942" s="79">
        <f>SUM(I936:I941)</f>
        <v>2.73</v>
      </c>
      <c r="J942" s="119"/>
    </row>
    <row r="943" spans="2:10">
      <c r="B943" s="118" t="s">
        <v>50</v>
      </c>
      <c r="C943" s="76"/>
      <c r="D943" s="76"/>
      <c r="E943" s="76"/>
      <c r="F943" s="76"/>
      <c r="G943" s="76"/>
      <c r="H943" s="76"/>
      <c r="I943" s="76"/>
      <c r="J943" s="119"/>
    </row>
    <row r="944" spans="2:10">
      <c r="B944" s="118" t="s">
        <v>61</v>
      </c>
      <c r="C944" s="76"/>
      <c r="D944" s="76"/>
      <c r="E944" s="76"/>
      <c r="F944" s="76"/>
      <c r="G944" s="76"/>
      <c r="H944" s="76"/>
      <c r="I944" s="76"/>
      <c r="J944" s="119"/>
    </row>
    <row r="945" spans="2:10">
      <c r="B945" s="123" t="s">
        <v>62</v>
      </c>
      <c r="C945" s="80"/>
      <c r="D945" s="81" t="s">
        <v>63</v>
      </c>
      <c r="E945" s="80" t="s">
        <v>64</v>
      </c>
      <c r="F945" s="80" t="s">
        <v>65</v>
      </c>
      <c r="G945" s="80" t="s">
        <v>66</v>
      </c>
      <c r="H945" s="80" t="s">
        <v>67</v>
      </c>
      <c r="I945" s="80" t="s">
        <v>68</v>
      </c>
      <c r="J945" s="124"/>
    </row>
    <row r="946" spans="2:10">
      <c r="B946" s="118" t="s">
        <v>69</v>
      </c>
      <c r="C946" s="76"/>
      <c r="D946" s="76" t="s">
        <v>70</v>
      </c>
      <c r="E946" s="76"/>
      <c r="F946" s="76"/>
      <c r="G946" s="76"/>
      <c r="H946" s="76"/>
      <c r="I946" s="76"/>
      <c r="J946" s="119"/>
    </row>
    <row r="947" spans="2:10">
      <c r="B947" s="118" t="s">
        <v>71</v>
      </c>
      <c r="C947" s="76"/>
      <c r="D947" s="76"/>
      <c r="E947" s="76"/>
      <c r="F947" s="76"/>
      <c r="G947" s="76"/>
      <c r="H947" s="76"/>
      <c r="I947" s="76"/>
      <c r="J947" s="119"/>
    </row>
    <row r="948" spans="2:10">
      <c r="B948" s="118"/>
      <c r="C948" s="76"/>
      <c r="D948" s="76"/>
      <c r="E948" s="76"/>
      <c r="F948" s="76"/>
      <c r="G948" s="76"/>
      <c r="H948" s="76"/>
      <c r="I948" s="76"/>
      <c r="J948" s="119"/>
    </row>
    <row r="949" spans="2:10">
      <c r="B949" s="118"/>
      <c r="C949" s="76"/>
      <c r="D949" s="76"/>
      <c r="E949" s="76"/>
      <c r="F949" s="76"/>
      <c r="G949" s="76"/>
      <c r="H949" s="76"/>
      <c r="I949" s="76"/>
      <c r="J949" s="119"/>
    </row>
    <row r="950" spans="2:10">
      <c r="B950" s="118"/>
      <c r="C950" s="76"/>
      <c r="D950" s="76"/>
      <c r="E950" s="76"/>
      <c r="F950" s="76"/>
      <c r="G950" s="76"/>
      <c r="H950" s="76"/>
      <c r="I950" s="76"/>
      <c r="J950" s="119"/>
    </row>
    <row r="951" spans="2:10">
      <c r="B951" s="118" t="s">
        <v>72</v>
      </c>
      <c r="C951" s="76"/>
      <c r="D951" s="76"/>
      <c r="E951" s="76"/>
      <c r="F951" s="76"/>
      <c r="G951" s="76"/>
      <c r="H951" s="76"/>
      <c r="I951" s="76"/>
      <c r="J951" s="119"/>
    </row>
    <row r="952" spans="2:10">
      <c r="B952" s="118" t="s">
        <v>73</v>
      </c>
      <c r="C952" s="76"/>
      <c r="D952" s="76"/>
      <c r="E952" s="76"/>
      <c r="F952" s="76"/>
      <c r="G952" s="76"/>
      <c r="H952" s="76"/>
      <c r="I952" s="76"/>
      <c r="J952" s="119"/>
    </row>
    <row r="953" spans="2:10">
      <c r="B953" s="118" t="s">
        <v>74</v>
      </c>
      <c r="C953" s="76"/>
      <c r="D953" s="76"/>
      <c r="E953" s="76"/>
      <c r="F953" s="76"/>
      <c r="G953" s="76"/>
      <c r="H953" s="76"/>
      <c r="I953" s="76"/>
      <c r="J953" s="119"/>
    </row>
    <row r="954" spans="2:10">
      <c r="B954" s="125" t="s">
        <v>75</v>
      </c>
      <c r="C954" s="82"/>
      <c r="D954" s="82"/>
      <c r="E954" s="80" t="s">
        <v>55</v>
      </c>
      <c r="F954" s="80" t="s">
        <v>76</v>
      </c>
      <c r="G954" s="80" t="s">
        <v>77</v>
      </c>
      <c r="H954" s="80" t="s">
        <v>45</v>
      </c>
      <c r="I954" s="80" t="s">
        <v>56</v>
      </c>
      <c r="J954" s="124"/>
    </row>
    <row r="955" spans="2:10">
      <c r="B955" s="118"/>
      <c r="C955" s="76"/>
      <c r="D955" s="76"/>
      <c r="E955" s="76"/>
      <c r="F955" s="76"/>
      <c r="G955" s="76"/>
      <c r="H955" s="76"/>
      <c r="I955" s="76"/>
      <c r="J955" s="119"/>
    </row>
    <row r="956" spans="2:10">
      <c r="B956" s="118" t="str">
        <f>+'[1]MANO DE OBRA'!B$8</f>
        <v>CAT I                   PEONES</v>
      </c>
      <c r="C956" s="76"/>
      <c r="D956" s="76"/>
      <c r="E956" s="76">
        <v>4</v>
      </c>
      <c r="F956" s="79">
        <f>+'[1]MANO DE OBRA'!B$22</f>
        <v>1.4282860472222223</v>
      </c>
      <c r="G956" s="76">
        <f>ROUND(E956*F956,2)</f>
        <v>5.71</v>
      </c>
      <c r="H956" s="79">
        <v>0.4</v>
      </c>
      <c r="I956" s="79">
        <f>ROUND(G956*H956,2)</f>
        <v>2.2799999999999998</v>
      </c>
      <c r="J956" s="119"/>
    </row>
    <row r="957" spans="2:10">
      <c r="B957" s="118" t="str">
        <f>+'[1]MANO DE OBRA'!D$8</f>
        <v>CAT III ALB, FIE, CARP, ELEC</v>
      </c>
      <c r="C957" s="76"/>
      <c r="D957" s="76"/>
      <c r="E957" s="76">
        <v>1</v>
      </c>
      <c r="F957" s="79">
        <f>+'[1]MANO DE OBRA'!D$22</f>
        <v>1.4282860472222223</v>
      </c>
      <c r="G957" s="79">
        <f>ROUND(E957*F957,2)</f>
        <v>1.43</v>
      </c>
      <c r="H957" s="79">
        <f>+H956</f>
        <v>0.4</v>
      </c>
      <c r="I957" s="79">
        <f>ROUND(G957*H957,2)</f>
        <v>0.56999999999999995</v>
      </c>
      <c r="J957" s="119"/>
    </row>
    <row r="958" spans="2:10">
      <c r="B958" s="118" t="str">
        <f>+'[1]MANO DE OBRA'!E$8</f>
        <v>CAT IV MAESTRO, PERFORADOR</v>
      </c>
      <c r="C958" s="76"/>
      <c r="D958" s="76"/>
      <c r="E958" s="76">
        <v>1</v>
      </c>
      <c r="F958" s="79">
        <f>+'[1]MANO DE OBRA'!E$22</f>
        <v>1.4282860472222223</v>
      </c>
      <c r="G958" s="79">
        <f>ROUND(E958*F958,2)</f>
        <v>1.43</v>
      </c>
      <c r="H958" s="79">
        <f>+H956</f>
        <v>0.4</v>
      </c>
      <c r="I958" s="79">
        <f>ROUND(G958*H958,2)</f>
        <v>0.56999999999999995</v>
      </c>
      <c r="J958" s="119"/>
    </row>
    <row r="959" spans="2:10">
      <c r="B959" s="118"/>
      <c r="C959" s="76"/>
      <c r="D959" s="76"/>
      <c r="E959" s="76"/>
      <c r="F959" s="79"/>
      <c r="G959" s="79"/>
      <c r="H959" s="79"/>
      <c r="I959" s="79">
        <f>ROUND(G959*H959,2)</f>
        <v>0</v>
      </c>
      <c r="J959" s="119"/>
    </row>
    <row r="960" spans="2:10">
      <c r="B960" s="118" t="s">
        <v>78</v>
      </c>
      <c r="C960" s="76"/>
      <c r="D960" s="76"/>
      <c r="E960" s="76"/>
      <c r="F960" s="76"/>
      <c r="G960" s="76"/>
      <c r="H960" s="76"/>
      <c r="I960" s="76">
        <f>SUM(I956:I959)</f>
        <v>3.4199999999999995</v>
      </c>
      <c r="J960" s="119"/>
    </row>
    <row r="961" spans="2:10">
      <c r="B961" s="118"/>
      <c r="C961" s="76"/>
      <c r="D961" s="76"/>
      <c r="E961" s="76"/>
      <c r="F961" s="76"/>
      <c r="G961" s="76"/>
      <c r="H961" s="76"/>
      <c r="I961" s="76"/>
      <c r="J961" s="119"/>
    </row>
    <row r="962" spans="2:10">
      <c r="B962" s="118" t="s">
        <v>79</v>
      </c>
      <c r="C962" s="76"/>
      <c r="D962" s="76"/>
      <c r="E962" s="76"/>
      <c r="F962" s="76"/>
      <c r="G962" s="76"/>
      <c r="H962" s="76"/>
      <c r="I962" s="76">
        <f>+I960+I942+I931</f>
        <v>6.5699999999999994</v>
      </c>
      <c r="J962" s="119"/>
    </row>
    <row r="963" spans="2:10">
      <c r="B963" s="118"/>
      <c r="C963" s="76"/>
      <c r="D963" s="76"/>
      <c r="E963" s="76"/>
      <c r="F963" s="76"/>
      <c r="G963" s="76"/>
      <c r="H963" s="76"/>
      <c r="I963" s="76"/>
      <c r="J963" s="119"/>
    </row>
    <row r="964" spans="2:10">
      <c r="B964" s="118" t="s">
        <v>80</v>
      </c>
      <c r="C964" s="76"/>
      <c r="D964" s="76"/>
      <c r="E964" s="76"/>
      <c r="F964" s="76"/>
      <c r="G964" s="76"/>
      <c r="H964" s="76"/>
      <c r="I964" s="76" t="s">
        <v>81</v>
      </c>
      <c r="J964" s="119"/>
    </row>
    <row r="965" spans="2:10">
      <c r="B965" s="120" t="s">
        <v>82</v>
      </c>
      <c r="C965" s="77"/>
      <c r="D965" s="77"/>
      <c r="E965" s="77"/>
      <c r="F965" s="77"/>
      <c r="G965" s="77"/>
      <c r="H965" s="78" t="s">
        <v>47</v>
      </c>
      <c r="I965" s="78" t="s">
        <v>56</v>
      </c>
      <c r="J965" s="126"/>
    </row>
    <row r="966" spans="2:10">
      <c r="B966" s="118"/>
      <c r="C966" s="76"/>
      <c r="D966" s="76"/>
      <c r="E966" s="76"/>
      <c r="F966" s="76"/>
      <c r="G966" s="76"/>
      <c r="H966" s="76"/>
      <c r="I966" s="76"/>
      <c r="J966" s="119"/>
    </row>
    <row r="967" spans="2:10">
      <c r="B967" s="118"/>
      <c r="C967" s="76"/>
      <c r="D967" s="76"/>
      <c r="E967" s="76"/>
      <c r="F967" s="76" t="s">
        <v>83</v>
      </c>
      <c r="G967" s="76"/>
      <c r="H967" s="83">
        <f>+[1]INDIRECTOS!B$10</f>
        <v>0.04</v>
      </c>
      <c r="I967" s="76">
        <f>ROUND(H967*I962,2)</f>
        <v>0.26</v>
      </c>
      <c r="J967" s="119"/>
    </row>
    <row r="968" spans="2:10">
      <c r="B968" s="118"/>
      <c r="C968" s="76"/>
      <c r="D968" s="76"/>
      <c r="E968" s="76"/>
      <c r="F968" s="76" t="s">
        <v>84</v>
      </c>
      <c r="G968" s="76"/>
      <c r="H968" s="83">
        <f>+[1]INDIRECTOS!B$11</f>
        <v>0.04</v>
      </c>
      <c r="I968" s="76">
        <f>ROUND(H968*I962,2)</f>
        <v>0.26</v>
      </c>
      <c r="J968" s="119"/>
    </row>
    <row r="969" spans="2:10">
      <c r="B969" s="118"/>
      <c r="C969" s="76"/>
      <c r="D969" s="76"/>
      <c r="E969" s="76"/>
      <c r="F969" s="76" t="s">
        <v>85</v>
      </c>
      <c r="G969" s="76"/>
      <c r="H969" s="83">
        <f>+[1]INDIRECTOS!B$12</f>
        <v>0.02</v>
      </c>
      <c r="I969" s="76">
        <f>ROUND(H969*I962,2)</f>
        <v>0.13</v>
      </c>
      <c r="J969" s="119"/>
    </row>
    <row r="970" spans="2:10">
      <c r="B970" s="118" t="s">
        <v>86</v>
      </c>
      <c r="C970" s="76"/>
      <c r="D970" s="76"/>
      <c r="E970" s="76"/>
      <c r="F970" s="76"/>
      <c r="G970" s="76"/>
      <c r="H970" s="76"/>
      <c r="I970" s="76">
        <f>SUM(I967:I969)</f>
        <v>0.65</v>
      </c>
      <c r="J970" s="119"/>
    </row>
    <row r="971" spans="2:10">
      <c r="B971" s="118" t="s">
        <v>87</v>
      </c>
      <c r="C971" s="76"/>
      <c r="D971" s="76"/>
      <c r="E971" s="76"/>
      <c r="F971" s="76"/>
      <c r="G971" s="76"/>
      <c r="H971" s="76"/>
      <c r="I971" s="76">
        <f>+I962+I970</f>
        <v>7.22</v>
      </c>
      <c r="J971" s="119"/>
    </row>
    <row r="972" spans="2:10" ht="13.5" thickBot="1">
      <c r="B972" s="127" t="s">
        <v>88</v>
      </c>
      <c r="C972" s="128"/>
      <c r="D972" s="128"/>
      <c r="E972" s="128"/>
      <c r="F972" s="128"/>
      <c r="G972" s="128"/>
      <c r="H972" s="128" t="s">
        <v>89</v>
      </c>
      <c r="I972" s="128">
        <f>+I971</f>
        <v>7.22</v>
      </c>
      <c r="J972" s="129"/>
    </row>
    <row r="974" spans="2:10" ht="15.75">
      <c r="B974" s="181" t="s">
        <v>149</v>
      </c>
      <c r="C974" s="181"/>
      <c r="D974" s="181"/>
      <c r="E974" s="181"/>
      <c r="F974" s="181"/>
      <c r="G974" s="181"/>
      <c r="H974" s="181"/>
      <c r="I974" s="181"/>
      <c r="J974" s="181"/>
    </row>
    <row r="975" spans="2:10" ht="13.5" thickBot="1"/>
    <row r="976" spans="2:10">
      <c r="B976" s="178" t="s">
        <v>33</v>
      </c>
      <c r="C976" s="179"/>
      <c r="D976" s="179"/>
      <c r="E976" s="179"/>
      <c r="F976" s="179"/>
      <c r="G976" s="179"/>
      <c r="H976" s="179"/>
      <c r="I976" s="179"/>
      <c r="J976" s="180"/>
    </row>
    <row r="977" spans="2:10" ht="15.75">
      <c r="B977" s="114" t="s">
        <v>21</v>
      </c>
      <c r="C977" s="1"/>
      <c r="D977" s="1"/>
      <c r="E977" s="1"/>
      <c r="F977" s="1"/>
      <c r="G977" s="1"/>
      <c r="H977" s="1"/>
      <c r="I977" s="1"/>
      <c r="J977" s="115"/>
    </row>
    <row r="978" spans="2:10" ht="15.75">
      <c r="B978" s="116" t="s">
        <v>22</v>
      </c>
      <c r="C978" s="70"/>
      <c r="D978" s="70"/>
      <c r="E978" s="70"/>
      <c r="F978" s="70"/>
      <c r="G978" s="70"/>
      <c r="H978" s="70"/>
      <c r="I978" s="70"/>
      <c r="J978" s="117"/>
    </row>
    <row r="979" spans="2:10">
      <c r="B979" s="118" t="s">
        <v>34</v>
      </c>
      <c r="C979" s="76"/>
      <c r="D979" s="76"/>
      <c r="E979" s="76"/>
      <c r="F979" s="76"/>
      <c r="G979" s="76"/>
      <c r="H979" s="76"/>
      <c r="I979" s="76"/>
      <c r="J979" s="119"/>
    </row>
    <row r="980" spans="2:10">
      <c r="B980" s="118" t="s">
        <v>35</v>
      </c>
      <c r="C980" s="141" t="s">
        <v>179</v>
      </c>
      <c r="D980" s="76"/>
      <c r="E980" s="76"/>
      <c r="F980" s="76"/>
      <c r="G980" s="76"/>
      <c r="H980" s="141" t="s">
        <v>217</v>
      </c>
      <c r="I980" s="141" t="s">
        <v>14</v>
      </c>
      <c r="J980" s="119"/>
    </row>
    <row r="981" spans="2:10">
      <c r="B981" s="118" t="s">
        <v>37</v>
      </c>
      <c r="C981" s="76"/>
      <c r="D981" s="76"/>
      <c r="E981" s="76"/>
      <c r="F981" s="76"/>
      <c r="G981" s="76"/>
      <c r="H981" s="76"/>
      <c r="I981" s="76"/>
      <c r="J981" s="119"/>
    </row>
    <row r="982" spans="2:10">
      <c r="B982" s="118" t="s">
        <v>38</v>
      </c>
      <c r="C982" s="76"/>
      <c r="D982" s="76"/>
      <c r="E982" s="76"/>
      <c r="F982" s="76"/>
      <c r="G982" s="76"/>
      <c r="H982" s="76"/>
      <c r="I982" s="76"/>
      <c r="J982" s="119"/>
    </row>
    <row r="983" spans="2:10">
      <c r="B983" s="120" t="s">
        <v>39</v>
      </c>
      <c r="C983" s="78" t="s">
        <v>40</v>
      </c>
      <c r="D983" s="78" t="s">
        <v>41</v>
      </c>
      <c r="E983" s="78" t="s">
        <v>42</v>
      </c>
      <c r="F983" s="78" t="s">
        <v>43</v>
      </c>
      <c r="G983" s="78" t="s">
        <v>44</v>
      </c>
      <c r="H983" s="78" t="s">
        <v>45</v>
      </c>
      <c r="I983" s="78" t="s">
        <v>46</v>
      </c>
      <c r="J983" s="121"/>
    </row>
    <row r="984" spans="2:10">
      <c r="B984" s="118" t="s">
        <v>48</v>
      </c>
      <c r="C984" s="76"/>
      <c r="D984" s="76"/>
      <c r="E984" s="76"/>
      <c r="F984" s="76"/>
      <c r="G984" s="76"/>
      <c r="H984" s="76"/>
      <c r="I984" s="76"/>
      <c r="J984" s="119"/>
    </row>
    <row r="985" spans="2:10">
      <c r="B985" s="118"/>
      <c r="C985" s="76"/>
      <c r="D985" s="76"/>
      <c r="E985" s="79"/>
      <c r="F985" s="79"/>
      <c r="G985" s="79"/>
      <c r="H985" s="79"/>
      <c r="I985" s="79">
        <f>+ROUND(G985*H985,2)</f>
        <v>0</v>
      </c>
      <c r="J985" s="119"/>
    </row>
    <row r="986" spans="2:10">
      <c r="B986" s="118"/>
      <c r="C986" s="76"/>
      <c r="D986" s="76"/>
      <c r="E986" s="79"/>
      <c r="F986" s="79"/>
      <c r="G986" s="79"/>
      <c r="H986" s="79"/>
      <c r="I986" s="79">
        <f>+ROUND(G986*H986,2)</f>
        <v>0</v>
      </c>
      <c r="J986" s="119"/>
    </row>
    <row r="987" spans="2:10">
      <c r="B987" s="118" t="str">
        <f>+[1]EQUIPOS!A$32</f>
        <v>HERRAMIENTAS MENORES</v>
      </c>
      <c r="C987" s="76"/>
      <c r="D987" s="76"/>
      <c r="E987" s="79"/>
      <c r="F987" s="79"/>
      <c r="G987" s="79"/>
      <c r="H987" s="79"/>
      <c r="I987" s="79">
        <f>ROUND(I1017*5%,2)</f>
        <v>0.06</v>
      </c>
      <c r="J987" s="119"/>
    </row>
    <row r="988" spans="2:10">
      <c r="B988" s="118" t="s">
        <v>49</v>
      </c>
      <c r="C988" s="76"/>
      <c r="D988" s="76"/>
      <c r="E988" s="79"/>
      <c r="F988" s="79"/>
      <c r="G988" s="79"/>
      <c r="H988" s="79"/>
      <c r="I988" s="79">
        <f>SUM(I985:I987)</f>
        <v>0.06</v>
      </c>
      <c r="J988" s="119"/>
    </row>
    <row r="989" spans="2:10">
      <c r="B989" s="118" t="s">
        <v>50</v>
      </c>
      <c r="C989" s="76"/>
      <c r="D989" s="76"/>
      <c r="E989" s="76"/>
      <c r="F989" s="76"/>
      <c r="G989" s="76"/>
      <c r="H989" s="76"/>
      <c r="I989" s="76"/>
      <c r="J989" s="119"/>
    </row>
    <row r="990" spans="2:10">
      <c r="B990" s="118" t="s">
        <v>51</v>
      </c>
      <c r="C990" s="76"/>
      <c r="D990" s="76"/>
      <c r="E990" s="76"/>
      <c r="F990" s="76"/>
      <c r="G990" s="76"/>
      <c r="H990" s="76"/>
      <c r="I990" s="76"/>
      <c r="J990" s="119"/>
    </row>
    <row r="991" spans="2:10">
      <c r="B991" s="122" t="s">
        <v>52</v>
      </c>
      <c r="C991" s="78"/>
      <c r="D991" s="78"/>
      <c r="E991" s="78"/>
      <c r="F991" s="78" t="s">
        <v>53</v>
      </c>
      <c r="G991" s="78" t="s">
        <v>54</v>
      </c>
      <c r="H991" s="78" t="s">
        <v>55</v>
      </c>
      <c r="I991" s="78" t="s">
        <v>56</v>
      </c>
      <c r="J991" s="121"/>
    </row>
    <row r="992" spans="2:10">
      <c r="B992" s="118" t="s">
        <v>50</v>
      </c>
      <c r="C992" s="76"/>
      <c r="D992" s="76"/>
      <c r="E992" s="76"/>
      <c r="F992" s="76"/>
      <c r="G992" s="76"/>
      <c r="H992" s="76"/>
      <c r="I992" s="76"/>
      <c r="J992" s="119"/>
    </row>
    <row r="993" spans="2:10">
      <c r="B993" s="118" t="str">
        <f>+[1]MATERIALES!A$42</f>
        <v>AGUA</v>
      </c>
      <c r="C993" s="76"/>
      <c r="D993" s="76"/>
      <c r="E993" s="76"/>
      <c r="F993" s="79">
        <v>1.08</v>
      </c>
      <c r="G993" s="76" t="str">
        <f>+[1]MATERIALES!B$42</f>
        <v>M3</v>
      </c>
      <c r="H993" s="76">
        <v>6.0000000000000001E-3</v>
      </c>
      <c r="I993" s="79">
        <f t="shared" ref="I993" si="15">ROUND(F993*H993,2)</f>
        <v>0.01</v>
      </c>
      <c r="J993" s="119"/>
    </row>
    <row r="994" spans="2:10">
      <c r="B994" s="118" t="str">
        <f>+[1]MATERIALES!A$44</f>
        <v>ARENA</v>
      </c>
      <c r="C994" s="76"/>
      <c r="D994" s="76"/>
      <c r="E994" s="76"/>
      <c r="F994" s="79">
        <f>+[1]MATERIALES!F$44</f>
        <v>12</v>
      </c>
      <c r="G994" s="76" t="str">
        <f>+[1]MATERIALES!B$44</f>
        <v>M3</v>
      </c>
      <c r="H994" s="76">
        <v>7.0000000000000001E-3</v>
      </c>
      <c r="I994" s="79">
        <f>ROUND(F994*H994,2)</f>
        <v>0.08</v>
      </c>
      <c r="J994" s="119"/>
    </row>
    <row r="995" spans="2:10">
      <c r="B995" s="118" t="str">
        <f>+[1]MATERIALES!A$45</f>
        <v>CEMENTO</v>
      </c>
      <c r="C995" s="76"/>
      <c r="D995" s="76"/>
      <c r="E995" s="76"/>
      <c r="F995" s="79">
        <f>+[1]MATERIALES!F$45</f>
        <v>6.05</v>
      </c>
      <c r="G995" s="76" t="str">
        <f>+[1]MATERIALES!B$45</f>
        <v>SACO</v>
      </c>
      <c r="H995" s="79">
        <v>0.2</v>
      </c>
      <c r="I995" s="79">
        <f>ROUND(F995*H995,2)</f>
        <v>1.21</v>
      </c>
      <c r="J995" s="119"/>
    </row>
    <row r="996" spans="2:10">
      <c r="B996" s="118"/>
      <c r="I996" s="79">
        <f t="shared" ref="I996:I998" si="16">ROUND(F996*H996,2)</f>
        <v>0</v>
      </c>
      <c r="J996" s="119"/>
    </row>
    <row r="997" spans="2:10">
      <c r="B997" s="118"/>
      <c r="C997" s="76"/>
      <c r="D997" s="76"/>
      <c r="E997" s="76"/>
      <c r="F997" s="79"/>
      <c r="G997" s="76"/>
      <c r="H997" s="79"/>
      <c r="I997" s="79">
        <f t="shared" si="16"/>
        <v>0</v>
      </c>
      <c r="J997" s="119"/>
    </row>
    <row r="998" spans="2:10">
      <c r="B998" s="118"/>
      <c r="C998" s="76"/>
      <c r="D998" s="76"/>
      <c r="E998" s="76"/>
      <c r="F998" s="79"/>
      <c r="G998" s="76"/>
      <c r="H998" s="79"/>
      <c r="I998" s="79">
        <f t="shared" si="16"/>
        <v>0</v>
      </c>
      <c r="J998" s="119"/>
    </row>
    <row r="999" spans="2:10">
      <c r="B999" s="118" t="s">
        <v>60</v>
      </c>
      <c r="C999" s="76"/>
      <c r="D999" s="76"/>
      <c r="E999" s="76"/>
      <c r="F999" s="76"/>
      <c r="G999" s="76"/>
      <c r="H999" s="76"/>
      <c r="I999" s="79">
        <f>SUM(I993:I998)</f>
        <v>1.3</v>
      </c>
      <c r="J999" s="119"/>
    </row>
    <row r="1000" spans="2:10">
      <c r="B1000" s="118" t="s">
        <v>50</v>
      </c>
      <c r="C1000" s="76"/>
      <c r="D1000" s="76"/>
      <c r="E1000" s="76"/>
      <c r="F1000" s="76"/>
      <c r="G1000" s="76"/>
      <c r="H1000" s="76"/>
      <c r="I1000" s="76"/>
      <c r="J1000" s="119"/>
    </row>
    <row r="1001" spans="2:10">
      <c r="B1001" s="118" t="s">
        <v>61</v>
      </c>
      <c r="C1001" s="76"/>
      <c r="D1001" s="76"/>
      <c r="E1001" s="76"/>
      <c r="F1001" s="76"/>
      <c r="G1001" s="76"/>
      <c r="H1001" s="76"/>
      <c r="I1001" s="76"/>
      <c r="J1001" s="119"/>
    </row>
    <row r="1002" spans="2:10">
      <c r="B1002" s="123" t="s">
        <v>62</v>
      </c>
      <c r="C1002" s="80"/>
      <c r="D1002" s="81" t="s">
        <v>63</v>
      </c>
      <c r="E1002" s="80" t="s">
        <v>64</v>
      </c>
      <c r="F1002" s="80" t="s">
        <v>65</v>
      </c>
      <c r="G1002" s="80" t="s">
        <v>66</v>
      </c>
      <c r="H1002" s="80" t="s">
        <v>67</v>
      </c>
      <c r="I1002" s="80" t="s">
        <v>68</v>
      </c>
      <c r="J1002" s="124"/>
    </row>
    <row r="1003" spans="2:10">
      <c r="B1003" s="118" t="s">
        <v>69</v>
      </c>
      <c r="C1003" s="76"/>
      <c r="D1003" s="76" t="s">
        <v>70</v>
      </c>
      <c r="E1003" s="76"/>
      <c r="F1003" s="76"/>
      <c r="G1003" s="76"/>
      <c r="H1003" s="76"/>
      <c r="I1003" s="76"/>
      <c r="J1003" s="119"/>
    </row>
    <row r="1004" spans="2:10">
      <c r="B1004" s="118" t="s">
        <v>71</v>
      </c>
      <c r="C1004" s="76"/>
      <c r="D1004" s="76"/>
      <c r="E1004" s="76"/>
      <c r="F1004" s="76"/>
      <c r="G1004" s="76"/>
      <c r="H1004" s="76"/>
      <c r="I1004" s="76"/>
      <c r="J1004" s="119"/>
    </row>
    <row r="1005" spans="2:10">
      <c r="B1005" s="118"/>
      <c r="C1005" s="76"/>
      <c r="D1005" s="76"/>
      <c r="E1005" s="76"/>
      <c r="F1005" s="76"/>
      <c r="G1005" s="76"/>
      <c r="H1005" s="76"/>
      <c r="I1005" s="76"/>
      <c r="J1005" s="119"/>
    </row>
    <row r="1006" spans="2:10">
      <c r="B1006" s="118"/>
      <c r="C1006" s="76"/>
      <c r="D1006" s="76"/>
      <c r="E1006" s="76"/>
      <c r="F1006" s="76"/>
      <c r="G1006" s="76"/>
      <c r="H1006" s="76"/>
      <c r="I1006" s="76"/>
      <c r="J1006" s="119"/>
    </row>
    <row r="1007" spans="2:10">
      <c r="B1007" s="118"/>
      <c r="C1007" s="76"/>
      <c r="D1007" s="76"/>
      <c r="E1007" s="76"/>
      <c r="F1007" s="76"/>
      <c r="G1007" s="76"/>
      <c r="H1007" s="76"/>
      <c r="I1007" s="76"/>
      <c r="J1007" s="119"/>
    </row>
    <row r="1008" spans="2:10">
      <c r="B1008" s="118" t="s">
        <v>72</v>
      </c>
      <c r="C1008" s="76"/>
      <c r="D1008" s="76"/>
      <c r="E1008" s="76"/>
      <c r="F1008" s="76"/>
      <c r="G1008" s="76"/>
      <c r="H1008" s="76"/>
      <c r="I1008" s="76"/>
      <c r="J1008" s="119"/>
    </row>
    <row r="1009" spans="2:10">
      <c r="B1009" s="118" t="s">
        <v>73</v>
      </c>
      <c r="C1009" s="76"/>
      <c r="D1009" s="76"/>
      <c r="E1009" s="76"/>
      <c r="F1009" s="76"/>
      <c r="G1009" s="76"/>
      <c r="H1009" s="76"/>
      <c r="I1009" s="76"/>
      <c r="J1009" s="119"/>
    </row>
    <row r="1010" spans="2:10">
      <c r="B1010" s="118" t="s">
        <v>74</v>
      </c>
      <c r="C1010" s="76"/>
      <c r="D1010" s="76"/>
      <c r="E1010" s="76"/>
      <c r="F1010" s="76"/>
      <c r="G1010" s="76"/>
      <c r="H1010" s="76"/>
      <c r="I1010" s="76"/>
      <c r="J1010" s="119"/>
    </row>
    <row r="1011" spans="2:10">
      <c r="B1011" s="125" t="s">
        <v>75</v>
      </c>
      <c r="C1011" s="82"/>
      <c r="D1011" s="82"/>
      <c r="E1011" s="80" t="s">
        <v>55</v>
      </c>
      <c r="F1011" s="80" t="s">
        <v>76</v>
      </c>
      <c r="G1011" s="80" t="s">
        <v>77</v>
      </c>
      <c r="H1011" s="80" t="s">
        <v>45</v>
      </c>
      <c r="I1011" s="80" t="s">
        <v>56</v>
      </c>
      <c r="J1011" s="124"/>
    </row>
    <row r="1012" spans="2:10">
      <c r="B1012" s="118"/>
      <c r="C1012" s="76"/>
      <c r="D1012" s="76"/>
      <c r="E1012" s="76"/>
      <c r="F1012" s="76"/>
      <c r="G1012" s="76"/>
      <c r="H1012" s="76"/>
      <c r="I1012" s="76"/>
      <c r="J1012" s="119"/>
    </row>
    <row r="1013" spans="2:10">
      <c r="B1013" s="118" t="str">
        <f>+'[1]MANO DE OBRA'!B$8</f>
        <v>CAT I                   PEONES</v>
      </c>
      <c r="C1013" s="76"/>
      <c r="D1013" s="76"/>
      <c r="E1013" s="76">
        <v>1</v>
      </c>
      <c r="F1013" s="79">
        <f>+'[1]MANO DE OBRA'!B$22</f>
        <v>1.4282860472222223</v>
      </c>
      <c r="G1013" s="76">
        <f>ROUND(E1013*F1013,2)</f>
        <v>1.43</v>
      </c>
      <c r="H1013" s="79">
        <v>0.4</v>
      </c>
      <c r="I1013" s="79">
        <f>ROUND(G1013*H1013,2)</f>
        <v>0.56999999999999995</v>
      </c>
      <c r="J1013" s="119"/>
    </row>
    <row r="1014" spans="2:10">
      <c r="B1014" s="118" t="str">
        <f>+'[1]MANO DE OBRA'!D$8</f>
        <v>CAT III ALB, FIE, CARP, ELEC</v>
      </c>
      <c r="C1014" s="76"/>
      <c r="D1014" s="76"/>
      <c r="E1014" s="76">
        <v>1</v>
      </c>
      <c r="F1014" s="79">
        <f>+'[1]MANO DE OBRA'!D$22</f>
        <v>1.4282860472222223</v>
      </c>
      <c r="G1014" s="79">
        <f>ROUND(E1014*F1014,2)</f>
        <v>1.43</v>
      </c>
      <c r="H1014" s="79">
        <f>+H1013</f>
        <v>0.4</v>
      </c>
      <c r="I1014" s="79">
        <f>ROUND(G1014*H1014,2)</f>
        <v>0.56999999999999995</v>
      </c>
      <c r="J1014" s="119"/>
    </row>
    <row r="1015" spans="2:10">
      <c r="B1015" s="118" t="str">
        <f>+'[1]MANO DE OBRA'!E$8</f>
        <v>CAT IV MAESTRO, PERFORADOR</v>
      </c>
      <c r="C1015" s="76"/>
      <c r="D1015" s="76"/>
      <c r="E1015" s="76">
        <v>0.2</v>
      </c>
      <c r="F1015" s="79">
        <f>+'[1]MANO DE OBRA'!E$22</f>
        <v>1.4282860472222223</v>
      </c>
      <c r="G1015" s="79">
        <f>ROUND(E1015*F1015,2)</f>
        <v>0.28999999999999998</v>
      </c>
      <c r="H1015" s="79">
        <f>+H1013</f>
        <v>0.4</v>
      </c>
      <c r="I1015" s="79">
        <f>ROUND(G1015*H1015,2)</f>
        <v>0.12</v>
      </c>
      <c r="J1015" s="119"/>
    </row>
    <row r="1016" spans="2:10">
      <c r="B1016" s="118"/>
      <c r="C1016" s="76"/>
      <c r="D1016" s="76"/>
      <c r="E1016" s="76"/>
      <c r="F1016" s="79"/>
      <c r="G1016" s="79"/>
      <c r="H1016" s="79"/>
      <c r="I1016" s="79">
        <f>ROUND(G1016*H1016,2)</f>
        <v>0</v>
      </c>
      <c r="J1016" s="119"/>
    </row>
    <row r="1017" spans="2:10">
      <c r="B1017" s="118" t="s">
        <v>78</v>
      </c>
      <c r="C1017" s="76"/>
      <c r="D1017" s="76"/>
      <c r="E1017" s="76"/>
      <c r="F1017" s="76"/>
      <c r="G1017" s="76"/>
      <c r="H1017" s="76"/>
      <c r="I1017" s="76">
        <f>SUM(I1013:I1016)</f>
        <v>1.2599999999999998</v>
      </c>
      <c r="J1017" s="119"/>
    </row>
    <row r="1018" spans="2:10">
      <c r="B1018" s="118"/>
      <c r="C1018" s="76"/>
      <c r="D1018" s="76"/>
      <c r="E1018" s="76"/>
      <c r="F1018" s="76"/>
      <c r="G1018" s="76"/>
      <c r="H1018" s="76"/>
      <c r="I1018" s="76"/>
      <c r="J1018" s="119"/>
    </row>
    <row r="1019" spans="2:10">
      <c r="B1019" s="118" t="s">
        <v>79</v>
      </c>
      <c r="C1019" s="76"/>
      <c r="D1019" s="76"/>
      <c r="E1019" s="76"/>
      <c r="F1019" s="76"/>
      <c r="G1019" s="76"/>
      <c r="H1019" s="76"/>
      <c r="I1019" s="76">
        <f>+I1017+I999+I988</f>
        <v>2.6199999999999997</v>
      </c>
      <c r="J1019" s="119"/>
    </row>
    <row r="1020" spans="2:10">
      <c r="B1020" s="118"/>
      <c r="C1020" s="76"/>
      <c r="D1020" s="76"/>
      <c r="E1020" s="76"/>
      <c r="F1020" s="76"/>
      <c r="G1020" s="76"/>
      <c r="H1020" s="76"/>
      <c r="I1020" s="76"/>
      <c r="J1020" s="119"/>
    </row>
    <row r="1021" spans="2:10">
      <c r="B1021" s="118" t="s">
        <v>80</v>
      </c>
      <c r="C1021" s="76"/>
      <c r="D1021" s="76"/>
      <c r="E1021" s="76"/>
      <c r="F1021" s="76"/>
      <c r="G1021" s="76"/>
      <c r="H1021" s="76"/>
      <c r="I1021" s="76" t="s">
        <v>81</v>
      </c>
      <c r="J1021" s="119"/>
    </row>
    <row r="1022" spans="2:10">
      <c r="B1022" s="120" t="s">
        <v>82</v>
      </c>
      <c r="C1022" s="77"/>
      <c r="D1022" s="77"/>
      <c r="E1022" s="77"/>
      <c r="F1022" s="77"/>
      <c r="G1022" s="77"/>
      <c r="H1022" s="78" t="s">
        <v>47</v>
      </c>
      <c r="I1022" s="78" t="s">
        <v>56</v>
      </c>
      <c r="J1022" s="126"/>
    </row>
    <row r="1023" spans="2:10">
      <c r="B1023" s="118"/>
      <c r="C1023" s="76"/>
      <c r="D1023" s="76"/>
      <c r="E1023" s="76"/>
      <c r="F1023" s="76"/>
      <c r="G1023" s="76"/>
      <c r="H1023" s="76"/>
      <c r="I1023" s="76"/>
      <c r="J1023" s="119"/>
    </row>
    <row r="1024" spans="2:10">
      <c r="B1024" s="118"/>
      <c r="C1024" s="76"/>
      <c r="D1024" s="76"/>
      <c r="E1024" s="76"/>
      <c r="F1024" s="76" t="s">
        <v>83</v>
      </c>
      <c r="G1024" s="76"/>
      <c r="H1024" s="83">
        <f>+[1]INDIRECTOS!B$10</f>
        <v>0.04</v>
      </c>
      <c r="I1024" s="76">
        <f>ROUND(H1024*I1019,2)</f>
        <v>0.1</v>
      </c>
      <c r="J1024" s="119"/>
    </row>
    <row r="1025" spans="2:13">
      <c r="B1025" s="118"/>
      <c r="C1025" s="76"/>
      <c r="D1025" s="76"/>
      <c r="E1025" s="76"/>
      <c r="F1025" s="76" t="s">
        <v>84</v>
      </c>
      <c r="G1025" s="76"/>
      <c r="H1025" s="83">
        <f>+[1]INDIRECTOS!B$11</f>
        <v>0.04</v>
      </c>
      <c r="I1025" s="76">
        <f>ROUND(H1025*I1019,2)</f>
        <v>0.1</v>
      </c>
      <c r="J1025" s="119"/>
    </row>
    <row r="1026" spans="2:13">
      <c r="B1026" s="118"/>
      <c r="C1026" s="76"/>
      <c r="D1026" s="76"/>
      <c r="E1026" s="76"/>
      <c r="F1026" s="76" t="s">
        <v>85</v>
      </c>
      <c r="G1026" s="76"/>
      <c r="H1026" s="83">
        <f>+[1]INDIRECTOS!B$12</f>
        <v>0.02</v>
      </c>
      <c r="I1026" s="76">
        <f>ROUND(H1026*I1019,2)</f>
        <v>0.05</v>
      </c>
      <c r="J1026" s="119"/>
    </row>
    <row r="1027" spans="2:13">
      <c r="B1027" s="118" t="s">
        <v>86</v>
      </c>
      <c r="C1027" s="76"/>
      <c r="D1027" s="76"/>
      <c r="E1027" s="76"/>
      <c r="F1027" s="76"/>
      <c r="G1027" s="76"/>
      <c r="H1027" s="76"/>
      <c r="I1027" s="76">
        <f>SUM(I1024:I1026)</f>
        <v>0.25</v>
      </c>
      <c r="J1027" s="119"/>
    </row>
    <row r="1028" spans="2:13">
      <c r="B1028" s="118" t="s">
        <v>87</v>
      </c>
      <c r="C1028" s="76"/>
      <c r="D1028" s="76"/>
      <c r="E1028" s="76"/>
      <c r="F1028" s="76"/>
      <c r="G1028" s="76"/>
      <c r="H1028" s="76"/>
      <c r="I1028" s="76">
        <f>+I1019+I1027</f>
        <v>2.8699999999999997</v>
      </c>
      <c r="J1028" s="119"/>
    </row>
    <row r="1029" spans="2:13" ht="13.5" thickBot="1">
      <c r="B1029" s="127" t="s">
        <v>88</v>
      </c>
      <c r="C1029" s="128"/>
      <c r="D1029" s="128"/>
      <c r="E1029" s="128"/>
      <c r="F1029" s="128"/>
      <c r="G1029" s="128"/>
      <c r="H1029" s="128" t="s">
        <v>89</v>
      </c>
      <c r="I1029" s="128">
        <f>+I1028</f>
        <v>2.8699999999999997</v>
      </c>
      <c r="J1029" s="129"/>
    </row>
    <row r="1032" spans="2:13">
      <c r="L1032" s="84"/>
    </row>
    <row r="1033" spans="2:13" ht="15.75">
      <c r="B1033" s="181" t="s">
        <v>152</v>
      </c>
      <c r="C1033" s="181"/>
      <c r="D1033" s="181"/>
      <c r="E1033" s="181"/>
      <c r="F1033" s="181"/>
      <c r="G1033" s="181"/>
      <c r="H1033" s="181"/>
      <c r="I1033" s="181"/>
      <c r="J1033" s="181"/>
    </row>
    <row r="1034" spans="2:13" ht="13.5" thickBot="1"/>
    <row r="1035" spans="2:13">
      <c r="B1035" s="178" t="s">
        <v>33</v>
      </c>
      <c r="C1035" s="179"/>
      <c r="D1035" s="179"/>
      <c r="E1035" s="179"/>
      <c r="F1035" s="179"/>
      <c r="G1035" s="179"/>
      <c r="H1035" s="179"/>
      <c r="I1035" s="179"/>
      <c r="J1035" s="180"/>
    </row>
    <row r="1036" spans="2:13" ht="15.75">
      <c r="B1036" s="114" t="s">
        <v>21</v>
      </c>
      <c r="C1036" s="1"/>
      <c r="D1036" s="1"/>
      <c r="E1036" s="1"/>
      <c r="F1036" s="1"/>
      <c r="G1036" s="1"/>
      <c r="H1036" s="1"/>
      <c r="I1036" s="1"/>
      <c r="J1036" s="115"/>
      <c r="L1036" s="75"/>
      <c r="M1036" s="75"/>
    </row>
    <row r="1037" spans="2:13" ht="15.75">
      <c r="B1037" s="116" t="s">
        <v>22</v>
      </c>
      <c r="C1037" s="70"/>
      <c r="D1037" s="70"/>
      <c r="E1037" s="70"/>
      <c r="F1037" s="70"/>
      <c r="G1037" s="70"/>
      <c r="H1037" s="70"/>
      <c r="I1037" s="70"/>
      <c r="J1037" s="117"/>
      <c r="L1037" s="85"/>
      <c r="M1037" s="75"/>
    </row>
    <row r="1038" spans="2:13">
      <c r="B1038" s="118" t="s">
        <v>34</v>
      </c>
      <c r="C1038" s="76"/>
      <c r="D1038" s="76"/>
      <c r="E1038" s="76"/>
      <c r="F1038" s="76"/>
      <c r="G1038" s="76"/>
      <c r="H1038" s="76"/>
      <c r="I1038" s="76"/>
      <c r="J1038" s="119"/>
      <c r="L1038" s="86"/>
      <c r="M1038" s="75"/>
    </row>
    <row r="1039" spans="2:13">
      <c r="B1039" s="118" t="s">
        <v>35</v>
      </c>
      <c r="C1039" s="76" t="s">
        <v>110</v>
      </c>
      <c r="D1039" s="76"/>
      <c r="E1039" s="76"/>
      <c r="F1039" s="76"/>
      <c r="G1039" s="76"/>
      <c r="H1039" s="141" t="s">
        <v>217</v>
      </c>
      <c r="I1039" s="141" t="s">
        <v>14</v>
      </c>
      <c r="J1039" s="119"/>
      <c r="L1039" s="85"/>
      <c r="M1039" s="75"/>
    </row>
    <row r="1040" spans="2:13">
      <c r="B1040" s="118" t="s">
        <v>37</v>
      </c>
      <c r="C1040" s="76"/>
      <c r="D1040" s="76"/>
      <c r="E1040" s="76"/>
      <c r="F1040" s="76"/>
      <c r="G1040" s="76"/>
      <c r="H1040" s="76"/>
      <c r="I1040" s="76"/>
      <c r="J1040" s="119"/>
      <c r="L1040" s="75"/>
      <c r="M1040" s="75"/>
    </row>
    <row r="1041" spans="2:10">
      <c r="B1041" s="118" t="s">
        <v>38</v>
      </c>
      <c r="C1041" s="76"/>
      <c r="D1041" s="76"/>
      <c r="E1041" s="76"/>
      <c r="F1041" s="76"/>
      <c r="G1041" s="76"/>
      <c r="H1041" s="76"/>
      <c r="I1041" s="76"/>
      <c r="J1041" s="119"/>
    </row>
    <row r="1042" spans="2:10">
      <c r="B1042" s="120" t="s">
        <v>39</v>
      </c>
      <c r="C1042" s="78" t="s">
        <v>40</v>
      </c>
      <c r="D1042" s="78" t="s">
        <v>41</v>
      </c>
      <c r="E1042" s="78" t="s">
        <v>42</v>
      </c>
      <c r="F1042" s="78" t="s">
        <v>43</v>
      </c>
      <c r="G1042" s="78" t="s">
        <v>44</v>
      </c>
      <c r="H1042" s="78" t="s">
        <v>45</v>
      </c>
      <c r="I1042" s="78" t="s">
        <v>46</v>
      </c>
      <c r="J1042" s="121"/>
    </row>
    <row r="1043" spans="2:10">
      <c r="B1043" s="118" t="s">
        <v>48</v>
      </c>
      <c r="C1043" s="76"/>
      <c r="D1043" s="76"/>
      <c r="E1043" s="76"/>
      <c r="F1043" s="76"/>
      <c r="G1043" s="76"/>
      <c r="H1043" s="76"/>
      <c r="I1043" s="76"/>
      <c r="J1043" s="119"/>
    </row>
    <row r="1044" spans="2:10">
      <c r="B1044" s="118"/>
      <c r="C1044" s="76"/>
      <c r="D1044" s="76"/>
      <c r="E1044" s="79"/>
      <c r="F1044" s="79"/>
      <c r="G1044" s="79"/>
      <c r="H1044" s="79"/>
      <c r="I1044" s="79">
        <f>+ROUND(G1044*H1044,2)</f>
        <v>0</v>
      </c>
      <c r="J1044" s="119"/>
    </row>
    <row r="1045" spans="2:10">
      <c r="B1045" s="118"/>
      <c r="C1045" s="76"/>
      <c r="D1045" s="76"/>
      <c r="E1045" s="79"/>
      <c r="F1045" s="79"/>
      <c r="G1045" s="79"/>
      <c r="H1045" s="79"/>
      <c r="I1045" s="79">
        <f>+ROUND(G1045*H1045,2)</f>
        <v>0</v>
      </c>
      <c r="J1045" s="119"/>
    </row>
    <row r="1046" spans="2:10">
      <c r="B1046" s="118" t="str">
        <f>+[1]EQUIPOS!A$32</f>
        <v>HERRAMIENTAS MENORES</v>
      </c>
      <c r="C1046" s="76"/>
      <c r="D1046" s="76"/>
      <c r="E1046" s="79"/>
      <c r="F1046" s="79"/>
      <c r="G1046" s="79"/>
      <c r="H1046" s="79"/>
      <c r="I1046" s="79">
        <f>ROUND(I1076*5%,2)</f>
        <v>0.02</v>
      </c>
      <c r="J1046" s="119"/>
    </row>
    <row r="1047" spans="2:10">
      <c r="B1047" s="118" t="s">
        <v>49</v>
      </c>
      <c r="C1047" s="76"/>
      <c r="D1047" s="76"/>
      <c r="E1047" s="79"/>
      <c r="F1047" s="79"/>
      <c r="G1047" s="79"/>
      <c r="H1047" s="79"/>
      <c r="I1047" s="79">
        <f>SUM(I1044:I1046)</f>
        <v>0.02</v>
      </c>
      <c r="J1047" s="119"/>
    </row>
    <row r="1048" spans="2:10">
      <c r="B1048" s="118" t="s">
        <v>50</v>
      </c>
      <c r="C1048" s="76"/>
      <c r="D1048" s="76"/>
      <c r="E1048" s="76"/>
      <c r="F1048" s="76"/>
      <c r="G1048" s="76"/>
      <c r="H1048" s="76"/>
      <c r="I1048" s="76"/>
      <c r="J1048" s="119"/>
    </row>
    <row r="1049" spans="2:10">
      <c r="B1049" s="118" t="s">
        <v>51</v>
      </c>
      <c r="C1049" s="76"/>
      <c r="D1049" s="76"/>
      <c r="E1049" s="76"/>
      <c r="F1049" s="76"/>
      <c r="G1049" s="76"/>
      <c r="H1049" s="76"/>
      <c r="I1049" s="76"/>
      <c r="J1049" s="119"/>
    </row>
    <row r="1050" spans="2:10">
      <c r="B1050" s="122" t="s">
        <v>52</v>
      </c>
      <c r="C1050" s="78"/>
      <c r="D1050" s="78"/>
      <c r="E1050" s="78"/>
      <c r="F1050" s="78" t="s">
        <v>53</v>
      </c>
      <c r="G1050" s="78" t="s">
        <v>54</v>
      </c>
      <c r="H1050" s="78" t="s">
        <v>55</v>
      </c>
      <c r="I1050" s="78" t="s">
        <v>56</v>
      </c>
      <c r="J1050" s="121"/>
    </row>
    <row r="1051" spans="2:10">
      <c r="B1051" s="118" t="s">
        <v>50</v>
      </c>
      <c r="C1051" s="76"/>
      <c r="D1051" s="76"/>
      <c r="E1051" s="76"/>
      <c r="F1051" s="76"/>
      <c r="G1051" s="76"/>
      <c r="H1051" s="76"/>
      <c r="I1051" s="76"/>
      <c r="J1051" s="119"/>
    </row>
    <row r="1052" spans="2:10">
      <c r="B1052" s="118"/>
      <c r="C1052" s="76"/>
      <c r="D1052" s="76"/>
      <c r="E1052" s="76"/>
      <c r="F1052" s="79"/>
      <c r="G1052" s="76"/>
      <c r="H1052" s="76"/>
      <c r="I1052" s="79"/>
      <c r="J1052" s="119"/>
    </row>
    <row r="1053" spans="2:10">
      <c r="B1053" s="118" t="s">
        <v>113</v>
      </c>
      <c r="C1053" s="76"/>
      <c r="D1053" s="76"/>
      <c r="E1053" s="76"/>
      <c r="F1053" s="79">
        <v>2.8</v>
      </c>
      <c r="G1053" s="76" t="str">
        <f>+[1]MATERIALES!B$103</f>
        <v>M</v>
      </c>
      <c r="H1053" s="76">
        <v>1</v>
      </c>
      <c r="I1053" s="79">
        <f>ROUND(F1053*H1053,2)</f>
        <v>2.8</v>
      </c>
      <c r="J1053" s="119"/>
    </row>
    <row r="1054" spans="2:10">
      <c r="B1054" s="118"/>
      <c r="C1054" s="76"/>
      <c r="D1054" s="76"/>
      <c r="E1054" s="76"/>
      <c r="F1054" s="79"/>
      <c r="G1054" s="76"/>
      <c r="H1054" s="76"/>
      <c r="I1054" s="79"/>
      <c r="J1054" s="119"/>
    </row>
    <row r="1055" spans="2:10">
      <c r="B1055" s="118"/>
      <c r="C1055" s="76"/>
      <c r="D1055" s="76"/>
      <c r="E1055" s="76"/>
      <c r="F1055" s="79"/>
      <c r="G1055" s="76"/>
      <c r="H1055" s="79"/>
      <c r="I1055" s="79"/>
      <c r="J1055" s="119"/>
    </row>
    <row r="1056" spans="2:10">
      <c r="B1056" s="118"/>
      <c r="C1056" s="76"/>
      <c r="D1056" s="76"/>
      <c r="E1056" s="76"/>
      <c r="F1056" s="79"/>
      <c r="G1056" s="76"/>
      <c r="H1056" s="79"/>
      <c r="I1056" s="79">
        <f>ROUND(F1056*H1056,2)</f>
        <v>0</v>
      </c>
      <c r="J1056" s="119"/>
    </row>
    <row r="1057" spans="2:10">
      <c r="B1057" s="118"/>
      <c r="C1057" s="76"/>
      <c r="D1057" s="76"/>
      <c r="E1057" s="76"/>
      <c r="F1057" s="79"/>
      <c r="G1057" s="76"/>
      <c r="H1057" s="79"/>
      <c r="I1057" s="79">
        <f>ROUND(F1057*H1057,2)</f>
        <v>0</v>
      </c>
      <c r="J1057" s="119"/>
    </row>
    <row r="1058" spans="2:10">
      <c r="B1058" s="118" t="s">
        <v>60</v>
      </c>
      <c r="C1058" s="76"/>
      <c r="D1058" s="76"/>
      <c r="E1058" s="76"/>
      <c r="F1058" s="76"/>
      <c r="G1058" s="76"/>
      <c r="H1058" s="76"/>
      <c r="I1058" s="79">
        <f>SUM(I1052:I1057)</f>
        <v>2.8</v>
      </c>
      <c r="J1058" s="119"/>
    </row>
    <row r="1059" spans="2:10">
      <c r="B1059" s="118" t="s">
        <v>50</v>
      </c>
      <c r="C1059" s="76"/>
      <c r="D1059" s="76"/>
      <c r="E1059" s="76"/>
      <c r="F1059" s="76"/>
      <c r="G1059" s="76"/>
      <c r="H1059" s="76"/>
      <c r="I1059" s="76"/>
      <c r="J1059" s="119"/>
    </row>
    <row r="1060" spans="2:10">
      <c r="B1060" s="118" t="s">
        <v>61</v>
      </c>
      <c r="C1060" s="76"/>
      <c r="D1060" s="76"/>
      <c r="E1060" s="76"/>
      <c r="F1060" s="76"/>
      <c r="G1060" s="76"/>
      <c r="H1060" s="76"/>
      <c r="I1060" s="76"/>
      <c r="J1060" s="119"/>
    </row>
    <row r="1061" spans="2:10">
      <c r="B1061" s="123" t="s">
        <v>62</v>
      </c>
      <c r="C1061" s="80"/>
      <c r="D1061" s="81" t="s">
        <v>63</v>
      </c>
      <c r="E1061" s="80" t="s">
        <v>64</v>
      </c>
      <c r="F1061" s="80" t="s">
        <v>65</v>
      </c>
      <c r="G1061" s="80" t="s">
        <v>66</v>
      </c>
      <c r="H1061" s="80" t="s">
        <v>67</v>
      </c>
      <c r="I1061" s="80" t="s">
        <v>68</v>
      </c>
      <c r="J1061" s="124"/>
    </row>
    <row r="1062" spans="2:10">
      <c r="B1062" s="118" t="s">
        <v>69</v>
      </c>
      <c r="C1062" s="76"/>
      <c r="D1062" s="76" t="s">
        <v>70</v>
      </c>
      <c r="E1062" s="76"/>
      <c r="F1062" s="76"/>
      <c r="G1062" s="76"/>
      <c r="H1062" s="76"/>
      <c r="I1062" s="76"/>
      <c r="J1062" s="119"/>
    </row>
    <row r="1063" spans="2:10">
      <c r="B1063" s="118" t="s">
        <v>71</v>
      </c>
      <c r="C1063" s="76"/>
      <c r="D1063" s="76"/>
      <c r="E1063" s="76"/>
      <c r="F1063" s="76"/>
      <c r="G1063" s="76"/>
      <c r="H1063" s="76"/>
      <c r="I1063" s="76"/>
      <c r="J1063" s="119"/>
    </row>
    <row r="1064" spans="2:10">
      <c r="B1064" s="118"/>
      <c r="C1064" s="76"/>
      <c r="D1064" s="76"/>
      <c r="E1064" s="76"/>
      <c r="F1064" s="76"/>
      <c r="G1064" s="76"/>
      <c r="H1064" s="76"/>
      <c r="I1064" s="76"/>
      <c r="J1064" s="119"/>
    </row>
    <row r="1065" spans="2:10">
      <c r="B1065" s="118"/>
      <c r="C1065" s="76"/>
      <c r="D1065" s="76"/>
      <c r="E1065" s="76"/>
      <c r="F1065" s="76"/>
      <c r="G1065" s="76"/>
      <c r="H1065" s="76"/>
      <c r="I1065" s="76"/>
      <c r="J1065" s="119"/>
    </row>
    <row r="1066" spans="2:10">
      <c r="B1066" s="118"/>
      <c r="C1066" s="76"/>
      <c r="D1066" s="76"/>
      <c r="E1066" s="76"/>
      <c r="F1066" s="76"/>
      <c r="G1066" s="76"/>
      <c r="H1066" s="76"/>
      <c r="I1066" s="76"/>
      <c r="J1066" s="119"/>
    </row>
    <row r="1067" spans="2:10">
      <c r="B1067" s="118" t="s">
        <v>72</v>
      </c>
      <c r="C1067" s="76"/>
      <c r="D1067" s="76"/>
      <c r="E1067" s="76"/>
      <c r="F1067" s="76"/>
      <c r="G1067" s="76"/>
      <c r="H1067" s="76"/>
      <c r="I1067" s="76"/>
      <c r="J1067" s="119"/>
    </row>
    <row r="1068" spans="2:10">
      <c r="B1068" s="118" t="s">
        <v>73</v>
      </c>
      <c r="C1068" s="76"/>
      <c r="D1068" s="76"/>
      <c r="E1068" s="76"/>
      <c r="F1068" s="76"/>
      <c r="G1068" s="76"/>
      <c r="H1068" s="76"/>
      <c r="I1068" s="76"/>
      <c r="J1068" s="119"/>
    </row>
    <row r="1069" spans="2:10">
      <c r="B1069" s="118" t="s">
        <v>74</v>
      </c>
      <c r="C1069" s="76"/>
      <c r="D1069" s="76"/>
      <c r="E1069" s="76"/>
      <c r="F1069" s="76"/>
      <c r="G1069" s="76"/>
      <c r="H1069" s="76"/>
      <c r="I1069" s="76"/>
      <c r="J1069" s="119"/>
    </row>
    <row r="1070" spans="2:10">
      <c r="B1070" s="125" t="s">
        <v>75</v>
      </c>
      <c r="C1070" s="82"/>
      <c r="D1070" s="82"/>
      <c r="E1070" s="80" t="s">
        <v>55</v>
      </c>
      <c r="F1070" s="80" t="s">
        <v>76</v>
      </c>
      <c r="G1070" s="80" t="s">
        <v>77</v>
      </c>
      <c r="H1070" s="80" t="s">
        <v>45</v>
      </c>
      <c r="I1070" s="80" t="s">
        <v>56</v>
      </c>
      <c r="J1070" s="124"/>
    </row>
    <row r="1071" spans="2:10">
      <c r="B1071" s="118"/>
      <c r="C1071" s="76"/>
      <c r="D1071" s="76"/>
      <c r="E1071" s="76"/>
      <c r="F1071" s="76"/>
      <c r="G1071" s="76"/>
      <c r="H1071" s="76"/>
      <c r="I1071" s="76"/>
      <c r="J1071" s="119"/>
    </row>
    <row r="1072" spans="2:10">
      <c r="B1072" s="118" t="str">
        <f>+'[1]MANO DE OBRA'!B$8</f>
        <v>CAT I                   PEONES</v>
      </c>
      <c r="C1072" s="76"/>
      <c r="D1072" s="76"/>
      <c r="E1072" s="76">
        <v>1</v>
      </c>
      <c r="F1072" s="79">
        <f>+'[1]MANO DE OBRA'!B$22</f>
        <v>1.4282860472222223</v>
      </c>
      <c r="G1072" s="76">
        <f>ROUND(E1072*F1072,2)</f>
        <v>1.43</v>
      </c>
      <c r="H1072" s="79">
        <v>0.1</v>
      </c>
      <c r="I1072" s="79">
        <f>ROUND(G1072*H1072,2)</f>
        <v>0.14000000000000001</v>
      </c>
      <c r="J1072" s="119"/>
    </row>
    <row r="1073" spans="2:10">
      <c r="B1073" s="118" t="str">
        <f>+'[1]MANO DE OBRA'!C$8</f>
        <v>CAT II GUARD, MACHET, AYUD ALB</v>
      </c>
      <c r="C1073" s="76"/>
      <c r="D1073" s="76"/>
      <c r="E1073" s="76">
        <v>1</v>
      </c>
      <c r="F1073" s="79">
        <f>+'[1]MANO DE OBRA'!C$22</f>
        <v>1.4282860472222223</v>
      </c>
      <c r="G1073" s="79">
        <f>ROUND(E1073*F1073,2)</f>
        <v>1.43</v>
      </c>
      <c r="H1073" s="79">
        <f>+H1072</f>
        <v>0.1</v>
      </c>
      <c r="I1073" s="79">
        <f>ROUND(G1073*H1073,2)</f>
        <v>0.14000000000000001</v>
      </c>
      <c r="J1073" s="119"/>
    </row>
    <row r="1074" spans="2:10">
      <c r="B1074" s="118" t="str">
        <f>+'[1]MANO DE OBRA'!D$8</f>
        <v>CAT III ALB, FIE, CARP, ELEC</v>
      </c>
      <c r="C1074" s="76"/>
      <c r="D1074" s="76"/>
      <c r="E1074" s="76">
        <v>1</v>
      </c>
      <c r="F1074" s="79">
        <f>+'[1]MANO DE OBRA'!D$22</f>
        <v>1.4282860472222223</v>
      </c>
      <c r="G1074" s="79">
        <f>ROUND(E1074*F1074,2)</f>
        <v>1.43</v>
      </c>
      <c r="H1074" s="79">
        <f>+H1072</f>
        <v>0.1</v>
      </c>
      <c r="I1074" s="79">
        <f>ROUND(G1074*H1074,2)</f>
        <v>0.14000000000000001</v>
      </c>
      <c r="J1074" s="119"/>
    </row>
    <row r="1075" spans="2:10">
      <c r="B1075" s="118"/>
      <c r="C1075" s="76"/>
      <c r="D1075" s="76"/>
      <c r="E1075" s="76"/>
      <c r="F1075" s="79"/>
      <c r="G1075" s="79"/>
      <c r="H1075" s="79"/>
      <c r="I1075" s="79">
        <f>ROUND(G1075*H1075,2)</f>
        <v>0</v>
      </c>
      <c r="J1075" s="119"/>
    </row>
    <row r="1076" spans="2:10">
      <c r="B1076" s="118" t="s">
        <v>78</v>
      </c>
      <c r="C1076" s="76"/>
      <c r="D1076" s="76"/>
      <c r="E1076" s="76"/>
      <c r="F1076" s="76"/>
      <c r="G1076" s="76"/>
      <c r="H1076" s="76"/>
      <c r="I1076" s="76">
        <f>SUM(I1072:I1075)</f>
        <v>0.42000000000000004</v>
      </c>
      <c r="J1076" s="119"/>
    </row>
    <row r="1077" spans="2:10">
      <c r="B1077" s="118"/>
      <c r="C1077" s="76"/>
      <c r="D1077" s="76"/>
      <c r="E1077" s="76"/>
      <c r="F1077" s="76"/>
      <c r="G1077" s="76"/>
      <c r="H1077" s="76"/>
      <c r="I1077" s="76"/>
      <c r="J1077" s="119"/>
    </row>
    <row r="1078" spans="2:10">
      <c r="B1078" s="118" t="s">
        <v>79</v>
      </c>
      <c r="C1078" s="76"/>
      <c r="D1078" s="76"/>
      <c r="E1078" s="76"/>
      <c r="F1078" s="76"/>
      <c r="G1078" s="76"/>
      <c r="H1078" s="76"/>
      <c r="I1078" s="76">
        <f>+I1076+I1058+I1047</f>
        <v>3.2399999999999998</v>
      </c>
      <c r="J1078" s="119"/>
    </row>
    <row r="1079" spans="2:10">
      <c r="B1079" s="118"/>
      <c r="C1079" s="76"/>
      <c r="D1079" s="76"/>
      <c r="E1079" s="76"/>
      <c r="F1079" s="76"/>
      <c r="G1079" s="76"/>
      <c r="H1079" s="76"/>
      <c r="I1079" s="76"/>
      <c r="J1079" s="119"/>
    </row>
    <row r="1080" spans="2:10">
      <c r="B1080" s="118" t="s">
        <v>80</v>
      </c>
      <c r="C1080" s="76"/>
      <c r="D1080" s="76"/>
      <c r="E1080" s="76"/>
      <c r="F1080" s="76"/>
      <c r="G1080" s="76"/>
      <c r="H1080" s="76"/>
      <c r="I1080" s="76" t="s">
        <v>81</v>
      </c>
      <c r="J1080" s="119"/>
    </row>
    <row r="1081" spans="2:10">
      <c r="B1081" s="120" t="s">
        <v>82</v>
      </c>
      <c r="C1081" s="77"/>
      <c r="D1081" s="77"/>
      <c r="E1081" s="77"/>
      <c r="F1081" s="77"/>
      <c r="G1081" s="77"/>
      <c r="H1081" s="78" t="s">
        <v>47</v>
      </c>
      <c r="I1081" s="78" t="s">
        <v>56</v>
      </c>
      <c r="J1081" s="126"/>
    </row>
    <row r="1082" spans="2:10">
      <c r="B1082" s="118"/>
      <c r="C1082" s="76"/>
      <c r="D1082" s="76"/>
      <c r="E1082" s="76"/>
      <c r="F1082" s="76"/>
      <c r="G1082" s="76"/>
      <c r="H1082" s="76"/>
      <c r="I1082" s="76"/>
      <c r="J1082" s="119"/>
    </row>
    <row r="1083" spans="2:10">
      <c r="B1083" s="118"/>
      <c r="C1083" s="76"/>
      <c r="D1083" s="76"/>
      <c r="E1083" s="76"/>
      <c r="F1083" s="76" t="s">
        <v>83</v>
      </c>
      <c r="G1083" s="76"/>
      <c r="H1083" s="83">
        <f>+[1]INDIRECTOS!B$10</f>
        <v>0.04</v>
      </c>
      <c r="I1083" s="76">
        <f>ROUND(H1083*I1078,2)</f>
        <v>0.13</v>
      </c>
      <c r="J1083" s="119"/>
    </row>
    <row r="1084" spans="2:10">
      <c r="B1084" s="118"/>
      <c r="C1084" s="76"/>
      <c r="D1084" s="76"/>
      <c r="E1084" s="76"/>
      <c r="F1084" s="76" t="s">
        <v>84</v>
      </c>
      <c r="G1084" s="76"/>
      <c r="H1084" s="83">
        <f>+[1]INDIRECTOS!B$11</f>
        <v>0.04</v>
      </c>
      <c r="I1084" s="76">
        <f>ROUND(H1084*I1078,2)</f>
        <v>0.13</v>
      </c>
      <c r="J1084" s="119"/>
    </row>
    <row r="1085" spans="2:10">
      <c r="B1085" s="118"/>
      <c r="C1085" s="76"/>
      <c r="D1085" s="76"/>
      <c r="E1085" s="76"/>
      <c r="F1085" s="76" t="s">
        <v>85</v>
      </c>
      <c r="G1085" s="76"/>
      <c r="H1085" s="83">
        <f>+[1]INDIRECTOS!B$12</f>
        <v>0.02</v>
      </c>
      <c r="I1085" s="76">
        <f>ROUND(H1085*I1078,2)</f>
        <v>0.06</v>
      </c>
      <c r="J1085" s="119"/>
    </row>
    <row r="1086" spans="2:10">
      <c r="B1086" s="118" t="s">
        <v>86</v>
      </c>
      <c r="C1086" s="76"/>
      <c r="D1086" s="76"/>
      <c r="E1086" s="76"/>
      <c r="F1086" s="76"/>
      <c r="G1086" s="76"/>
      <c r="H1086" s="76"/>
      <c r="I1086" s="76">
        <f>SUM(I1083:I1085)</f>
        <v>0.32</v>
      </c>
      <c r="J1086" s="119"/>
    </row>
    <row r="1087" spans="2:10">
      <c r="B1087" s="118" t="s">
        <v>87</v>
      </c>
      <c r="C1087" s="76"/>
      <c r="D1087" s="76"/>
      <c r="E1087" s="76"/>
      <c r="F1087" s="76"/>
      <c r="G1087" s="76"/>
      <c r="H1087" s="76"/>
      <c r="I1087" s="76">
        <f>+I1078+I1086</f>
        <v>3.5599999999999996</v>
      </c>
      <c r="J1087" s="119"/>
    </row>
    <row r="1088" spans="2:10" ht="13.5" thickBot="1">
      <c r="B1088" s="127" t="s">
        <v>88</v>
      </c>
      <c r="C1088" s="128"/>
      <c r="D1088" s="128"/>
      <c r="E1088" s="128"/>
      <c r="F1088" s="128"/>
      <c r="G1088" s="128"/>
      <c r="H1088" s="128" t="s">
        <v>89</v>
      </c>
      <c r="I1088" s="128">
        <f>+I1087</f>
        <v>3.5599999999999996</v>
      </c>
      <c r="J1088" s="129"/>
    </row>
    <row r="1090" spans="2:10" ht="15.75">
      <c r="B1090" s="181" t="s">
        <v>153</v>
      </c>
      <c r="C1090" s="181"/>
      <c r="D1090" s="181"/>
      <c r="E1090" s="181"/>
      <c r="F1090" s="181"/>
      <c r="G1090" s="181"/>
      <c r="H1090" s="181"/>
      <c r="I1090" s="181"/>
      <c r="J1090" s="181"/>
    </row>
    <row r="1091" spans="2:10" ht="13.5" thickBot="1"/>
    <row r="1092" spans="2:10">
      <c r="B1092" s="178" t="s">
        <v>33</v>
      </c>
      <c r="C1092" s="179"/>
      <c r="D1092" s="179"/>
      <c r="E1092" s="179"/>
      <c r="F1092" s="179"/>
      <c r="G1092" s="179"/>
      <c r="H1092" s="179"/>
      <c r="I1092" s="179"/>
      <c r="J1092" s="180"/>
    </row>
    <row r="1093" spans="2:10" ht="15.75">
      <c r="B1093" s="114" t="s">
        <v>21</v>
      </c>
      <c r="C1093" s="1"/>
      <c r="D1093" s="1"/>
      <c r="E1093" s="1"/>
      <c r="F1093" s="1"/>
      <c r="G1093" s="1"/>
      <c r="H1093" s="1"/>
      <c r="I1093" s="1"/>
      <c r="J1093" s="115"/>
    </row>
    <row r="1094" spans="2:10" ht="15.75">
      <c r="B1094" s="116" t="s">
        <v>22</v>
      </c>
      <c r="C1094" s="70"/>
      <c r="D1094" s="70"/>
      <c r="E1094" s="70"/>
      <c r="F1094" s="70"/>
      <c r="G1094" s="70"/>
      <c r="H1094" s="70"/>
      <c r="I1094" s="70"/>
      <c r="J1094" s="117"/>
    </row>
    <row r="1095" spans="2:10">
      <c r="B1095" s="118" t="s">
        <v>34</v>
      </c>
      <c r="C1095" s="76"/>
      <c r="D1095" s="76"/>
      <c r="E1095" s="76"/>
      <c r="F1095" s="76"/>
      <c r="G1095" s="76"/>
      <c r="H1095" s="76"/>
      <c r="I1095" s="76"/>
      <c r="J1095" s="119"/>
    </row>
    <row r="1096" spans="2:10">
      <c r="B1096" s="118" t="s">
        <v>35</v>
      </c>
      <c r="C1096" s="76" t="s">
        <v>112</v>
      </c>
      <c r="D1096" s="76"/>
      <c r="E1096" s="76"/>
      <c r="F1096" s="76"/>
      <c r="G1096" s="76"/>
      <c r="H1096" s="141" t="s">
        <v>217</v>
      </c>
      <c r="I1096" s="141" t="s">
        <v>14</v>
      </c>
      <c r="J1096" s="119"/>
    </row>
    <row r="1097" spans="2:10">
      <c r="B1097" s="118" t="s">
        <v>37</v>
      </c>
      <c r="C1097" s="76"/>
      <c r="D1097" s="76"/>
      <c r="E1097" s="76"/>
      <c r="F1097" s="76"/>
      <c r="G1097" s="76"/>
      <c r="H1097" s="76"/>
      <c r="I1097" s="76"/>
      <c r="J1097" s="119"/>
    </row>
    <row r="1098" spans="2:10">
      <c r="B1098" s="118" t="s">
        <v>38</v>
      </c>
      <c r="C1098" s="76"/>
      <c r="D1098" s="76"/>
      <c r="E1098" s="76"/>
      <c r="F1098" s="76"/>
      <c r="G1098" s="76"/>
      <c r="H1098" s="76"/>
      <c r="I1098" s="76"/>
      <c r="J1098" s="119"/>
    </row>
    <row r="1099" spans="2:10">
      <c r="B1099" s="120" t="s">
        <v>39</v>
      </c>
      <c r="C1099" s="78" t="s">
        <v>40</v>
      </c>
      <c r="D1099" s="78" t="s">
        <v>41</v>
      </c>
      <c r="E1099" s="78" t="s">
        <v>42</v>
      </c>
      <c r="F1099" s="78" t="s">
        <v>43</v>
      </c>
      <c r="G1099" s="78" t="s">
        <v>44</v>
      </c>
      <c r="H1099" s="78" t="s">
        <v>45</v>
      </c>
      <c r="I1099" s="78" t="s">
        <v>46</v>
      </c>
      <c r="J1099" s="121"/>
    </row>
    <row r="1100" spans="2:10">
      <c r="B1100" s="118" t="s">
        <v>48</v>
      </c>
      <c r="C1100" s="76"/>
      <c r="D1100" s="76"/>
      <c r="E1100" s="76"/>
      <c r="F1100" s="76"/>
      <c r="G1100" s="76"/>
      <c r="H1100" s="76"/>
      <c r="I1100" s="76"/>
      <c r="J1100" s="119"/>
    </row>
    <row r="1101" spans="2:10">
      <c r="B1101" s="118"/>
      <c r="C1101" s="76"/>
      <c r="D1101" s="76"/>
      <c r="E1101" s="79"/>
      <c r="F1101" s="79"/>
      <c r="G1101" s="79"/>
      <c r="H1101" s="79"/>
      <c r="I1101" s="79">
        <f>+ROUND(G1101*H1101,2)</f>
        <v>0</v>
      </c>
      <c r="J1101" s="119"/>
    </row>
    <row r="1102" spans="2:10">
      <c r="B1102" s="118"/>
      <c r="C1102" s="76"/>
      <c r="D1102" s="76"/>
      <c r="E1102" s="79"/>
      <c r="F1102" s="79"/>
      <c r="G1102" s="79"/>
      <c r="H1102" s="79"/>
      <c r="I1102" s="79">
        <f>+ROUND(G1102*H1102,2)</f>
        <v>0</v>
      </c>
      <c r="J1102" s="119"/>
    </row>
    <row r="1103" spans="2:10">
      <c r="B1103" s="118" t="str">
        <f>+[1]EQUIPOS!A$32</f>
        <v>HERRAMIENTAS MENORES</v>
      </c>
      <c r="C1103" s="76"/>
      <c r="D1103" s="76"/>
      <c r="E1103" s="79"/>
      <c r="F1103" s="79"/>
      <c r="G1103" s="79"/>
      <c r="H1103" s="79"/>
      <c r="I1103" s="79">
        <f>ROUND(I1133*5%,2)</f>
        <v>0.02</v>
      </c>
      <c r="J1103" s="119"/>
    </row>
    <row r="1104" spans="2:10">
      <c r="B1104" s="118" t="s">
        <v>49</v>
      </c>
      <c r="C1104" s="76"/>
      <c r="D1104" s="76"/>
      <c r="E1104" s="79"/>
      <c r="F1104" s="79"/>
      <c r="G1104" s="79"/>
      <c r="H1104" s="79"/>
      <c r="I1104" s="79">
        <f>SUM(I1101:I1103)</f>
        <v>0.02</v>
      </c>
      <c r="J1104" s="119"/>
    </row>
    <row r="1105" spans="2:10">
      <c r="B1105" s="118" t="s">
        <v>50</v>
      </c>
      <c r="C1105" s="76"/>
      <c r="D1105" s="76"/>
      <c r="E1105" s="76"/>
      <c r="F1105" s="76"/>
      <c r="G1105" s="76"/>
      <c r="H1105" s="76"/>
      <c r="I1105" s="76"/>
      <c r="J1105" s="119"/>
    </row>
    <row r="1106" spans="2:10">
      <c r="B1106" s="118" t="s">
        <v>51</v>
      </c>
      <c r="C1106" s="76"/>
      <c r="D1106" s="76"/>
      <c r="E1106" s="76"/>
      <c r="F1106" s="76"/>
      <c r="G1106" s="76"/>
      <c r="H1106" s="76"/>
      <c r="I1106" s="76"/>
      <c r="J1106" s="119"/>
    </row>
    <row r="1107" spans="2:10">
      <c r="B1107" s="122" t="s">
        <v>52</v>
      </c>
      <c r="C1107" s="78"/>
      <c r="D1107" s="78"/>
      <c r="E1107" s="78"/>
      <c r="F1107" s="78" t="s">
        <v>53</v>
      </c>
      <c r="G1107" s="78" t="s">
        <v>54</v>
      </c>
      <c r="H1107" s="78" t="s">
        <v>55</v>
      </c>
      <c r="I1107" s="78" t="s">
        <v>56</v>
      </c>
      <c r="J1107" s="121"/>
    </row>
    <row r="1108" spans="2:10">
      <c r="B1108" s="118" t="s">
        <v>50</v>
      </c>
      <c r="C1108" s="76"/>
      <c r="D1108" s="76"/>
      <c r="E1108" s="76"/>
      <c r="F1108" s="76"/>
      <c r="G1108" s="76"/>
      <c r="H1108" s="76"/>
      <c r="I1108" s="76"/>
      <c r="J1108" s="119"/>
    </row>
    <row r="1109" spans="2:10">
      <c r="B1109" s="118"/>
      <c r="C1109" s="76"/>
      <c r="D1109" s="76"/>
      <c r="E1109" s="76"/>
      <c r="F1109" s="79"/>
      <c r="G1109" s="76"/>
      <c r="H1109" s="76"/>
      <c r="I1109" s="79"/>
      <c r="J1109" s="119"/>
    </row>
    <row r="1110" spans="2:10">
      <c r="B1110" s="118" t="s">
        <v>114</v>
      </c>
      <c r="C1110" s="76"/>
      <c r="D1110" s="76"/>
      <c r="E1110" s="76"/>
      <c r="F1110" s="79">
        <v>4.17</v>
      </c>
      <c r="G1110" s="76" t="str">
        <f>+[1]MATERIALES!B$103</f>
        <v>M</v>
      </c>
      <c r="H1110" s="76">
        <v>1</v>
      </c>
      <c r="I1110" s="79">
        <f>ROUND(F1110*H1110,2)</f>
        <v>4.17</v>
      </c>
      <c r="J1110" s="119"/>
    </row>
    <row r="1111" spans="2:10">
      <c r="B1111" s="118"/>
      <c r="C1111" s="76"/>
      <c r="D1111" s="76"/>
      <c r="E1111" s="76"/>
      <c r="F1111" s="79"/>
      <c r="G1111" s="76"/>
      <c r="H1111" s="76"/>
      <c r="I1111" s="79"/>
      <c r="J1111" s="119"/>
    </row>
    <row r="1112" spans="2:10">
      <c r="B1112" s="118"/>
      <c r="C1112" s="76"/>
      <c r="D1112" s="76"/>
      <c r="E1112" s="76"/>
      <c r="F1112" s="79"/>
      <c r="G1112" s="76"/>
      <c r="H1112" s="79"/>
      <c r="I1112" s="79"/>
      <c r="J1112" s="119"/>
    </row>
    <row r="1113" spans="2:10">
      <c r="B1113" s="118"/>
      <c r="C1113" s="76"/>
      <c r="D1113" s="76"/>
      <c r="E1113" s="76"/>
      <c r="F1113" s="79"/>
      <c r="G1113" s="76"/>
      <c r="H1113" s="79"/>
      <c r="I1113" s="79">
        <f>ROUND(F1113*H1113,2)</f>
        <v>0</v>
      </c>
      <c r="J1113" s="119"/>
    </row>
    <row r="1114" spans="2:10">
      <c r="B1114" s="118"/>
      <c r="C1114" s="76"/>
      <c r="D1114" s="76"/>
      <c r="E1114" s="76"/>
      <c r="F1114" s="79"/>
      <c r="G1114" s="76"/>
      <c r="H1114" s="79"/>
      <c r="I1114" s="79">
        <f>ROUND(F1114*H1114,2)</f>
        <v>0</v>
      </c>
      <c r="J1114" s="119"/>
    </row>
    <row r="1115" spans="2:10">
      <c r="B1115" s="118" t="s">
        <v>60</v>
      </c>
      <c r="C1115" s="76"/>
      <c r="D1115" s="76"/>
      <c r="E1115" s="76"/>
      <c r="F1115" s="76"/>
      <c r="G1115" s="76"/>
      <c r="H1115" s="76"/>
      <c r="I1115" s="79">
        <f>SUM(I1109:I1114)</f>
        <v>4.17</v>
      </c>
      <c r="J1115" s="119"/>
    </row>
    <row r="1116" spans="2:10">
      <c r="B1116" s="118" t="s">
        <v>50</v>
      </c>
      <c r="C1116" s="76"/>
      <c r="D1116" s="76"/>
      <c r="E1116" s="76"/>
      <c r="F1116" s="76"/>
      <c r="G1116" s="76"/>
      <c r="H1116" s="76"/>
      <c r="I1116" s="76"/>
      <c r="J1116" s="119"/>
    </row>
    <row r="1117" spans="2:10">
      <c r="B1117" s="118" t="s">
        <v>61</v>
      </c>
      <c r="C1117" s="76"/>
      <c r="D1117" s="76"/>
      <c r="E1117" s="76"/>
      <c r="F1117" s="76"/>
      <c r="G1117" s="76"/>
      <c r="H1117" s="76"/>
      <c r="I1117" s="76"/>
      <c r="J1117" s="119"/>
    </row>
    <row r="1118" spans="2:10">
      <c r="B1118" s="123" t="s">
        <v>62</v>
      </c>
      <c r="C1118" s="80"/>
      <c r="D1118" s="81" t="s">
        <v>63</v>
      </c>
      <c r="E1118" s="80" t="s">
        <v>64</v>
      </c>
      <c r="F1118" s="80" t="s">
        <v>65</v>
      </c>
      <c r="G1118" s="80" t="s">
        <v>66</v>
      </c>
      <c r="H1118" s="80" t="s">
        <v>67</v>
      </c>
      <c r="I1118" s="80" t="s">
        <v>68</v>
      </c>
      <c r="J1118" s="124"/>
    </row>
    <row r="1119" spans="2:10">
      <c r="B1119" s="118" t="s">
        <v>69</v>
      </c>
      <c r="C1119" s="76"/>
      <c r="D1119" s="76" t="s">
        <v>70</v>
      </c>
      <c r="E1119" s="76"/>
      <c r="F1119" s="76"/>
      <c r="G1119" s="76"/>
      <c r="H1119" s="76"/>
      <c r="I1119" s="76"/>
      <c r="J1119" s="119"/>
    </row>
    <row r="1120" spans="2:10">
      <c r="B1120" s="118" t="s">
        <v>71</v>
      </c>
      <c r="C1120" s="76"/>
      <c r="D1120" s="76"/>
      <c r="E1120" s="76"/>
      <c r="F1120" s="76"/>
      <c r="G1120" s="76"/>
      <c r="H1120" s="76"/>
      <c r="I1120" s="76"/>
      <c r="J1120" s="119"/>
    </row>
    <row r="1121" spans="2:10">
      <c r="B1121" s="118"/>
      <c r="C1121" s="76"/>
      <c r="D1121" s="76"/>
      <c r="E1121" s="76"/>
      <c r="F1121" s="76"/>
      <c r="G1121" s="76"/>
      <c r="H1121" s="76"/>
      <c r="I1121" s="76"/>
      <c r="J1121" s="119"/>
    </row>
    <row r="1122" spans="2:10">
      <c r="B1122" s="118"/>
      <c r="C1122" s="76"/>
      <c r="D1122" s="76"/>
      <c r="E1122" s="76"/>
      <c r="F1122" s="76"/>
      <c r="G1122" s="76"/>
      <c r="H1122" s="76"/>
      <c r="I1122" s="76"/>
      <c r="J1122" s="119"/>
    </row>
    <row r="1123" spans="2:10">
      <c r="B1123" s="118"/>
      <c r="C1123" s="76"/>
      <c r="D1123" s="76"/>
      <c r="E1123" s="76"/>
      <c r="F1123" s="76"/>
      <c r="G1123" s="76"/>
      <c r="H1123" s="76"/>
      <c r="I1123" s="76"/>
      <c r="J1123" s="119"/>
    </row>
    <row r="1124" spans="2:10">
      <c r="B1124" s="118" t="s">
        <v>72</v>
      </c>
      <c r="C1124" s="76"/>
      <c r="D1124" s="76"/>
      <c r="E1124" s="76"/>
      <c r="F1124" s="76"/>
      <c r="G1124" s="76"/>
      <c r="H1124" s="76"/>
      <c r="I1124" s="76"/>
      <c r="J1124" s="119"/>
    </row>
    <row r="1125" spans="2:10">
      <c r="B1125" s="118" t="s">
        <v>73</v>
      </c>
      <c r="C1125" s="76"/>
      <c r="D1125" s="76"/>
      <c r="E1125" s="76"/>
      <c r="F1125" s="76"/>
      <c r="G1125" s="76"/>
      <c r="H1125" s="76"/>
      <c r="I1125" s="76"/>
      <c r="J1125" s="119"/>
    </row>
    <row r="1126" spans="2:10">
      <c r="B1126" s="118" t="s">
        <v>74</v>
      </c>
      <c r="C1126" s="76"/>
      <c r="D1126" s="76"/>
      <c r="E1126" s="76"/>
      <c r="F1126" s="76"/>
      <c r="G1126" s="76"/>
      <c r="H1126" s="76"/>
      <c r="I1126" s="76"/>
      <c r="J1126" s="119"/>
    </row>
    <row r="1127" spans="2:10">
      <c r="B1127" s="125" t="s">
        <v>75</v>
      </c>
      <c r="C1127" s="82"/>
      <c r="D1127" s="82"/>
      <c r="E1127" s="80" t="s">
        <v>55</v>
      </c>
      <c r="F1127" s="80" t="s">
        <v>76</v>
      </c>
      <c r="G1127" s="80" t="s">
        <v>77</v>
      </c>
      <c r="H1127" s="80" t="s">
        <v>45</v>
      </c>
      <c r="I1127" s="80" t="s">
        <v>56</v>
      </c>
      <c r="J1127" s="124"/>
    </row>
    <row r="1128" spans="2:10">
      <c r="B1128" s="118"/>
      <c r="C1128" s="76"/>
      <c r="D1128" s="76"/>
      <c r="E1128" s="76"/>
      <c r="F1128" s="76"/>
      <c r="G1128" s="76"/>
      <c r="H1128" s="76"/>
      <c r="I1128" s="76"/>
      <c r="J1128" s="119"/>
    </row>
    <row r="1129" spans="2:10">
      <c r="B1129" s="118" t="str">
        <f>+'[1]MANO DE OBRA'!B$8</f>
        <v>CAT I                   PEONES</v>
      </c>
      <c r="C1129" s="76"/>
      <c r="D1129" s="76"/>
      <c r="E1129" s="76">
        <v>1</v>
      </c>
      <c r="F1129" s="79">
        <f>+'[1]MANO DE OBRA'!B$22</f>
        <v>1.4282860472222223</v>
      </c>
      <c r="G1129" s="76">
        <f>ROUND(E1129*F1129,2)</f>
        <v>1.43</v>
      </c>
      <c r="H1129" s="79">
        <v>0.1</v>
      </c>
      <c r="I1129" s="79">
        <f>ROUND(G1129*H1129,2)</f>
        <v>0.14000000000000001</v>
      </c>
      <c r="J1129" s="119"/>
    </row>
    <row r="1130" spans="2:10">
      <c r="B1130" s="118" t="str">
        <f>+'[1]MANO DE OBRA'!C$8</f>
        <v>CAT II GUARD, MACHET, AYUD ALB</v>
      </c>
      <c r="C1130" s="76"/>
      <c r="D1130" s="76"/>
      <c r="E1130" s="76">
        <v>1</v>
      </c>
      <c r="F1130" s="79">
        <f>+'[1]MANO DE OBRA'!C$22</f>
        <v>1.4282860472222223</v>
      </c>
      <c r="G1130" s="79">
        <f>ROUND(E1130*F1130,2)</f>
        <v>1.43</v>
      </c>
      <c r="H1130" s="79">
        <f>+H1129</f>
        <v>0.1</v>
      </c>
      <c r="I1130" s="79">
        <f>ROUND(G1130*H1130,2)</f>
        <v>0.14000000000000001</v>
      </c>
      <c r="J1130" s="119"/>
    </row>
    <row r="1131" spans="2:10">
      <c r="B1131" s="118" t="str">
        <f>+'[1]MANO DE OBRA'!D$8</f>
        <v>CAT III ALB, FIE, CARP, ELEC</v>
      </c>
      <c r="C1131" s="76"/>
      <c r="D1131" s="76"/>
      <c r="E1131" s="76">
        <v>1</v>
      </c>
      <c r="F1131" s="79">
        <f>+'[1]MANO DE OBRA'!D$22</f>
        <v>1.4282860472222223</v>
      </c>
      <c r="G1131" s="79">
        <f>ROUND(E1131*F1131,2)</f>
        <v>1.43</v>
      </c>
      <c r="H1131" s="79">
        <f>+H1129</f>
        <v>0.1</v>
      </c>
      <c r="I1131" s="79">
        <f>ROUND(G1131*H1131,2)</f>
        <v>0.14000000000000001</v>
      </c>
      <c r="J1131" s="119"/>
    </row>
    <row r="1132" spans="2:10">
      <c r="B1132" s="118"/>
      <c r="C1132" s="76"/>
      <c r="D1132" s="76"/>
      <c r="E1132" s="76"/>
      <c r="F1132" s="79"/>
      <c r="G1132" s="79"/>
      <c r="H1132" s="79"/>
      <c r="I1132" s="79">
        <f>ROUND(G1132*H1132,2)</f>
        <v>0</v>
      </c>
      <c r="J1132" s="119"/>
    </row>
    <row r="1133" spans="2:10">
      <c r="B1133" s="118" t="s">
        <v>78</v>
      </c>
      <c r="C1133" s="76"/>
      <c r="D1133" s="76"/>
      <c r="E1133" s="76"/>
      <c r="F1133" s="76"/>
      <c r="G1133" s="76"/>
      <c r="H1133" s="76"/>
      <c r="I1133" s="76">
        <f>SUM(I1129:I1132)</f>
        <v>0.42000000000000004</v>
      </c>
      <c r="J1133" s="119"/>
    </row>
    <row r="1134" spans="2:10">
      <c r="B1134" s="118"/>
      <c r="C1134" s="76"/>
      <c r="D1134" s="76"/>
      <c r="E1134" s="76"/>
      <c r="F1134" s="76"/>
      <c r="G1134" s="76"/>
      <c r="H1134" s="76"/>
      <c r="I1134" s="76"/>
      <c r="J1134" s="119"/>
    </row>
    <row r="1135" spans="2:10">
      <c r="B1135" s="118" t="s">
        <v>79</v>
      </c>
      <c r="C1135" s="76"/>
      <c r="D1135" s="76"/>
      <c r="E1135" s="76"/>
      <c r="F1135" s="76"/>
      <c r="G1135" s="76"/>
      <c r="H1135" s="76"/>
      <c r="I1135" s="76">
        <f>+I1133+I1115+I1104</f>
        <v>4.6099999999999994</v>
      </c>
      <c r="J1135" s="119"/>
    </row>
    <row r="1136" spans="2:10">
      <c r="B1136" s="118"/>
      <c r="C1136" s="76"/>
      <c r="D1136" s="76"/>
      <c r="E1136" s="76"/>
      <c r="F1136" s="76"/>
      <c r="G1136" s="76"/>
      <c r="H1136" s="76"/>
      <c r="I1136" s="76"/>
      <c r="J1136" s="119"/>
    </row>
    <row r="1137" spans="2:10">
      <c r="B1137" s="118" t="s">
        <v>80</v>
      </c>
      <c r="C1137" s="76"/>
      <c r="D1137" s="76"/>
      <c r="E1137" s="76"/>
      <c r="F1137" s="76"/>
      <c r="G1137" s="76"/>
      <c r="H1137" s="76"/>
      <c r="I1137" s="76" t="s">
        <v>81</v>
      </c>
      <c r="J1137" s="119"/>
    </row>
    <row r="1138" spans="2:10">
      <c r="B1138" s="120" t="s">
        <v>82</v>
      </c>
      <c r="C1138" s="77"/>
      <c r="D1138" s="77"/>
      <c r="E1138" s="77"/>
      <c r="F1138" s="77"/>
      <c r="G1138" s="77"/>
      <c r="H1138" s="78" t="s">
        <v>47</v>
      </c>
      <c r="I1138" s="78" t="s">
        <v>56</v>
      </c>
      <c r="J1138" s="126"/>
    </row>
    <row r="1139" spans="2:10">
      <c r="B1139" s="118"/>
      <c r="C1139" s="76"/>
      <c r="D1139" s="76"/>
      <c r="E1139" s="76"/>
      <c r="F1139" s="76"/>
      <c r="G1139" s="76"/>
      <c r="H1139" s="76"/>
      <c r="I1139" s="76"/>
      <c r="J1139" s="119"/>
    </row>
    <row r="1140" spans="2:10">
      <c r="B1140" s="118"/>
      <c r="C1140" s="76"/>
      <c r="D1140" s="76"/>
      <c r="E1140" s="76"/>
      <c r="F1140" s="76" t="s">
        <v>83</v>
      </c>
      <c r="G1140" s="76"/>
      <c r="H1140" s="83">
        <f>+[1]INDIRECTOS!B$10</f>
        <v>0.04</v>
      </c>
      <c r="I1140" s="76">
        <f>ROUND(H1140*I1135,2)</f>
        <v>0.18</v>
      </c>
      <c r="J1140" s="119"/>
    </row>
    <row r="1141" spans="2:10">
      <c r="B1141" s="118"/>
      <c r="C1141" s="76"/>
      <c r="D1141" s="76"/>
      <c r="E1141" s="76"/>
      <c r="F1141" s="76" t="s">
        <v>84</v>
      </c>
      <c r="G1141" s="76"/>
      <c r="H1141" s="83">
        <f>+[1]INDIRECTOS!B$11</f>
        <v>0.04</v>
      </c>
      <c r="I1141" s="76">
        <f>ROUND(H1141*I1135,2)</f>
        <v>0.18</v>
      </c>
      <c r="J1141" s="119"/>
    </row>
    <row r="1142" spans="2:10">
      <c r="B1142" s="118"/>
      <c r="C1142" s="76"/>
      <c r="D1142" s="76"/>
      <c r="E1142" s="76"/>
      <c r="F1142" s="76" t="s">
        <v>85</v>
      </c>
      <c r="G1142" s="76"/>
      <c r="H1142" s="83">
        <f>+[1]INDIRECTOS!B$12</f>
        <v>0.02</v>
      </c>
      <c r="I1142" s="76">
        <f>ROUND(H1142*I1135,2)</f>
        <v>0.09</v>
      </c>
      <c r="J1142" s="119"/>
    </row>
    <row r="1143" spans="2:10">
      <c r="B1143" s="118" t="s">
        <v>86</v>
      </c>
      <c r="C1143" s="76"/>
      <c r="D1143" s="76"/>
      <c r="E1143" s="76"/>
      <c r="F1143" s="76"/>
      <c r="G1143" s="76"/>
      <c r="H1143" s="76"/>
      <c r="I1143" s="76">
        <f>SUM(I1140:I1142)</f>
        <v>0.44999999999999996</v>
      </c>
      <c r="J1143" s="119"/>
    </row>
    <row r="1144" spans="2:10">
      <c r="B1144" s="118" t="s">
        <v>87</v>
      </c>
      <c r="C1144" s="76"/>
      <c r="D1144" s="76"/>
      <c r="E1144" s="76"/>
      <c r="F1144" s="76"/>
      <c r="G1144" s="76"/>
      <c r="H1144" s="76"/>
      <c r="I1144" s="76">
        <f>+I1135+I1143</f>
        <v>5.0599999999999996</v>
      </c>
      <c r="J1144" s="119"/>
    </row>
    <row r="1145" spans="2:10" ht="13.5" thickBot="1">
      <c r="B1145" s="127" t="s">
        <v>88</v>
      </c>
      <c r="C1145" s="128"/>
      <c r="D1145" s="128"/>
      <c r="E1145" s="128"/>
      <c r="F1145" s="128"/>
      <c r="G1145" s="128"/>
      <c r="H1145" s="128" t="s">
        <v>89</v>
      </c>
      <c r="I1145" s="128">
        <f>+I1144</f>
        <v>5.0599999999999996</v>
      </c>
      <c r="J1145" s="129"/>
    </row>
    <row r="1147" spans="2:10" ht="15.75">
      <c r="B1147" s="181" t="s">
        <v>154</v>
      </c>
      <c r="C1147" s="181"/>
      <c r="D1147" s="181"/>
      <c r="E1147" s="181"/>
      <c r="F1147" s="181"/>
      <c r="G1147" s="181"/>
      <c r="H1147" s="181"/>
      <c r="I1147" s="181"/>
      <c r="J1147" s="181"/>
    </row>
    <row r="1148" spans="2:10" ht="13.5" thickBot="1"/>
    <row r="1149" spans="2:10">
      <c r="B1149" s="178" t="s">
        <v>33</v>
      </c>
      <c r="C1149" s="179"/>
      <c r="D1149" s="179"/>
      <c r="E1149" s="179"/>
      <c r="F1149" s="179"/>
      <c r="G1149" s="179"/>
      <c r="H1149" s="179"/>
      <c r="I1149" s="179"/>
      <c r="J1149" s="180"/>
    </row>
    <row r="1150" spans="2:10" ht="15.75">
      <c r="B1150" s="114" t="s">
        <v>21</v>
      </c>
      <c r="C1150" s="1"/>
      <c r="D1150" s="1"/>
      <c r="E1150" s="1"/>
      <c r="F1150" s="1"/>
      <c r="G1150" s="1"/>
      <c r="H1150" s="1"/>
      <c r="I1150" s="1"/>
      <c r="J1150" s="115"/>
    </row>
    <row r="1151" spans="2:10" ht="15.75">
      <c r="B1151" s="116" t="s">
        <v>22</v>
      </c>
      <c r="C1151" s="70"/>
      <c r="D1151" s="70"/>
      <c r="E1151" s="70"/>
      <c r="F1151" s="70"/>
      <c r="G1151" s="70"/>
      <c r="H1151" s="70"/>
      <c r="I1151" s="70"/>
      <c r="J1151" s="117"/>
    </row>
    <row r="1152" spans="2:10">
      <c r="B1152" s="118" t="s">
        <v>34</v>
      </c>
      <c r="C1152" s="76"/>
      <c r="D1152" s="76"/>
      <c r="E1152" s="76"/>
      <c r="F1152" s="76"/>
      <c r="G1152" s="76"/>
      <c r="H1152" s="76"/>
      <c r="I1152" s="76"/>
      <c r="J1152" s="119"/>
    </row>
    <row r="1153" spans="2:10">
      <c r="B1153" s="118" t="s">
        <v>35</v>
      </c>
      <c r="C1153" s="76" t="s">
        <v>111</v>
      </c>
      <c r="D1153" s="76"/>
      <c r="E1153" s="76"/>
      <c r="F1153" s="76"/>
      <c r="G1153" s="76"/>
      <c r="H1153" s="141" t="s">
        <v>217</v>
      </c>
      <c r="I1153" s="141" t="s">
        <v>10</v>
      </c>
      <c r="J1153" s="119"/>
    </row>
    <row r="1154" spans="2:10">
      <c r="B1154" s="118" t="s">
        <v>37</v>
      </c>
      <c r="C1154" s="76"/>
      <c r="D1154" s="76"/>
      <c r="E1154" s="76"/>
      <c r="F1154" s="76"/>
      <c r="G1154" s="76"/>
      <c r="H1154" s="76"/>
      <c r="I1154" s="76"/>
      <c r="J1154" s="119"/>
    </row>
    <row r="1155" spans="2:10">
      <c r="B1155" s="118" t="s">
        <v>38</v>
      </c>
      <c r="C1155" s="76"/>
      <c r="D1155" s="76"/>
      <c r="E1155" s="76"/>
      <c r="F1155" s="76"/>
      <c r="G1155" s="76"/>
      <c r="H1155" s="76"/>
      <c r="I1155" s="76"/>
      <c r="J1155" s="119"/>
    </row>
    <row r="1156" spans="2:10">
      <c r="B1156" s="120" t="s">
        <v>39</v>
      </c>
      <c r="C1156" s="78" t="s">
        <v>40</v>
      </c>
      <c r="D1156" s="78" t="s">
        <v>41</v>
      </c>
      <c r="E1156" s="78" t="s">
        <v>42</v>
      </c>
      <c r="F1156" s="78" t="s">
        <v>43</v>
      </c>
      <c r="G1156" s="78" t="s">
        <v>44</v>
      </c>
      <c r="H1156" s="78" t="s">
        <v>45</v>
      </c>
      <c r="I1156" s="78" t="s">
        <v>46</v>
      </c>
      <c r="J1156" s="121"/>
    </row>
    <row r="1157" spans="2:10">
      <c r="B1157" s="118" t="s">
        <v>48</v>
      </c>
      <c r="C1157" s="76"/>
      <c r="D1157" s="76"/>
      <c r="E1157" s="76"/>
      <c r="F1157" s="76"/>
      <c r="G1157" s="76"/>
      <c r="H1157" s="76"/>
      <c r="I1157" s="76"/>
      <c r="J1157" s="119"/>
    </row>
    <row r="1158" spans="2:10">
      <c r="B1158" s="118"/>
      <c r="C1158" s="76"/>
      <c r="D1158" s="76"/>
      <c r="E1158" s="79"/>
      <c r="F1158" s="79"/>
      <c r="G1158" s="79"/>
      <c r="H1158" s="79"/>
      <c r="I1158" s="79">
        <f>+ROUND(G1158*H1158,2)</f>
        <v>0</v>
      </c>
      <c r="J1158" s="119"/>
    </row>
    <row r="1159" spans="2:10">
      <c r="B1159" s="118"/>
      <c r="C1159" s="76"/>
      <c r="D1159" s="76"/>
      <c r="E1159" s="79"/>
      <c r="F1159" s="79"/>
      <c r="G1159" s="79"/>
      <c r="H1159" s="79"/>
      <c r="I1159" s="79">
        <f>+ROUND(G1159*H1159,2)</f>
        <v>0</v>
      </c>
      <c r="J1159" s="119"/>
    </row>
    <row r="1160" spans="2:10">
      <c r="B1160" s="118" t="str">
        <f>+[1]EQUIPOS!A$32</f>
        <v>HERRAMIENTAS MENORES</v>
      </c>
      <c r="C1160" s="76"/>
      <c r="D1160" s="76"/>
      <c r="E1160" s="79"/>
      <c r="F1160" s="79"/>
      <c r="G1160" s="79"/>
      <c r="H1160" s="79"/>
      <c r="I1160" s="79">
        <f>ROUND(I1190*5%,2)</f>
        <v>0.02</v>
      </c>
      <c r="J1160" s="119"/>
    </row>
    <row r="1161" spans="2:10">
      <c r="B1161" s="118" t="s">
        <v>49</v>
      </c>
      <c r="C1161" s="76"/>
      <c r="D1161" s="76"/>
      <c r="E1161" s="79"/>
      <c r="F1161" s="79"/>
      <c r="G1161" s="79"/>
      <c r="H1161" s="79"/>
      <c r="I1161" s="79">
        <f>SUM(I1158:I1160)</f>
        <v>0.02</v>
      </c>
      <c r="J1161" s="119"/>
    </row>
    <row r="1162" spans="2:10">
      <c r="B1162" s="118" t="s">
        <v>50</v>
      </c>
      <c r="C1162" s="76"/>
      <c r="D1162" s="76"/>
      <c r="E1162" s="76"/>
      <c r="F1162" s="76"/>
      <c r="G1162" s="76"/>
      <c r="H1162" s="76"/>
      <c r="I1162" s="76"/>
      <c r="J1162" s="119"/>
    </row>
    <row r="1163" spans="2:10">
      <c r="B1163" s="118" t="s">
        <v>51</v>
      </c>
      <c r="C1163" s="76"/>
      <c r="D1163" s="76"/>
      <c r="E1163" s="76"/>
      <c r="F1163" s="76"/>
      <c r="G1163" s="76"/>
      <c r="H1163" s="76"/>
      <c r="I1163" s="76"/>
      <c r="J1163" s="119"/>
    </row>
    <row r="1164" spans="2:10">
      <c r="B1164" s="122" t="s">
        <v>52</v>
      </c>
      <c r="C1164" s="78"/>
      <c r="D1164" s="78"/>
      <c r="E1164" s="78"/>
      <c r="F1164" s="78" t="s">
        <v>53</v>
      </c>
      <c r="G1164" s="78" t="s">
        <v>54</v>
      </c>
      <c r="H1164" s="78" t="s">
        <v>55</v>
      </c>
      <c r="I1164" s="78" t="s">
        <v>56</v>
      </c>
      <c r="J1164" s="121"/>
    </row>
    <row r="1165" spans="2:10">
      <c r="B1165" s="118" t="s">
        <v>50</v>
      </c>
      <c r="C1165" s="76"/>
      <c r="D1165" s="76"/>
      <c r="E1165" s="76"/>
      <c r="F1165" s="76"/>
      <c r="G1165" s="76"/>
      <c r="H1165" s="76"/>
      <c r="I1165" s="76"/>
      <c r="J1165" s="119"/>
    </row>
    <row r="1166" spans="2:10">
      <c r="B1166" s="118"/>
      <c r="C1166" s="76"/>
      <c r="D1166" s="76"/>
      <c r="E1166" s="76"/>
      <c r="F1166" s="79"/>
      <c r="G1166" s="76"/>
      <c r="H1166" s="76"/>
      <c r="I1166" s="79"/>
      <c r="J1166" s="119"/>
    </row>
    <row r="1167" spans="2:10">
      <c r="B1167" s="118" t="s">
        <v>116</v>
      </c>
      <c r="C1167" s="76"/>
      <c r="D1167" s="76"/>
      <c r="E1167" s="76"/>
      <c r="F1167" s="79">
        <v>0.93</v>
      </c>
      <c r="G1167" s="76" t="s">
        <v>10</v>
      </c>
      <c r="H1167" s="76">
        <v>1</v>
      </c>
      <c r="I1167" s="79">
        <f>ROUND(F1167*H1167,2)</f>
        <v>0.93</v>
      </c>
      <c r="J1167" s="119"/>
    </row>
    <row r="1168" spans="2:10">
      <c r="B1168" s="118"/>
      <c r="C1168" s="76"/>
      <c r="D1168" s="76"/>
      <c r="E1168" s="76"/>
      <c r="F1168" s="79"/>
      <c r="G1168" s="76"/>
      <c r="H1168" s="76"/>
      <c r="I1168" s="79"/>
      <c r="J1168" s="119"/>
    </row>
    <row r="1169" spans="2:10">
      <c r="B1169" s="118"/>
      <c r="C1169" s="76"/>
      <c r="D1169" s="76"/>
      <c r="E1169" s="76"/>
      <c r="F1169" s="79"/>
      <c r="G1169" s="76"/>
      <c r="H1169" s="79"/>
      <c r="I1169" s="79"/>
      <c r="J1169" s="119"/>
    </row>
    <row r="1170" spans="2:10">
      <c r="B1170" s="118"/>
      <c r="C1170" s="76"/>
      <c r="D1170" s="76"/>
      <c r="E1170" s="76"/>
      <c r="F1170" s="79"/>
      <c r="G1170" s="76"/>
      <c r="H1170" s="79"/>
      <c r="I1170" s="79">
        <f>ROUND(F1170*H1170,2)</f>
        <v>0</v>
      </c>
      <c r="J1170" s="119"/>
    </row>
    <row r="1171" spans="2:10">
      <c r="B1171" s="118"/>
      <c r="C1171" s="76"/>
      <c r="D1171" s="76"/>
      <c r="E1171" s="76"/>
      <c r="F1171" s="79"/>
      <c r="G1171" s="76"/>
      <c r="H1171" s="79"/>
      <c r="I1171" s="79">
        <f>ROUND(F1171*H1171,2)</f>
        <v>0</v>
      </c>
      <c r="J1171" s="119"/>
    </row>
    <row r="1172" spans="2:10">
      <c r="B1172" s="118" t="s">
        <v>60</v>
      </c>
      <c r="C1172" s="76"/>
      <c r="D1172" s="76"/>
      <c r="E1172" s="76"/>
      <c r="F1172" s="76"/>
      <c r="G1172" s="76"/>
      <c r="H1172" s="76"/>
      <c r="I1172" s="79">
        <f>SUM(I1166:I1171)</f>
        <v>0.93</v>
      </c>
      <c r="J1172" s="119"/>
    </row>
    <row r="1173" spans="2:10">
      <c r="B1173" s="118" t="s">
        <v>50</v>
      </c>
      <c r="C1173" s="76"/>
      <c r="D1173" s="76"/>
      <c r="E1173" s="76"/>
      <c r="F1173" s="76"/>
      <c r="G1173" s="76"/>
      <c r="H1173" s="76"/>
      <c r="I1173" s="76"/>
      <c r="J1173" s="119"/>
    </row>
    <row r="1174" spans="2:10">
      <c r="B1174" s="118" t="s">
        <v>61</v>
      </c>
      <c r="C1174" s="76"/>
      <c r="D1174" s="76"/>
      <c r="E1174" s="76"/>
      <c r="F1174" s="76"/>
      <c r="G1174" s="76"/>
      <c r="H1174" s="76"/>
      <c r="I1174" s="76"/>
      <c r="J1174" s="119"/>
    </row>
    <row r="1175" spans="2:10">
      <c r="B1175" s="123" t="s">
        <v>62</v>
      </c>
      <c r="C1175" s="80"/>
      <c r="D1175" s="81" t="s">
        <v>63</v>
      </c>
      <c r="E1175" s="80" t="s">
        <v>64</v>
      </c>
      <c r="F1175" s="80" t="s">
        <v>65</v>
      </c>
      <c r="G1175" s="80" t="s">
        <v>66</v>
      </c>
      <c r="H1175" s="80" t="s">
        <v>67</v>
      </c>
      <c r="I1175" s="80" t="s">
        <v>68</v>
      </c>
      <c r="J1175" s="124"/>
    </row>
    <row r="1176" spans="2:10">
      <c r="B1176" s="118" t="s">
        <v>69</v>
      </c>
      <c r="C1176" s="76"/>
      <c r="D1176" s="76" t="s">
        <v>70</v>
      </c>
      <c r="E1176" s="76"/>
      <c r="F1176" s="76"/>
      <c r="G1176" s="76"/>
      <c r="H1176" s="76"/>
      <c r="I1176" s="76"/>
      <c r="J1176" s="119"/>
    </row>
    <row r="1177" spans="2:10">
      <c r="B1177" s="118" t="s">
        <v>71</v>
      </c>
      <c r="C1177" s="76"/>
      <c r="D1177" s="76"/>
      <c r="E1177" s="76"/>
      <c r="F1177" s="76"/>
      <c r="G1177" s="76"/>
      <c r="H1177" s="76"/>
      <c r="I1177" s="76"/>
      <c r="J1177" s="119"/>
    </row>
    <row r="1178" spans="2:10">
      <c r="B1178" s="118"/>
      <c r="C1178" s="76"/>
      <c r="D1178" s="76"/>
      <c r="E1178" s="76"/>
      <c r="F1178" s="76"/>
      <c r="G1178" s="76"/>
      <c r="H1178" s="76"/>
      <c r="I1178" s="76"/>
      <c r="J1178" s="119"/>
    </row>
    <row r="1179" spans="2:10">
      <c r="B1179" s="118"/>
      <c r="C1179" s="76"/>
      <c r="D1179" s="76"/>
      <c r="E1179" s="76"/>
      <c r="F1179" s="76"/>
      <c r="G1179" s="76"/>
      <c r="H1179" s="76"/>
      <c r="I1179" s="76"/>
      <c r="J1179" s="119"/>
    </row>
    <row r="1180" spans="2:10">
      <c r="B1180" s="118"/>
      <c r="C1180" s="76"/>
      <c r="D1180" s="76"/>
      <c r="E1180" s="76"/>
      <c r="F1180" s="76"/>
      <c r="G1180" s="76"/>
      <c r="H1180" s="76"/>
      <c r="I1180" s="76"/>
      <c r="J1180" s="119"/>
    </row>
    <row r="1181" spans="2:10">
      <c r="B1181" s="118" t="s">
        <v>72</v>
      </c>
      <c r="C1181" s="76"/>
      <c r="D1181" s="76"/>
      <c r="E1181" s="76"/>
      <c r="F1181" s="76"/>
      <c r="G1181" s="76"/>
      <c r="H1181" s="76"/>
      <c r="I1181" s="76"/>
      <c r="J1181" s="119"/>
    </row>
    <row r="1182" spans="2:10">
      <c r="B1182" s="118" t="s">
        <v>73</v>
      </c>
      <c r="C1182" s="76"/>
      <c r="D1182" s="76"/>
      <c r="E1182" s="76"/>
      <c r="F1182" s="76"/>
      <c r="G1182" s="76"/>
      <c r="H1182" s="76"/>
      <c r="I1182" s="76"/>
      <c r="J1182" s="119"/>
    </row>
    <row r="1183" spans="2:10">
      <c r="B1183" s="118" t="s">
        <v>74</v>
      </c>
      <c r="C1183" s="76"/>
      <c r="D1183" s="76"/>
      <c r="E1183" s="76"/>
      <c r="F1183" s="76"/>
      <c r="G1183" s="76"/>
      <c r="H1183" s="76"/>
      <c r="I1183" s="76"/>
      <c r="J1183" s="119"/>
    </row>
    <row r="1184" spans="2:10">
      <c r="B1184" s="125" t="s">
        <v>75</v>
      </c>
      <c r="C1184" s="82"/>
      <c r="D1184" s="82"/>
      <c r="E1184" s="80" t="s">
        <v>55</v>
      </c>
      <c r="F1184" s="80" t="s">
        <v>76</v>
      </c>
      <c r="G1184" s="80" t="s">
        <v>77</v>
      </c>
      <c r="H1184" s="80" t="s">
        <v>45</v>
      </c>
      <c r="I1184" s="80" t="s">
        <v>56</v>
      </c>
      <c r="J1184" s="124"/>
    </row>
    <row r="1185" spans="2:10">
      <c r="B1185" s="118"/>
      <c r="C1185" s="76"/>
      <c r="D1185" s="76"/>
      <c r="E1185" s="76"/>
      <c r="F1185" s="76"/>
      <c r="G1185" s="76"/>
      <c r="H1185" s="76"/>
      <c r="I1185" s="76"/>
      <c r="J1185" s="119"/>
    </row>
    <row r="1186" spans="2:10">
      <c r="B1186" s="118" t="str">
        <f>+'[1]MANO DE OBRA'!B$8</f>
        <v>CAT I                   PEONES</v>
      </c>
      <c r="C1186" s="76"/>
      <c r="D1186" s="76"/>
      <c r="E1186" s="76">
        <v>1</v>
      </c>
      <c r="F1186" s="79">
        <f>+'[1]MANO DE OBRA'!B$22</f>
        <v>1.4282860472222223</v>
      </c>
      <c r="G1186" s="76">
        <f>ROUND(E1186*F1186,2)</f>
        <v>1.43</v>
      </c>
      <c r="H1186" s="79">
        <v>0.1</v>
      </c>
      <c r="I1186" s="79">
        <f>ROUND(G1186*H1186,2)</f>
        <v>0.14000000000000001</v>
      </c>
      <c r="J1186" s="119"/>
    </row>
    <row r="1187" spans="2:10">
      <c r="B1187" s="118" t="str">
        <f>+'[1]MANO DE OBRA'!C$8</f>
        <v>CAT II GUARD, MACHET, AYUD ALB</v>
      </c>
      <c r="C1187" s="76"/>
      <c r="D1187" s="76"/>
      <c r="E1187" s="76">
        <v>1</v>
      </c>
      <c r="F1187" s="79">
        <f>+'[1]MANO DE OBRA'!C$22</f>
        <v>1.4282860472222223</v>
      </c>
      <c r="G1187" s="79">
        <f>ROUND(E1187*F1187,2)</f>
        <v>1.43</v>
      </c>
      <c r="H1187" s="79">
        <f>+H1186</f>
        <v>0.1</v>
      </c>
      <c r="I1187" s="79">
        <f>ROUND(G1187*H1187,2)</f>
        <v>0.14000000000000001</v>
      </c>
      <c r="J1187" s="119"/>
    </row>
    <row r="1188" spans="2:10">
      <c r="B1188" s="118" t="str">
        <f>+'[1]MANO DE OBRA'!D$8</f>
        <v>CAT III ALB, FIE, CARP, ELEC</v>
      </c>
      <c r="C1188" s="76"/>
      <c r="D1188" s="76"/>
      <c r="E1188" s="76">
        <v>1</v>
      </c>
      <c r="F1188" s="79">
        <f>+'[1]MANO DE OBRA'!D$22</f>
        <v>1.4282860472222223</v>
      </c>
      <c r="G1188" s="79">
        <f>ROUND(E1188*F1188,2)</f>
        <v>1.43</v>
      </c>
      <c r="H1188" s="79">
        <f>+H1186</f>
        <v>0.1</v>
      </c>
      <c r="I1188" s="79">
        <f>ROUND(G1188*H1188,2)</f>
        <v>0.14000000000000001</v>
      </c>
      <c r="J1188" s="119"/>
    </row>
    <row r="1189" spans="2:10">
      <c r="B1189" s="118"/>
      <c r="C1189" s="76"/>
      <c r="D1189" s="76"/>
      <c r="E1189" s="76"/>
      <c r="F1189" s="79"/>
      <c r="G1189" s="79"/>
      <c r="H1189" s="79"/>
      <c r="I1189" s="79">
        <f>ROUND(G1189*H1189,2)</f>
        <v>0</v>
      </c>
      <c r="J1189" s="119"/>
    </row>
    <row r="1190" spans="2:10">
      <c r="B1190" s="118" t="s">
        <v>78</v>
      </c>
      <c r="C1190" s="76"/>
      <c r="D1190" s="76"/>
      <c r="E1190" s="76"/>
      <c r="F1190" s="76"/>
      <c r="G1190" s="76"/>
      <c r="H1190" s="76"/>
      <c r="I1190" s="76">
        <f>SUM(I1186:I1189)</f>
        <v>0.42000000000000004</v>
      </c>
      <c r="J1190" s="119"/>
    </row>
    <row r="1191" spans="2:10">
      <c r="B1191" s="118"/>
      <c r="C1191" s="76"/>
      <c r="D1191" s="76"/>
      <c r="E1191" s="76"/>
      <c r="F1191" s="76"/>
      <c r="G1191" s="76"/>
      <c r="H1191" s="76"/>
      <c r="I1191" s="76"/>
      <c r="J1191" s="119"/>
    </row>
    <row r="1192" spans="2:10">
      <c r="B1192" s="118" t="s">
        <v>79</v>
      </c>
      <c r="C1192" s="76"/>
      <c r="D1192" s="76"/>
      <c r="E1192" s="76"/>
      <c r="F1192" s="76"/>
      <c r="G1192" s="76"/>
      <c r="H1192" s="76"/>
      <c r="I1192" s="76">
        <f>+I1190+I1172+I1161</f>
        <v>1.37</v>
      </c>
      <c r="J1192" s="119"/>
    </row>
    <row r="1193" spans="2:10">
      <c r="B1193" s="118"/>
      <c r="C1193" s="76"/>
      <c r="D1193" s="76"/>
      <c r="E1193" s="76"/>
      <c r="F1193" s="76"/>
      <c r="G1193" s="76"/>
      <c r="H1193" s="76"/>
      <c r="I1193" s="76"/>
      <c r="J1193" s="119"/>
    </row>
    <row r="1194" spans="2:10">
      <c r="B1194" s="118" t="s">
        <v>80</v>
      </c>
      <c r="C1194" s="76"/>
      <c r="D1194" s="76"/>
      <c r="E1194" s="76"/>
      <c r="F1194" s="76"/>
      <c r="G1194" s="76"/>
      <c r="H1194" s="76"/>
      <c r="I1194" s="76" t="s">
        <v>81</v>
      </c>
      <c r="J1194" s="119"/>
    </row>
    <row r="1195" spans="2:10">
      <c r="B1195" s="120" t="s">
        <v>82</v>
      </c>
      <c r="C1195" s="77"/>
      <c r="D1195" s="77"/>
      <c r="E1195" s="77"/>
      <c r="F1195" s="77"/>
      <c r="G1195" s="77"/>
      <c r="H1195" s="78" t="s">
        <v>47</v>
      </c>
      <c r="I1195" s="78" t="s">
        <v>56</v>
      </c>
      <c r="J1195" s="126"/>
    </row>
    <row r="1196" spans="2:10">
      <c r="B1196" s="118"/>
      <c r="C1196" s="76"/>
      <c r="D1196" s="76"/>
      <c r="E1196" s="76"/>
      <c r="F1196" s="76"/>
      <c r="G1196" s="76"/>
      <c r="H1196" s="76"/>
      <c r="I1196" s="76"/>
      <c r="J1196" s="119"/>
    </row>
    <row r="1197" spans="2:10">
      <c r="B1197" s="118"/>
      <c r="C1197" s="76"/>
      <c r="D1197" s="76"/>
      <c r="E1197" s="76"/>
      <c r="F1197" s="76" t="s">
        <v>83</v>
      </c>
      <c r="G1197" s="76"/>
      <c r="H1197" s="83">
        <f>+[1]INDIRECTOS!B$10</f>
        <v>0.04</v>
      </c>
      <c r="I1197" s="76">
        <f>ROUND(H1197*I1192,2)</f>
        <v>0.05</v>
      </c>
      <c r="J1197" s="119"/>
    </row>
    <row r="1198" spans="2:10">
      <c r="B1198" s="118"/>
      <c r="C1198" s="76"/>
      <c r="D1198" s="76"/>
      <c r="E1198" s="76"/>
      <c r="F1198" s="76" t="s">
        <v>84</v>
      </c>
      <c r="G1198" s="76"/>
      <c r="H1198" s="83">
        <f>+[1]INDIRECTOS!B$11</f>
        <v>0.04</v>
      </c>
      <c r="I1198" s="76">
        <f>ROUND(H1198*I1192,2)</f>
        <v>0.05</v>
      </c>
      <c r="J1198" s="119"/>
    </row>
    <row r="1199" spans="2:10">
      <c r="B1199" s="118"/>
      <c r="C1199" s="76"/>
      <c r="D1199" s="76"/>
      <c r="E1199" s="76"/>
      <c r="F1199" s="76" t="s">
        <v>85</v>
      </c>
      <c r="G1199" s="76"/>
      <c r="H1199" s="83">
        <f>+[1]INDIRECTOS!B$12</f>
        <v>0.02</v>
      </c>
      <c r="I1199" s="76">
        <f>ROUND(H1199*I1192,2)</f>
        <v>0.03</v>
      </c>
      <c r="J1199" s="119"/>
    </row>
    <row r="1200" spans="2:10">
      <c r="B1200" s="118" t="s">
        <v>86</v>
      </c>
      <c r="C1200" s="76"/>
      <c r="D1200" s="76"/>
      <c r="E1200" s="76"/>
      <c r="F1200" s="76"/>
      <c r="G1200" s="76"/>
      <c r="H1200" s="76"/>
      <c r="I1200" s="76">
        <f>SUM(I1197:I1199)</f>
        <v>0.13</v>
      </c>
      <c r="J1200" s="119"/>
    </row>
    <row r="1201" spans="2:10">
      <c r="B1201" s="118" t="s">
        <v>87</v>
      </c>
      <c r="C1201" s="76"/>
      <c r="D1201" s="76"/>
      <c r="E1201" s="76"/>
      <c r="F1201" s="76"/>
      <c r="G1201" s="76"/>
      <c r="H1201" s="76"/>
      <c r="I1201" s="76">
        <f>+I1192+I1200</f>
        <v>1.5</v>
      </c>
      <c r="J1201" s="119"/>
    </row>
    <row r="1202" spans="2:10" ht="13.5" thickBot="1">
      <c r="B1202" s="127" t="s">
        <v>88</v>
      </c>
      <c r="C1202" s="128"/>
      <c r="D1202" s="128"/>
      <c r="E1202" s="128"/>
      <c r="F1202" s="128"/>
      <c r="G1202" s="128"/>
      <c r="H1202" s="128" t="s">
        <v>89</v>
      </c>
      <c r="I1202" s="128">
        <f>+I1201</f>
        <v>1.5</v>
      </c>
      <c r="J1202" s="129"/>
    </row>
    <row r="1204" spans="2:10" ht="15.75">
      <c r="B1204" s="181" t="s">
        <v>155</v>
      </c>
      <c r="C1204" s="181"/>
      <c r="D1204" s="181"/>
      <c r="E1204" s="181"/>
      <c r="F1204" s="181"/>
      <c r="G1204" s="181"/>
      <c r="H1204" s="181"/>
      <c r="I1204" s="181"/>
      <c r="J1204" s="181"/>
    </row>
    <row r="1205" spans="2:10" ht="13.5" thickBot="1"/>
    <row r="1206" spans="2:10">
      <c r="B1206" s="178" t="s">
        <v>33</v>
      </c>
      <c r="C1206" s="179"/>
      <c r="D1206" s="179"/>
      <c r="E1206" s="179"/>
      <c r="F1206" s="179"/>
      <c r="G1206" s="179"/>
      <c r="H1206" s="179"/>
      <c r="I1206" s="179"/>
      <c r="J1206" s="180"/>
    </row>
    <row r="1207" spans="2:10" ht="15.75">
      <c r="B1207" s="114" t="s">
        <v>21</v>
      </c>
      <c r="C1207" s="1"/>
      <c r="D1207" s="1"/>
      <c r="E1207" s="1"/>
      <c r="F1207" s="1"/>
      <c r="G1207" s="1"/>
      <c r="H1207" s="1"/>
      <c r="I1207" s="1"/>
      <c r="J1207" s="115"/>
    </row>
    <row r="1208" spans="2:10" ht="15.75">
      <c r="B1208" s="116" t="s">
        <v>22</v>
      </c>
      <c r="C1208" s="70"/>
      <c r="D1208" s="70"/>
      <c r="E1208" s="70"/>
      <c r="F1208" s="70"/>
      <c r="G1208" s="70"/>
      <c r="H1208" s="70"/>
      <c r="I1208" s="70"/>
      <c r="J1208" s="117"/>
    </row>
    <row r="1209" spans="2:10">
      <c r="B1209" s="118" t="s">
        <v>34</v>
      </c>
      <c r="C1209" s="76"/>
      <c r="D1209" s="76"/>
      <c r="E1209" s="76"/>
      <c r="F1209" s="76"/>
      <c r="G1209" s="76"/>
      <c r="H1209" s="76"/>
      <c r="I1209" s="76"/>
      <c r="J1209" s="119"/>
    </row>
    <row r="1210" spans="2:10">
      <c r="B1210" s="118" t="s">
        <v>35</v>
      </c>
      <c r="C1210" s="76" t="s">
        <v>115</v>
      </c>
      <c r="D1210" s="76"/>
      <c r="E1210" s="76"/>
      <c r="F1210" s="76"/>
      <c r="G1210" s="76"/>
      <c r="H1210" s="141" t="s">
        <v>217</v>
      </c>
      <c r="I1210" s="141" t="s">
        <v>10</v>
      </c>
      <c r="J1210" s="119"/>
    </row>
    <row r="1211" spans="2:10">
      <c r="B1211" s="118" t="s">
        <v>37</v>
      </c>
      <c r="C1211" s="76"/>
      <c r="D1211" s="76"/>
      <c r="E1211" s="76"/>
      <c r="F1211" s="76"/>
      <c r="G1211" s="76"/>
      <c r="H1211" s="76"/>
      <c r="I1211" s="76"/>
      <c r="J1211" s="119"/>
    </row>
    <row r="1212" spans="2:10">
      <c r="B1212" s="118" t="s">
        <v>38</v>
      </c>
      <c r="C1212" s="76"/>
      <c r="D1212" s="76"/>
      <c r="E1212" s="76"/>
      <c r="F1212" s="76"/>
      <c r="G1212" s="76"/>
      <c r="H1212" s="76"/>
      <c r="I1212" s="76"/>
      <c r="J1212" s="119"/>
    </row>
    <row r="1213" spans="2:10">
      <c r="B1213" s="120" t="s">
        <v>39</v>
      </c>
      <c r="C1213" s="78" t="s">
        <v>40</v>
      </c>
      <c r="D1213" s="78" t="s">
        <v>41</v>
      </c>
      <c r="E1213" s="78" t="s">
        <v>42</v>
      </c>
      <c r="F1213" s="78" t="s">
        <v>43</v>
      </c>
      <c r="G1213" s="78" t="s">
        <v>44</v>
      </c>
      <c r="H1213" s="78" t="s">
        <v>45</v>
      </c>
      <c r="I1213" s="78" t="s">
        <v>46</v>
      </c>
      <c r="J1213" s="121"/>
    </row>
    <row r="1214" spans="2:10">
      <c r="B1214" s="118" t="s">
        <v>48</v>
      </c>
      <c r="C1214" s="76"/>
      <c r="D1214" s="76"/>
      <c r="E1214" s="76"/>
      <c r="F1214" s="76"/>
      <c r="G1214" s="76"/>
      <c r="H1214" s="76"/>
      <c r="I1214" s="76"/>
      <c r="J1214" s="119"/>
    </row>
    <row r="1215" spans="2:10">
      <c r="B1215" s="118"/>
      <c r="C1215" s="76"/>
      <c r="D1215" s="76"/>
      <c r="E1215" s="79"/>
      <c r="F1215" s="79"/>
      <c r="G1215" s="79"/>
      <c r="H1215" s="79"/>
      <c r="I1215" s="79">
        <f>+ROUND(G1215*H1215,2)</f>
        <v>0</v>
      </c>
      <c r="J1215" s="119"/>
    </row>
    <row r="1216" spans="2:10">
      <c r="B1216" s="118"/>
      <c r="C1216" s="76"/>
      <c r="D1216" s="76"/>
      <c r="E1216" s="79"/>
      <c r="F1216" s="79"/>
      <c r="G1216" s="79"/>
      <c r="H1216" s="79"/>
      <c r="I1216" s="79">
        <f>+ROUND(G1216*H1216,2)</f>
        <v>0</v>
      </c>
      <c r="J1216" s="119"/>
    </row>
    <row r="1217" spans="2:10">
      <c r="B1217" s="118" t="str">
        <f>+[1]EQUIPOS!A$32</f>
        <v>HERRAMIENTAS MENORES</v>
      </c>
      <c r="C1217" s="76"/>
      <c r="D1217" s="76"/>
      <c r="E1217" s="79"/>
      <c r="F1217" s="79"/>
      <c r="G1217" s="79"/>
      <c r="H1217" s="79"/>
      <c r="I1217" s="79">
        <f>ROUND(I1247*5%,2)</f>
        <v>0.02</v>
      </c>
      <c r="J1217" s="119"/>
    </row>
    <row r="1218" spans="2:10">
      <c r="B1218" s="118" t="s">
        <v>49</v>
      </c>
      <c r="C1218" s="76"/>
      <c r="D1218" s="76"/>
      <c r="E1218" s="79"/>
      <c r="F1218" s="79"/>
      <c r="G1218" s="79"/>
      <c r="H1218" s="79"/>
      <c r="I1218" s="79">
        <f>SUM(I1215:I1217)</f>
        <v>0.02</v>
      </c>
      <c r="J1218" s="119"/>
    </row>
    <row r="1219" spans="2:10">
      <c r="B1219" s="118" t="s">
        <v>50</v>
      </c>
      <c r="C1219" s="76"/>
      <c r="D1219" s="76"/>
      <c r="E1219" s="76"/>
      <c r="F1219" s="76"/>
      <c r="G1219" s="76"/>
      <c r="H1219" s="76"/>
      <c r="I1219" s="76"/>
      <c r="J1219" s="119"/>
    </row>
    <row r="1220" spans="2:10">
      <c r="B1220" s="118" t="s">
        <v>51</v>
      </c>
      <c r="C1220" s="76"/>
      <c r="D1220" s="76"/>
      <c r="E1220" s="76"/>
      <c r="F1220" s="76"/>
      <c r="G1220" s="76"/>
      <c r="H1220" s="76"/>
      <c r="I1220" s="76"/>
      <c r="J1220" s="119"/>
    </row>
    <row r="1221" spans="2:10">
      <c r="B1221" s="122" t="s">
        <v>52</v>
      </c>
      <c r="C1221" s="78"/>
      <c r="D1221" s="78"/>
      <c r="E1221" s="78"/>
      <c r="F1221" s="78" t="s">
        <v>53</v>
      </c>
      <c r="G1221" s="78" t="s">
        <v>54</v>
      </c>
      <c r="H1221" s="78" t="s">
        <v>55</v>
      </c>
      <c r="I1221" s="78" t="s">
        <v>56</v>
      </c>
      <c r="J1221" s="121"/>
    </row>
    <row r="1222" spans="2:10">
      <c r="B1222" s="118" t="s">
        <v>50</v>
      </c>
      <c r="C1222" s="76"/>
      <c r="D1222" s="76"/>
      <c r="E1222" s="76"/>
      <c r="F1222" s="76"/>
      <c r="G1222" s="76"/>
      <c r="H1222" s="76"/>
      <c r="I1222" s="76"/>
      <c r="J1222" s="119"/>
    </row>
    <row r="1223" spans="2:10">
      <c r="B1223" s="118"/>
      <c r="C1223" s="76"/>
      <c r="D1223" s="76"/>
      <c r="E1223" s="76"/>
      <c r="F1223" s="79"/>
      <c r="G1223" s="76"/>
      <c r="H1223" s="76"/>
      <c r="I1223" s="79"/>
      <c r="J1223" s="119"/>
    </row>
    <row r="1224" spans="2:10">
      <c r="B1224" s="118" t="s">
        <v>117</v>
      </c>
      <c r="C1224" s="76"/>
      <c r="D1224" s="76"/>
      <c r="E1224" s="76"/>
      <c r="F1224" s="79">
        <v>2.5</v>
      </c>
      <c r="G1224" s="76" t="s">
        <v>10</v>
      </c>
      <c r="H1224" s="76">
        <v>1</v>
      </c>
      <c r="I1224" s="79">
        <f>ROUND(F1224*H1224,2)</f>
        <v>2.5</v>
      </c>
      <c r="J1224" s="119"/>
    </row>
    <row r="1225" spans="2:10">
      <c r="B1225" s="118"/>
      <c r="C1225" s="76"/>
      <c r="D1225" s="76"/>
      <c r="E1225" s="76"/>
      <c r="F1225" s="79"/>
      <c r="G1225" s="76"/>
      <c r="H1225" s="76"/>
      <c r="I1225" s="79"/>
      <c r="J1225" s="119"/>
    </row>
    <row r="1226" spans="2:10">
      <c r="B1226" s="118"/>
      <c r="C1226" s="76"/>
      <c r="D1226" s="76"/>
      <c r="E1226" s="76"/>
      <c r="F1226" s="79"/>
      <c r="G1226" s="76"/>
      <c r="H1226" s="79"/>
      <c r="I1226" s="79"/>
      <c r="J1226" s="119"/>
    </row>
    <row r="1227" spans="2:10">
      <c r="B1227" s="118"/>
      <c r="C1227" s="76"/>
      <c r="D1227" s="76"/>
      <c r="E1227" s="76"/>
      <c r="F1227" s="79"/>
      <c r="G1227" s="76"/>
      <c r="H1227" s="79"/>
      <c r="I1227" s="79">
        <f>ROUND(F1227*H1227,2)</f>
        <v>0</v>
      </c>
      <c r="J1227" s="119"/>
    </row>
    <row r="1228" spans="2:10">
      <c r="B1228" s="118"/>
      <c r="C1228" s="76"/>
      <c r="D1228" s="76"/>
      <c r="E1228" s="76"/>
      <c r="F1228" s="79"/>
      <c r="G1228" s="76"/>
      <c r="H1228" s="79"/>
      <c r="I1228" s="79">
        <f>ROUND(F1228*H1228,2)</f>
        <v>0</v>
      </c>
      <c r="J1228" s="119"/>
    </row>
    <row r="1229" spans="2:10">
      <c r="B1229" s="118" t="s">
        <v>60</v>
      </c>
      <c r="C1229" s="76"/>
      <c r="D1229" s="76"/>
      <c r="E1229" s="76"/>
      <c r="F1229" s="76"/>
      <c r="G1229" s="76"/>
      <c r="H1229" s="76"/>
      <c r="I1229" s="79">
        <f>SUM(I1223:I1228)</f>
        <v>2.5</v>
      </c>
      <c r="J1229" s="119"/>
    </row>
    <row r="1230" spans="2:10">
      <c r="B1230" s="118" t="s">
        <v>50</v>
      </c>
      <c r="C1230" s="76"/>
      <c r="D1230" s="76"/>
      <c r="E1230" s="76"/>
      <c r="F1230" s="76"/>
      <c r="G1230" s="76"/>
      <c r="H1230" s="76"/>
      <c r="I1230" s="76"/>
      <c r="J1230" s="119"/>
    </row>
    <row r="1231" spans="2:10">
      <c r="B1231" s="118" t="s">
        <v>61</v>
      </c>
      <c r="C1231" s="76"/>
      <c r="D1231" s="76"/>
      <c r="E1231" s="76"/>
      <c r="F1231" s="76"/>
      <c r="G1231" s="76"/>
      <c r="H1231" s="76"/>
      <c r="I1231" s="76"/>
      <c r="J1231" s="119"/>
    </row>
    <row r="1232" spans="2:10">
      <c r="B1232" s="123" t="s">
        <v>62</v>
      </c>
      <c r="C1232" s="80"/>
      <c r="D1232" s="81" t="s">
        <v>63</v>
      </c>
      <c r="E1232" s="80" t="s">
        <v>64</v>
      </c>
      <c r="F1232" s="80" t="s">
        <v>65</v>
      </c>
      <c r="G1232" s="80" t="s">
        <v>66</v>
      </c>
      <c r="H1232" s="80" t="s">
        <v>67</v>
      </c>
      <c r="I1232" s="80" t="s">
        <v>68</v>
      </c>
      <c r="J1232" s="124"/>
    </row>
    <row r="1233" spans="2:10">
      <c r="B1233" s="118" t="s">
        <v>69</v>
      </c>
      <c r="C1233" s="76"/>
      <c r="D1233" s="76" t="s">
        <v>70</v>
      </c>
      <c r="E1233" s="76"/>
      <c r="F1233" s="76"/>
      <c r="G1233" s="76"/>
      <c r="H1233" s="76"/>
      <c r="I1233" s="76"/>
      <c r="J1233" s="119"/>
    </row>
    <row r="1234" spans="2:10">
      <c r="B1234" s="118" t="s">
        <v>71</v>
      </c>
      <c r="C1234" s="76"/>
      <c r="D1234" s="76"/>
      <c r="E1234" s="76"/>
      <c r="F1234" s="76"/>
      <c r="G1234" s="76"/>
      <c r="H1234" s="76"/>
      <c r="I1234" s="76"/>
      <c r="J1234" s="119"/>
    </row>
    <row r="1235" spans="2:10">
      <c r="B1235" s="118"/>
      <c r="C1235" s="76"/>
      <c r="D1235" s="76"/>
      <c r="E1235" s="76"/>
      <c r="F1235" s="76"/>
      <c r="G1235" s="76"/>
      <c r="H1235" s="76"/>
      <c r="I1235" s="76"/>
      <c r="J1235" s="119"/>
    </row>
    <row r="1236" spans="2:10">
      <c r="B1236" s="118"/>
      <c r="C1236" s="76"/>
      <c r="D1236" s="76"/>
      <c r="E1236" s="76"/>
      <c r="F1236" s="76"/>
      <c r="G1236" s="76"/>
      <c r="H1236" s="76"/>
      <c r="I1236" s="76"/>
      <c r="J1236" s="119"/>
    </row>
    <row r="1237" spans="2:10">
      <c r="B1237" s="118"/>
      <c r="C1237" s="76"/>
      <c r="D1237" s="76"/>
      <c r="E1237" s="76"/>
      <c r="F1237" s="76"/>
      <c r="G1237" s="76"/>
      <c r="H1237" s="76"/>
      <c r="I1237" s="76"/>
      <c r="J1237" s="119"/>
    </row>
    <row r="1238" spans="2:10">
      <c r="B1238" s="118" t="s">
        <v>72</v>
      </c>
      <c r="C1238" s="76"/>
      <c r="D1238" s="76"/>
      <c r="E1238" s="76"/>
      <c r="F1238" s="76"/>
      <c r="G1238" s="76"/>
      <c r="H1238" s="76"/>
      <c r="I1238" s="76"/>
      <c r="J1238" s="119"/>
    </row>
    <row r="1239" spans="2:10">
      <c r="B1239" s="118" t="s">
        <v>73</v>
      </c>
      <c r="C1239" s="76"/>
      <c r="D1239" s="76"/>
      <c r="E1239" s="76"/>
      <c r="F1239" s="76"/>
      <c r="G1239" s="76"/>
      <c r="H1239" s="76"/>
      <c r="I1239" s="76"/>
      <c r="J1239" s="119"/>
    </row>
    <row r="1240" spans="2:10">
      <c r="B1240" s="118" t="s">
        <v>74</v>
      </c>
      <c r="C1240" s="76"/>
      <c r="D1240" s="76"/>
      <c r="E1240" s="76"/>
      <c r="F1240" s="76"/>
      <c r="G1240" s="76"/>
      <c r="H1240" s="76"/>
      <c r="I1240" s="76"/>
      <c r="J1240" s="119"/>
    </row>
    <row r="1241" spans="2:10">
      <c r="B1241" s="125" t="s">
        <v>75</v>
      </c>
      <c r="C1241" s="82"/>
      <c r="D1241" s="82"/>
      <c r="E1241" s="80" t="s">
        <v>55</v>
      </c>
      <c r="F1241" s="80" t="s">
        <v>76</v>
      </c>
      <c r="G1241" s="80" t="s">
        <v>77</v>
      </c>
      <c r="H1241" s="80" t="s">
        <v>45</v>
      </c>
      <c r="I1241" s="80" t="s">
        <v>56</v>
      </c>
      <c r="J1241" s="124"/>
    </row>
    <row r="1242" spans="2:10">
      <c r="B1242" s="118"/>
      <c r="C1242" s="76"/>
      <c r="D1242" s="76"/>
      <c r="E1242" s="76"/>
      <c r="F1242" s="76"/>
      <c r="G1242" s="76"/>
      <c r="H1242" s="76"/>
      <c r="I1242" s="76"/>
      <c r="J1242" s="119"/>
    </row>
    <row r="1243" spans="2:10">
      <c r="B1243" s="118" t="str">
        <f>+'[1]MANO DE OBRA'!B$8</f>
        <v>CAT I                   PEONES</v>
      </c>
      <c r="C1243" s="76"/>
      <c r="D1243" s="76"/>
      <c r="E1243" s="76">
        <v>1</v>
      </c>
      <c r="F1243" s="79">
        <f>+'[1]MANO DE OBRA'!B$22</f>
        <v>1.4282860472222223</v>
      </c>
      <c r="G1243" s="76">
        <f>ROUND(E1243*F1243,2)</f>
        <v>1.43</v>
      </c>
      <c r="H1243" s="79">
        <v>0.1</v>
      </c>
      <c r="I1243" s="79">
        <f>ROUND(G1243*H1243,2)</f>
        <v>0.14000000000000001</v>
      </c>
      <c r="J1243" s="119"/>
    </row>
    <row r="1244" spans="2:10">
      <c r="B1244" s="118" t="str">
        <f>+'[1]MANO DE OBRA'!C$8</f>
        <v>CAT II GUARD, MACHET, AYUD ALB</v>
      </c>
      <c r="C1244" s="76"/>
      <c r="D1244" s="76"/>
      <c r="E1244" s="76">
        <v>1</v>
      </c>
      <c r="F1244" s="79">
        <f>+'[1]MANO DE OBRA'!C$22</f>
        <v>1.4282860472222223</v>
      </c>
      <c r="G1244" s="79">
        <f>ROUND(E1244*F1244,2)</f>
        <v>1.43</v>
      </c>
      <c r="H1244" s="79">
        <f>+H1243</f>
        <v>0.1</v>
      </c>
      <c r="I1244" s="79">
        <f>ROUND(G1244*H1244,2)</f>
        <v>0.14000000000000001</v>
      </c>
      <c r="J1244" s="119"/>
    </row>
    <row r="1245" spans="2:10">
      <c r="B1245" s="118" t="str">
        <f>+'[1]MANO DE OBRA'!D$8</f>
        <v>CAT III ALB, FIE, CARP, ELEC</v>
      </c>
      <c r="C1245" s="76"/>
      <c r="D1245" s="76"/>
      <c r="E1245" s="76">
        <v>1</v>
      </c>
      <c r="F1245" s="79">
        <f>+'[1]MANO DE OBRA'!D$22</f>
        <v>1.4282860472222223</v>
      </c>
      <c r="G1245" s="79">
        <f>ROUND(E1245*F1245,2)</f>
        <v>1.43</v>
      </c>
      <c r="H1245" s="79">
        <f>+H1243</f>
        <v>0.1</v>
      </c>
      <c r="I1245" s="79">
        <f>ROUND(G1245*H1245,2)</f>
        <v>0.14000000000000001</v>
      </c>
      <c r="J1245" s="119"/>
    </row>
    <row r="1246" spans="2:10">
      <c r="B1246" s="118"/>
      <c r="C1246" s="76"/>
      <c r="D1246" s="76"/>
      <c r="E1246" s="76"/>
      <c r="F1246" s="79"/>
      <c r="G1246" s="79"/>
      <c r="H1246" s="79"/>
      <c r="I1246" s="79">
        <f>ROUND(G1246*H1246,2)</f>
        <v>0</v>
      </c>
      <c r="J1246" s="119"/>
    </row>
    <row r="1247" spans="2:10">
      <c r="B1247" s="118" t="s">
        <v>78</v>
      </c>
      <c r="C1247" s="76"/>
      <c r="D1247" s="76"/>
      <c r="E1247" s="76"/>
      <c r="F1247" s="76"/>
      <c r="G1247" s="76"/>
      <c r="H1247" s="76"/>
      <c r="I1247" s="76">
        <f>SUM(I1243:I1246)</f>
        <v>0.42000000000000004</v>
      </c>
      <c r="J1247" s="119"/>
    </row>
    <row r="1248" spans="2:10">
      <c r="B1248" s="118"/>
      <c r="C1248" s="76"/>
      <c r="D1248" s="76"/>
      <c r="E1248" s="76"/>
      <c r="F1248" s="76"/>
      <c r="G1248" s="76"/>
      <c r="H1248" s="76"/>
      <c r="I1248" s="76"/>
      <c r="J1248" s="119"/>
    </row>
    <row r="1249" spans="2:10">
      <c r="B1249" s="118" t="s">
        <v>79</v>
      </c>
      <c r="C1249" s="76"/>
      <c r="D1249" s="76"/>
      <c r="E1249" s="76"/>
      <c r="F1249" s="76"/>
      <c r="G1249" s="76"/>
      <c r="H1249" s="76"/>
      <c r="I1249" s="76">
        <f>+I1247+I1229+I1218</f>
        <v>2.94</v>
      </c>
      <c r="J1249" s="119"/>
    </row>
    <row r="1250" spans="2:10">
      <c r="B1250" s="118"/>
      <c r="C1250" s="76"/>
      <c r="D1250" s="76"/>
      <c r="E1250" s="76"/>
      <c r="F1250" s="76"/>
      <c r="G1250" s="76"/>
      <c r="H1250" s="76"/>
      <c r="I1250" s="76"/>
      <c r="J1250" s="119"/>
    </row>
    <row r="1251" spans="2:10">
      <c r="B1251" s="118" t="s">
        <v>80</v>
      </c>
      <c r="C1251" s="76"/>
      <c r="D1251" s="76"/>
      <c r="E1251" s="76"/>
      <c r="F1251" s="76"/>
      <c r="G1251" s="76"/>
      <c r="H1251" s="76"/>
      <c r="I1251" s="76" t="s">
        <v>81</v>
      </c>
      <c r="J1251" s="119"/>
    </row>
    <row r="1252" spans="2:10">
      <c r="B1252" s="120" t="s">
        <v>82</v>
      </c>
      <c r="C1252" s="77"/>
      <c r="D1252" s="77"/>
      <c r="E1252" s="77"/>
      <c r="F1252" s="77"/>
      <c r="G1252" s="77"/>
      <c r="H1252" s="78" t="s">
        <v>47</v>
      </c>
      <c r="I1252" s="78" t="s">
        <v>56</v>
      </c>
      <c r="J1252" s="126"/>
    </row>
    <row r="1253" spans="2:10">
      <c r="B1253" s="118"/>
      <c r="C1253" s="76"/>
      <c r="D1253" s="76"/>
      <c r="E1253" s="76"/>
      <c r="F1253" s="76"/>
      <c r="G1253" s="76"/>
      <c r="H1253" s="76"/>
      <c r="I1253" s="76"/>
      <c r="J1253" s="119"/>
    </row>
    <row r="1254" spans="2:10">
      <c r="B1254" s="118"/>
      <c r="C1254" s="76"/>
      <c r="D1254" s="76"/>
      <c r="E1254" s="76"/>
      <c r="F1254" s="76" t="s">
        <v>83</v>
      </c>
      <c r="G1254" s="76"/>
      <c r="H1254" s="83">
        <f>+[1]INDIRECTOS!B$10</f>
        <v>0.04</v>
      </c>
      <c r="I1254" s="76">
        <f>ROUND(H1254*I1249,2)</f>
        <v>0.12</v>
      </c>
      <c r="J1254" s="119"/>
    </row>
    <row r="1255" spans="2:10">
      <c r="B1255" s="118"/>
      <c r="C1255" s="76"/>
      <c r="D1255" s="76"/>
      <c r="E1255" s="76"/>
      <c r="F1255" s="76" t="s">
        <v>84</v>
      </c>
      <c r="G1255" s="76"/>
      <c r="H1255" s="83">
        <f>+[1]INDIRECTOS!B$11</f>
        <v>0.04</v>
      </c>
      <c r="I1255" s="76">
        <f>ROUND(H1255*I1249,2)</f>
        <v>0.12</v>
      </c>
      <c r="J1255" s="119"/>
    </row>
    <row r="1256" spans="2:10">
      <c r="B1256" s="118"/>
      <c r="C1256" s="76"/>
      <c r="D1256" s="76"/>
      <c r="E1256" s="76"/>
      <c r="F1256" s="76" t="s">
        <v>85</v>
      </c>
      <c r="G1256" s="76"/>
      <c r="H1256" s="83">
        <f>+[1]INDIRECTOS!B$12</f>
        <v>0.02</v>
      </c>
      <c r="I1256" s="76">
        <f>ROUND(H1256*I1249,2)</f>
        <v>0.06</v>
      </c>
      <c r="J1256" s="119"/>
    </row>
    <row r="1257" spans="2:10">
      <c r="B1257" s="118" t="s">
        <v>86</v>
      </c>
      <c r="C1257" s="76"/>
      <c r="D1257" s="76"/>
      <c r="E1257" s="76"/>
      <c r="F1257" s="76"/>
      <c r="G1257" s="76"/>
      <c r="H1257" s="76"/>
      <c r="I1257" s="76">
        <f>SUM(I1254:I1256)</f>
        <v>0.3</v>
      </c>
      <c r="J1257" s="119"/>
    </row>
    <row r="1258" spans="2:10">
      <c r="B1258" s="118" t="s">
        <v>87</v>
      </c>
      <c r="C1258" s="76"/>
      <c r="D1258" s="76"/>
      <c r="E1258" s="76"/>
      <c r="F1258" s="76"/>
      <c r="G1258" s="76"/>
      <c r="H1258" s="76"/>
      <c r="I1258" s="76">
        <f>+I1249+I1257</f>
        <v>3.2399999999999998</v>
      </c>
      <c r="J1258" s="119"/>
    </row>
    <row r="1259" spans="2:10" ht="13.5" thickBot="1">
      <c r="B1259" s="127" t="s">
        <v>88</v>
      </c>
      <c r="C1259" s="128"/>
      <c r="D1259" s="128"/>
      <c r="E1259" s="128"/>
      <c r="F1259" s="128"/>
      <c r="G1259" s="128"/>
      <c r="H1259" s="128" t="s">
        <v>89</v>
      </c>
      <c r="I1259" s="128">
        <f>+I1258</f>
        <v>3.2399999999999998</v>
      </c>
      <c r="J1259" s="129"/>
    </row>
    <row r="1261" spans="2:10" ht="15.75">
      <c r="B1261" s="181"/>
      <c r="C1261" s="181"/>
      <c r="D1261" s="181"/>
      <c r="E1261" s="181"/>
      <c r="F1261" s="181"/>
      <c r="G1261" s="181"/>
      <c r="H1261" s="181"/>
      <c r="I1261" s="181"/>
      <c r="J1261" s="181"/>
    </row>
    <row r="1262" spans="2:10" ht="13.5" thickBot="1"/>
    <row r="1263" spans="2:10">
      <c r="B1263" s="178"/>
      <c r="C1263" s="179"/>
      <c r="D1263" s="179"/>
      <c r="E1263" s="179"/>
      <c r="F1263" s="179"/>
      <c r="G1263" s="179"/>
      <c r="H1263" s="179"/>
      <c r="I1263" s="179"/>
      <c r="J1263" s="180"/>
    </row>
    <row r="1264" spans="2:10" ht="15.75">
      <c r="B1264" s="114"/>
      <c r="C1264" s="1"/>
      <c r="D1264" s="1"/>
      <c r="E1264" s="1"/>
      <c r="F1264" s="1"/>
      <c r="G1264" s="1"/>
      <c r="H1264" s="1"/>
      <c r="I1264" s="1"/>
      <c r="J1264" s="115"/>
    </row>
    <row r="1265" spans="2:10" ht="15.75">
      <c r="B1265" s="116"/>
      <c r="C1265" s="70"/>
      <c r="D1265" s="70"/>
      <c r="E1265" s="70"/>
      <c r="F1265" s="70"/>
      <c r="G1265" s="70"/>
      <c r="H1265" s="70"/>
      <c r="I1265" s="70"/>
      <c r="J1265" s="117"/>
    </row>
    <row r="1266" spans="2:10">
      <c r="B1266" s="118"/>
      <c r="C1266" s="76"/>
      <c r="D1266" s="76"/>
      <c r="E1266" s="76"/>
      <c r="F1266" s="76"/>
      <c r="G1266" s="76"/>
      <c r="H1266" s="76"/>
      <c r="I1266" s="76"/>
      <c r="J1266" s="119"/>
    </row>
    <row r="1267" spans="2:10">
      <c r="B1267" s="146"/>
      <c r="C1267" s="141"/>
      <c r="D1267" s="76"/>
      <c r="E1267" s="76"/>
      <c r="F1267" s="76"/>
      <c r="G1267" s="76"/>
      <c r="H1267" s="141"/>
      <c r="I1267" s="76"/>
      <c r="J1267" s="119"/>
    </row>
    <row r="1268" spans="2:10">
      <c r="B1268" s="147"/>
      <c r="C1268" s="141"/>
      <c r="D1268" s="141"/>
      <c r="E1268" s="141"/>
      <c r="F1268" s="141"/>
      <c r="G1268" s="141"/>
      <c r="H1268" s="141"/>
      <c r="I1268" s="141"/>
      <c r="J1268" s="148"/>
    </row>
    <row r="1269" spans="2:10">
      <c r="B1269" s="147"/>
      <c r="C1269" s="141"/>
      <c r="D1269" s="141"/>
      <c r="E1269" s="141"/>
      <c r="F1269" s="141"/>
      <c r="G1269" s="141"/>
      <c r="H1269" s="141"/>
      <c r="I1269" s="141"/>
      <c r="J1269" s="148"/>
    </row>
    <row r="1270" spans="2:10">
      <c r="B1270" s="120"/>
      <c r="C1270" s="78"/>
      <c r="D1270" s="78"/>
      <c r="E1270" s="78"/>
      <c r="F1270" s="78"/>
      <c r="G1270" s="78"/>
      <c r="H1270" s="78"/>
      <c r="I1270" s="78"/>
      <c r="J1270" s="121"/>
    </row>
    <row r="1271" spans="2:10">
      <c r="B1271" s="147"/>
      <c r="C1271" s="141"/>
      <c r="D1271" s="141"/>
      <c r="E1271" s="141"/>
      <c r="F1271" s="141"/>
      <c r="G1271" s="141"/>
      <c r="H1271" s="141"/>
      <c r="I1271" s="141"/>
      <c r="J1271" s="148"/>
    </row>
    <row r="1272" spans="2:10">
      <c r="B1272" s="147"/>
      <c r="C1272" s="141"/>
      <c r="D1272" s="141"/>
      <c r="E1272" s="142"/>
      <c r="F1272" s="142"/>
      <c r="G1272" s="142"/>
      <c r="H1272" s="142"/>
      <c r="I1272" s="142"/>
      <c r="J1272" s="148"/>
    </row>
    <row r="1273" spans="2:10">
      <c r="B1273" s="147"/>
      <c r="C1273" s="141"/>
      <c r="D1273" s="141"/>
      <c r="E1273" s="142"/>
      <c r="F1273" s="142"/>
      <c r="G1273" s="142"/>
      <c r="H1273" s="142"/>
      <c r="I1273" s="142"/>
      <c r="J1273" s="148"/>
    </row>
    <row r="1274" spans="2:10">
      <c r="B1274" s="147"/>
      <c r="C1274" s="141"/>
      <c r="D1274" s="141"/>
      <c r="E1274" s="142"/>
      <c r="F1274" s="142"/>
      <c r="G1274" s="142"/>
      <c r="H1274" s="142"/>
      <c r="I1274" s="142"/>
      <c r="J1274" s="148"/>
    </row>
    <row r="1275" spans="2:10">
      <c r="B1275" s="147"/>
      <c r="C1275" s="141"/>
      <c r="D1275" s="141"/>
      <c r="E1275" s="142"/>
      <c r="F1275" s="142"/>
      <c r="G1275" s="142"/>
      <c r="H1275" s="142"/>
      <c r="I1275" s="142"/>
      <c r="J1275" s="148"/>
    </row>
    <row r="1276" spans="2:10">
      <c r="B1276" s="147"/>
      <c r="C1276" s="141"/>
      <c r="D1276" s="141"/>
      <c r="E1276" s="141"/>
      <c r="F1276" s="141"/>
      <c r="G1276" s="141"/>
      <c r="H1276" s="141"/>
      <c r="I1276" s="141"/>
      <c r="J1276" s="148"/>
    </row>
    <row r="1277" spans="2:10">
      <c r="B1277" s="147"/>
      <c r="C1277" s="141"/>
      <c r="D1277" s="141"/>
      <c r="E1277" s="141"/>
      <c r="F1277" s="141"/>
      <c r="G1277" s="141"/>
      <c r="H1277" s="141"/>
      <c r="I1277" s="141"/>
      <c r="J1277" s="148"/>
    </row>
    <row r="1278" spans="2:10">
      <c r="B1278" s="122"/>
      <c r="C1278" s="78"/>
      <c r="D1278" s="78"/>
      <c r="E1278" s="78"/>
      <c r="F1278" s="78"/>
      <c r="G1278" s="78"/>
      <c r="H1278" s="78"/>
      <c r="I1278" s="78"/>
      <c r="J1278" s="121"/>
    </row>
    <row r="1279" spans="2:10">
      <c r="B1279" s="147"/>
      <c r="C1279" s="141"/>
      <c r="D1279" s="141"/>
      <c r="E1279" s="141"/>
      <c r="F1279" s="141"/>
      <c r="G1279" s="141"/>
      <c r="H1279" s="141"/>
      <c r="I1279" s="141"/>
      <c r="J1279" s="148"/>
    </row>
    <row r="1280" spans="2:10">
      <c r="B1280" s="147"/>
      <c r="C1280" s="141"/>
      <c r="D1280" s="141"/>
      <c r="E1280" s="141"/>
      <c r="F1280" s="142"/>
      <c r="G1280" s="141"/>
      <c r="H1280" s="141"/>
      <c r="I1280" s="142"/>
      <c r="J1280" s="148"/>
    </row>
    <row r="1281" spans="2:10">
      <c r="B1281" s="147"/>
      <c r="C1281" s="141"/>
      <c r="D1281" s="141"/>
      <c r="E1281" s="141"/>
      <c r="F1281" s="142"/>
      <c r="G1281" s="141"/>
      <c r="H1281" s="141"/>
      <c r="I1281" s="142"/>
      <c r="J1281" s="148"/>
    </row>
    <row r="1282" spans="2:10">
      <c r="B1282" s="147"/>
      <c r="C1282" s="141"/>
      <c r="D1282" s="141"/>
      <c r="E1282" s="141"/>
      <c r="F1282" s="142"/>
      <c r="G1282" s="141"/>
      <c r="H1282" s="141"/>
      <c r="I1282" s="142"/>
      <c r="J1282" s="148"/>
    </row>
    <row r="1283" spans="2:10">
      <c r="B1283" s="147"/>
      <c r="C1283" s="141"/>
      <c r="D1283" s="141"/>
      <c r="E1283" s="141"/>
      <c r="F1283" s="142"/>
      <c r="G1283" s="141"/>
      <c r="H1283" s="142"/>
      <c r="I1283" s="142"/>
      <c r="J1283" s="148"/>
    </row>
    <row r="1284" spans="2:10">
      <c r="B1284" s="147"/>
      <c r="C1284" s="141"/>
      <c r="D1284" s="141"/>
      <c r="E1284" s="141"/>
      <c r="F1284" s="142"/>
      <c r="G1284" s="141"/>
      <c r="H1284" s="142"/>
      <c r="I1284" s="142"/>
      <c r="J1284" s="148"/>
    </row>
    <row r="1285" spans="2:10">
      <c r="B1285" s="147"/>
      <c r="C1285" s="141"/>
      <c r="D1285" s="141"/>
      <c r="E1285" s="141"/>
      <c r="F1285" s="142"/>
      <c r="G1285" s="141"/>
      <c r="H1285" s="142"/>
      <c r="I1285" s="142"/>
      <c r="J1285" s="148"/>
    </row>
    <row r="1286" spans="2:10">
      <c r="B1286" s="147"/>
      <c r="C1286" s="141"/>
      <c r="D1286" s="141"/>
      <c r="E1286" s="141"/>
      <c r="F1286" s="141"/>
      <c r="G1286" s="141"/>
      <c r="H1286" s="141"/>
      <c r="I1286" s="142"/>
      <c r="J1286" s="148"/>
    </row>
    <row r="1287" spans="2:10">
      <c r="B1287" s="147"/>
      <c r="C1287" s="141"/>
      <c r="D1287" s="141"/>
      <c r="E1287" s="141"/>
      <c r="F1287" s="141"/>
      <c r="G1287" s="141"/>
      <c r="H1287" s="141"/>
      <c r="I1287" s="141"/>
      <c r="J1287" s="148"/>
    </row>
    <row r="1288" spans="2:10">
      <c r="B1288" s="147"/>
      <c r="C1288" s="141"/>
      <c r="D1288" s="141"/>
      <c r="E1288" s="141"/>
      <c r="F1288" s="141"/>
      <c r="G1288" s="141"/>
      <c r="H1288" s="141"/>
      <c r="I1288" s="141"/>
      <c r="J1288" s="148"/>
    </row>
    <row r="1289" spans="2:10">
      <c r="B1289" s="149"/>
      <c r="C1289" s="143"/>
      <c r="D1289" s="81"/>
      <c r="E1289" s="143"/>
      <c r="F1289" s="143"/>
      <c r="G1289" s="143"/>
      <c r="H1289" s="143"/>
      <c r="I1289" s="143"/>
      <c r="J1289" s="150"/>
    </row>
    <row r="1290" spans="2:10">
      <c r="B1290" s="147"/>
      <c r="C1290" s="141"/>
      <c r="D1290" s="141"/>
      <c r="E1290" s="141"/>
      <c r="F1290" s="141"/>
      <c r="G1290" s="141"/>
      <c r="H1290" s="141"/>
      <c r="I1290" s="141"/>
      <c r="J1290" s="148"/>
    </row>
    <row r="1291" spans="2:10">
      <c r="B1291" s="147"/>
      <c r="C1291" s="141"/>
      <c r="D1291" s="141"/>
      <c r="E1291" s="141"/>
      <c r="F1291" s="141"/>
      <c r="G1291" s="141"/>
      <c r="H1291" s="141"/>
      <c r="I1291" s="141"/>
      <c r="J1291" s="148"/>
    </row>
    <row r="1292" spans="2:10">
      <c r="B1292" s="147"/>
      <c r="C1292" s="141"/>
      <c r="D1292" s="141"/>
      <c r="E1292" s="141"/>
      <c r="F1292" s="141"/>
      <c r="G1292" s="141"/>
      <c r="H1292" s="141"/>
      <c r="I1292" s="141"/>
      <c r="J1292" s="148"/>
    </row>
    <row r="1293" spans="2:10">
      <c r="B1293" s="147"/>
      <c r="C1293" s="141"/>
      <c r="D1293" s="141"/>
      <c r="E1293" s="141"/>
      <c r="F1293" s="141"/>
      <c r="G1293" s="141"/>
      <c r="H1293" s="141"/>
      <c r="I1293" s="141"/>
      <c r="J1293" s="148"/>
    </row>
    <row r="1294" spans="2:10">
      <c r="B1294" s="147"/>
      <c r="C1294" s="141"/>
      <c r="D1294" s="141"/>
      <c r="E1294" s="141"/>
      <c r="F1294" s="141"/>
      <c r="G1294" s="141"/>
      <c r="H1294" s="141"/>
      <c r="I1294" s="141"/>
      <c r="J1294" s="148"/>
    </row>
    <row r="1295" spans="2:10">
      <c r="B1295" s="147"/>
      <c r="C1295" s="141"/>
      <c r="D1295" s="141"/>
      <c r="E1295" s="141"/>
      <c r="F1295" s="141"/>
      <c r="G1295" s="141"/>
      <c r="H1295" s="141"/>
      <c r="I1295" s="141"/>
      <c r="J1295" s="148"/>
    </row>
    <row r="1296" spans="2:10">
      <c r="B1296" s="147"/>
      <c r="C1296" s="141"/>
      <c r="D1296" s="141"/>
      <c r="E1296" s="141"/>
      <c r="F1296" s="141"/>
      <c r="G1296" s="141"/>
      <c r="H1296" s="141"/>
      <c r="I1296" s="141"/>
      <c r="J1296" s="148"/>
    </row>
    <row r="1297" spans="2:10">
      <c r="B1297" s="147"/>
      <c r="C1297" s="141"/>
      <c r="D1297" s="141"/>
      <c r="E1297" s="141"/>
      <c r="F1297" s="141"/>
      <c r="G1297" s="141"/>
      <c r="H1297" s="141"/>
      <c r="I1297" s="141"/>
      <c r="J1297" s="148"/>
    </row>
    <row r="1298" spans="2:10">
      <c r="B1298" s="151"/>
      <c r="C1298" s="144"/>
      <c r="D1298" s="144"/>
      <c r="E1298" s="143"/>
      <c r="F1298" s="143"/>
      <c r="G1298" s="143"/>
      <c r="H1298" s="143"/>
      <c r="I1298" s="143"/>
      <c r="J1298" s="150"/>
    </row>
    <row r="1299" spans="2:10">
      <c r="B1299" s="147"/>
      <c r="C1299" s="141"/>
      <c r="D1299" s="141"/>
      <c r="E1299" s="141"/>
      <c r="F1299" s="141"/>
      <c r="G1299" s="141"/>
      <c r="H1299" s="141"/>
      <c r="I1299" s="141"/>
      <c r="J1299" s="148"/>
    </row>
    <row r="1300" spans="2:10">
      <c r="B1300" s="147"/>
      <c r="C1300" s="141"/>
      <c r="D1300" s="141"/>
      <c r="E1300" s="141"/>
      <c r="F1300" s="142"/>
      <c r="G1300" s="141"/>
      <c r="H1300" s="142"/>
      <c r="I1300" s="142"/>
      <c r="J1300" s="148"/>
    </row>
    <row r="1301" spans="2:10">
      <c r="B1301" s="147"/>
      <c r="C1301" s="141"/>
      <c r="D1301" s="141"/>
      <c r="E1301" s="141"/>
      <c r="F1301" s="142"/>
      <c r="G1301" s="142"/>
      <c r="H1301" s="142"/>
      <c r="I1301" s="142"/>
      <c r="J1301" s="148"/>
    </row>
    <row r="1302" spans="2:10">
      <c r="B1302" s="147"/>
      <c r="C1302" s="141"/>
      <c r="D1302" s="141"/>
      <c r="E1302" s="141"/>
      <c r="F1302" s="142"/>
      <c r="G1302" s="142"/>
      <c r="H1302" s="142"/>
      <c r="I1302" s="142"/>
      <c r="J1302" s="148"/>
    </row>
    <row r="1303" spans="2:10">
      <c r="B1303" s="147"/>
      <c r="C1303" s="141"/>
      <c r="D1303" s="141"/>
      <c r="E1303" s="141"/>
      <c r="F1303" s="142"/>
      <c r="G1303" s="142"/>
      <c r="H1303" s="142"/>
      <c r="I1303" s="142"/>
      <c r="J1303" s="148"/>
    </row>
    <row r="1304" spans="2:10">
      <c r="B1304" s="147"/>
      <c r="C1304" s="141"/>
      <c r="D1304" s="141"/>
      <c r="E1304" s="141"/>
      <c r="F1304" s="141"/>
      <c r="G1304" s="141"/>
      <c r="H1304" s="141"/>
      <c r="I1304" s="141"/>
      <c r="J1304" s="148"/>
    </row>
    <row r="1305" spans="2:10">
      <c r="B1305" s="147"/>
      <c r="C1305" s="141"/>
      <c r="D1305" s="141"/>
      <c r="E1305" s="141"/>
      <c r="F1305" s="141"/>
      <c r="G1305" s="141"/>
      <c r="H1305" s="141"/>
      <c r="I1305" s="141"/>
      <c r="J1305" s="148"/>
    </row>
    <row r="1306" spans="2:10">
      <c r="B1306" s="147"/>
      <c r="C1306" s="141"/>
      <c r="D1306" s="141"/>
      <c r="E1306" s="141"/>
      <c r="F1306" s="141"/>
      <c r="G1306" s="141"/>
      <c r="H1306" s="141"/>
      <c r="I1306" s="141"/>
      <c r="J1306" s="148"/>
    </row>
    <row r="1307" spans="2:10">
      <c r="B1307" s="147"/>
      <c r="C1307" s="141"/>
      <c r="D1307" s="141"/>
      <c r="E1307" s="141"/>
      <c r="F1307" s="141"/>
      <c r="G1307" s="141"/>
      <c r="H1307" s="141"/>
      <c r="I1307" s="141"/>
      <c r="J1307" s="148"/>
    </row>
    <row r="1308" spans="2:10">
      <c r="B1308" s="147"/>
      <c r="C1308" s="141"/>
      <c r="D1308" s="141"/>
      <c r="E1308" s="141"/>
      <c r="F1308" s="141"/>
      <c r="G1308" s="141"/>
      <c r="H1308" s="141"/>
      <c r="I1308" s="141"/>
      <c r="J1308" s="148"/>
    </row>
    <row r="1309" spans="2:10">
      <c r="B1309" s="120"/>
      <c r="C1309" s="77"/>
      <c r="D1309" s="77"/>
      <c r="E1309" s="77"/>
      <c r="F1309" s="77"/>
      <c r="G1309" s="77"/>
      <c r="H1309" s="78"/>
      <c r="I1309" s="78"/>
      <c r="J1309" s="126"/>
    </row>
    <row r="1310" spans="2:10">
      <c r="B1310" s="147"/>
      <c r="C1310" s="141"/>
      <c r="D1310" s="141"/>
      <c r="E1310" s="141"/>
      <c r="F1310" s="141"/>
      <c r="G1310" s="141"/>
      <c r="H1310" s="141"/>
      <c r="I1310" s="141"/>
      <c r="J1310" s="148"/>
    </row>
    <row r="1311" spans="2:10">
      <c r="B1311" s="147"/>
      <c r="C1311" s="141"/>
      <c r="D1311" s="141"/>
      <c r="E1311" s="141"/>
      <c r="F1311" s="141"/>
      <c r="G1311" s="141"/>
      <c r="H1311" s="145"/>
      <c r="I1311" s="141"/>
      <c r="J1311" s="148"/>
    </row>
    <row r="1312" spans="2:10">
      <c r="B1312" s="147"/>
      <c r="C1312" s="141"/>
      <c r="D1312" s="141"/>
      <c r="E1312" s="141"/>
      <c r="F1312" s="141"/>
      <c r="G1312" s="141"/>
      <c r="H1312" s="145"/>
      <c r="I1312" s="141"/>
      <c r="J1312" s="148"/>
    </row>
    <row r="1313" spans="2:11">
      <c r="B1313" s="147"/>
      <c r="C1313" s="141"/>
      <c r="D1313" s="141"/>
      <c r="E1313" s="141"/>
      <c r="F1313" s="141"/>
      <c r="G1313" s="141"/>
      <c r="H1313" s="145"/>
      <c r="I1313" s="141"/>
      <c r="J1313" s="148"/>
    </row>
    <row r="1314" spans="2:11">
      <c r="B1314" s="147"/>
      <c r="C1314" s="141"/>
      <c r="D1314" s="141"/>
      <c r="E1314" s="141"/>
      <c r="F1314" s="141"/>
      <c r="G1314" s="141"/>
      <c r="H1314" s="141"/>
      <c r="I1314" s="141"/>
      <c r="J1314" s="148"/>
    </row>
    <row r="1315" spans="2:11">
      <c r="B1315" s="147"/>
      <c r="C1315" s="141"/>
      <c r="D1315" s="141"/>
      <c r="E1315" s="141"/>
      <c r="F1315" s="141"/>
      <c r="G1315" s="141"/>
      <c r="H1315" s="141"/>
      <c r="I1315" s="141"/>
      <c r="J1315" s="148"/>
    </row>
    <row r="1316" spans="2:11" ht="13.5" thickBot="1">
      <c r="B1316" s="152"/>
      <c r="C1316" s="153"/>
      <c r="D1316" s="153"/>
      <c r="E1316" s="153"/>
      <c r="F1316" s="153"/>
      <c r="G1316" s="153"/>
      <c r="H1316" s="153"/>
      <c r="I1316" s="153"/>
      <c r="J1316" s="154"/>
    </row>
    <row r="1318" spans="2:11">
      <c r="K1318" s="84"/>
    </row>
    <row r="1319" spans="2:11" ht="15.75">
      <c r="B1319" s="181" t="s">
        <v>156</v>
      </c>
      <c r="C1319" s="181"/>
      <c r="D1319" s="181"/>
      <c r="E1319" s="181"/>
      <c r="F1319" s="181"/>
      <c r="G1319" s="181"/>
      <c r="H1319" s="181"/>
      <c r="I1319" s="181"/>
      <c r="J1319" s="181"/>
    </row>
    <row r="1320" spans="2:11" ht="13.5" thickBot="1"/>
    <row r="1321" spans="2:11">
      <c r="B1321" s="178" t="s">
        <v>33</v>
      </c>
      <c r="C1321" s="179"/>
      <c r="D1321" s="179"/>
      <c r="E1321" s="179"/>
      <c r="F1321" s="179"/>
      <c r="G1321" s="179"/>
      <c r="H1321" s="179"/>
      <c r="I1321" s="179"/>
      <c r="J1321" s="180"/>
    </row>
    <row r="1322" spans="2:11" ht="15.75">
      <c r="B1322" s="114" t="s">
        <v>21</v>
      </c>
      <c r="C1322" s="1"/>
      <c r="D1322" s="1"/>
      <c r="E1322" s="1"/>
      <c r="F1322" s="1"/>
      <c r="G1322" s="1"/>
      <c r="H1322" s="1"/>
      <c r="I1322" s="1"/>
      <c r="J1322" s="115"/>
    </row>
    <row r="1323" spans="2:11" ht="15.75">
      <c r="B1323" s="116" t="s">
        <v>22</v>
      </c>
      <c r="C1323" s="70"/>
      <c r="D1323" s="70"/>
      <c r="E1323" s="70"/>
      <c r="F1323" s="70"/>
      <c r="G1323" s="70"/>
      <c r="H1323" s="70"/>
      <c r="I1323" s="70"/>
      <c r="J1323" s="117"/>
    </row>
    <row r="1324" spans="2:11">
      <c r="B1324" s="118" t="s">
        <v>34</v>
      </c>
      <c r="C1324" s="76"/>
      <c r="D1324" s="76"/>
      <c r="E1324" s="76"/>
      <c r="F1324" s="76"/>
      <c r="G1324" s="76"/>
      <c r="H1324" s="76"/>
      <c r="I1324" s="76"/>
      <c r="J1324" s="119"/>
    </row>
    <row r="1325" spans="2:11">
      <c r="B1325" s="146" t="s">
        <v>35</v>
      </c>
      <c r="C1325" s="141" t="s">
        <v>225</v>
      </c>
      <c r="D1325" s="76"/>
      <c r="E1325" s="76"/>
      <c r="F1325" s="76"/>
      <c r="G1325" s="76"/>
      <c r="H1325" s="141" t="s">
        <v>217</v>
      </c>
      <c r="I1325" s="141" t="s">
        <v>14</v>
      </c>
      <c r="J1325" s="119"/>
    </row>
    <row r="1326" spans="2:11">
      <c r="B1326" s="147" t="s">
        <v>37</v>
      </c>
      <c r="C1326" s="141"/>
      <c r="D1326" s="141"/>
      <c r="E1326" s="141"/>
      <c r="F1326" s="141"/>
      <c r="G1326" s="141"/>
      <c r="H1326" s="141"/>
      <c r="I1326" s="141"/>
      <c r="J1326" s="148"/>
    </row>
    <row r="1327" spans="2:11">
      <c r="B1327" s="147" t="s">
        <v>38</v>
      </c>
      <c r="C1327" s="141"/>
      <c r="D1327" s="141"/>
      <c r="E1327" s="141"/>
      <c r="F1327" s="141"/>
      <c r="G1327" s="141"/>
      <c r="H1327" s="141"/>
      <c r="I1327" s="141"/>
      <c r="J1327" s="148"/>
    </row>
    <row r="1328" spans="2:11">
      <c r="B1328" s="120" t="s">
        <v>39</v>
      </c>
      <c r="C1328" s="78" t="s">
        <v>40</v>
      </c>
      <c r="D1328" s="78" t="s">
        <v>41</v>
      </c>
      <c r="E1328" s="78" t="s">
        <v>42</v>
      </c>
      <c r="F1328" s="78" t="s">
        <v>43</v>
      </c>
      <c r="G1328" s="78" t="s">
        <v>44</v>
      </c>
      <c r="H1328" s="78" t="s">
        <v>45</v>
      </c>
      <c r="I1328" s="78" t="s">
        <v>46</v>
      </c>
      <c r="J1328" s="121"/>
    </row>
    <row r="1329" spans="2:10">
      <c r="B1329" s="147" t="s">
        <v>48</v>
      </c>
      <c r="C1329" s="141"/>
      <c r="D1329" s="141"/>
      <c r="E1329" s="141"/>
      <c r="F1329" s="141"/>
      <c r="G1329" s="141"/>
      <c r="H1329" s="141"/>
      <c r="I1329" s="141"/>
      <c r="J1329" s="148"/>
    </row>
    <row r="1330" spans="2:10">
      <c r="B1330" s="147"/>
      <c r="C1330" s="141"/>
      <c r="D1330" s="141"/>
      <c r="E1330" s="142"/>
      <c r="F1330" s="142"/>
      <c r="G1330" s="142"/>
      <c r="H1330" s="142"/>
      <c r="I1330" s="142">
        <f>+ROUND(G1330*H1330,2)</f>
        <v>0</v>
      </c>
      <c r="J1330" s="148"/>
    </row>
    <row r="1331" spans="2:10">
      <c r="B1331" s="147"/>
      <c r="C1331" s="141"/>
      <c r="D1331" s="141"/>
      <c r="E1331" s="142"/>
      <c r="F1331" s="142"/>
      <c r="G1331" s="142"/>
      <c r="H1331" s="142"/>
      <c r="I1331" s="142">
        <f>+ROUND(G1331*H1331,2)</f>
        <v>0</v>
      </c>
      <c r="J1331" s="148"/>
    </row>
    <row r="1332" spans="2:10">
      <c r="B1332" s="147" t="str">
        <f>+[2]EQUIPOS!A$32</f>
        <v>HERRAMIENTAS MENORES</v>
      </c>
      <c r="C1332" s="141"/>
      <c r="D1332" s="141"/>
      <c r="E1332" s="142"/>
      <c r="F1332" s="142"/>
      <c r="G1332" s="142"/>
      <c r="H1332" s="142"/>
      <c r="I1332" s="142">
        <f>ROUND(I1362*5%,2)</f>
        <v>0.06</v>
      </c>
      <c r="J1332" s="148"/>
    </row>
    <row r="1333" spans="2:10">
      <c r="B1333" s="147" t="s">
        <v>49</v>
      </c>
      <c r="C1333" s="141"/>
      <c r="D1333" s="141"/>
      <c r="E1333" s="142"/>
      <c r="F1333" s="142"/>
      <c r="G1333" s="142"/>
      <c r="H1333" s="142"/>
      <c r="I1333" s="142">
        <f>SUM(I1330:I1332)</f>
        <v>0.06</v>
      </c>
      <c r="J1333" s="148"/>
    </row>
    <row r="1334" spans="2:10">
      <c r="B1334" s="147" t="s">
        <v>50</v>
      </c>
      <c r="C1334" s="141"/>
      <c r="D1334" s="141"/>
      <c r="E1334" s="141"/>
      <c r="F1334" s="141"/>
      <c r="G1334" s="141"/>
      <c r="H1334" s="141"/>
      <c r="I1334" s="141"/>
      <c r="J1334" s="148"/>
    </row>
    <row r="1335" spans="2:10">
      <c r="B1335" s="147" t="s">
        <v>51</v>
      </c>
      <c r="C1335" s="141"/>
      <c r="D1335" s="141"/>
      <c r="E1335" s="141"/>
      <c r="F1335" s="141"/>
      <c r="G1335" s="141"/>
      <c r="H1335" s="141"/>
      <c r="I1335" s="141"/>
      <c r="J1335" s="148"/>
    </row>
    <row r="1336" spans="2:10">
      <c r="B1336" s="122" t="s">
        <v>52</v>
      </c>
      <c r="C1336" s="78"/>
      <c r="D1336" s="78"/>
      <c r="E1336" s="78"/>
      <c r="F1336" s="78" t="s">
        <v>53</v>
      </c>
      <c r="G1336" s="78" t="s">
        <v>54</v>
      </c>
      <c r="H1336" s="78" t="s">
        <v>55</v>
      </c>
      <c r="I1336" s="78" t="s">
        <v>56</v>
      </c>
      <c r="J1336" s="121"/>
    </row>
    <row r="1337" spans="2:10">
      <c r="B1337" s="147" t="s">
        <v>50</v>
      </c>
      <c r="C1337" s="141"/>
      <c r="D1337" s="141"/>
      <c r="E1337" s="141"/>
      <c r="F1337" s="141"/>
      <c r="G1337" s="141"/>
      <c r="H1337" s="141"/>
      <c r="I1337" s="141"/>
      <c r="J1337" s="148"/>
    </row>
    <row r="1338" spans="2:10">
      <c r="B1338" s="118" t="str">
        <f>+[1]MATERIALES!A$42</f>
        <v>AGUA</v>
      </c>
      <c r="C1338" s="76"/>
      <c r="D1338" s="76"/>
      <c r="E1338" s="76"/>
      <c r="F1338" s="79">
        <v>1.08</v>
      </c>
      <c r="G1338" s="76" t="str">
        <f>+[1]MATERIALES!B$42</f>
        <v>M3</v>
      </c>
      <c r="H1338" s="76">
        <v>1E-3</v>
      </c>
      <c r="I1338" s="79">
        <f t="shared" ref="I1338" si="17">ROUND(F1338*H1338,2)</f>
        <v>0</v>
      </c>
      <c r="J1338" s="148"/>
    </row>
    <row r="1339" spans="2:10">
      <c r="B1339" s="118" t="str">
        <f>+[1]MATERIALES!A$44</f>
        <v>ARENA</v>
      </c>
      <c r="C1339" s="76"/>
      <c r="D1339" s="76"/>
      <c r="E1339" s="76"/>
      <c r="F1339" s="79">
        <f>+[1]MATERIALES!F$44</f>
        <v>12</v>
      </c>
      <c r="G1339" s="76" t="str">
        <f>+[1]MATERIALES!B$44</f>
        <v>M3</v>
      </c>
      <c r="H1339" s="76">
        <v>1E-3</v>
      </c>
      <c r="I1339" s="79">
        <f>ROUND(F1339*H1339,2)</f>
        <v>0.01</v>
      </c>
      <c r="J1339" s="148"/>
    </row>
    <row r="1340" spans="2:10">
      <c r="B1340" s="118" t="str">
        <f>+[1]MATERIALES!A$45</f>
        <v>CEMENTO</v>
      </c>
      <c r="C1340" s="76"/>
      <c r="D1340" s="76"/>
      <c r="E1340" s="76"/>
      <c r="F1340" s="79">
        <f>+[1]MATERIALES!F$45</f>
        <v>6.05</v>
      </c>
      <c r="G1340" s="76" t="str">
        <f>+[1]MATERIALES!B$45</f>
        <v>SACO</v>
      </c>
      <c r="H1340" s="79">
        <v>0.04</v>
      </c>
      <c r="I1340" s="79">
        <f>ROUND(F1340*H1340,2)</f>
        <v>0.24</v>
      </c>
      <c r="J1340" s="148"/>
    </row>
    <row r="1341" spans="2:10">
      <c r="B1341" s="147"/>
      <c r="C1341" s="141"/>
      <c r="D1341" s="141"/>
      <c r="E1341" s="141"/>
      <c r="F1341" s="142"/>
      <c r="G1341" s="141"/>
      <c r="H1341" s="142"/>
      <c r="I1341" s="79">
        <f>ROUND(F1341*H1341,2)</f>
        <v>0</v>
      </c>
      <c r="J1341" s="148"/>
    </row>
    <row r="1342" spans="2:10">
      <c r="B1342" s="147"/>
      <c r="C1342" s="141"/>
      <c r="D1342" s="141"/>
      <c r="E1342" s="141"/>
      <c r="F1342" s="142"/>
      <c r="G1342" s="141"/>
      <c r="H1342" s="142"/>
      <c r="I1342" s="79">
        <f>ROUND(F1342*H1342,2)</f>
        <v>0</v>
      </c>
      <c r="J1342" s="148"/>
    </row>
    <row r="1343" spans="2:10">
      <c r="B1343" s="147"/>
      <c r="C1343" s="141"/>
      <c r="D1343" s="141"/>
      <c r="E1343" s="141"/>
      <c r="F1343" s="142"/>
      <c r="G1343" s="141"/>
      <c r="H1343" s="142"/>
      <c r="I1343" s="79">
        <f>ROUND(F1343*H1343,2)</f>
        <v>0</v>
      </c>
      <c r="J1343" s="148"/>
    </row>
    <row r="1344" spans="2:10">
      <c r="B1344" s="147" t="s">
        <v>60</v>
      </c>
      <c r="C1344" s="141"/>
      <c r="D1344" s="141"/>
      <c r="E1344" s="141"/>
      <c r="F1344" s="141"/>
      <c r="G1344" s="141"/>
      <c r="H1344" s="141"/>
      <c r="I1344" s="142">
        <f>SUM(I1338:I1343)</f>
        <v>0.25</v>
      </c>
      <c r="J1344" s="148"/>
    </row>
    <row r="1345" spans="2:10">
      <c r="B1345" s="147" t="s">
        <v>50</v>
      </c>
      <c r="C1345" s="141"/>
      <c r="D1345" s="141"/>
      <c r="E1345" s="141"/>
      <c r="F1345" s="141"/>
      <c r="G1345" s="141"/>
      <c r="H1345" s="141"/>
      <c r="I1345" s="141"/>
      <c r="J1345" s="148"/>
    </row>
    <row r="1346" spans="2:10">
      <c r="B1346" s="147" t="s">
        <v>61</v>
      </c>
      <c r="C1346" s="141"/>
      <c r="D1346" s="141"/>
      <c r="E1346" s="141"/>
      <c r="F1346" s="141"/>
      <c r="G1346" s="141"/>
      <c r="H1346" s="141"/>
      <c r="I1346" s="141"/>
      <c r="J1346" s="148"/>
    </row>
    <row r="1347" spans="2:10">
      <c r="B1347" s="149" t="s">
        <v>62</v>
      </c>
      <c r="C1347" s="143"/>
      <c r="D1347" s="81" t="s">
        <v>63</v>
      </c>
      <c r="E1347" s="143" t="s">
        <v>64</v>
      </c>
      <c r="F1347" s="143" t="s">
        <v>65</v>
      </c>
      <c r="G1347" s="143" t="s">
        <v>66</v>
      </c>
      <c r="H1347" s="143" t="s">
        <v>67</v>
      </c>
      <c r="I1347" s="143" t="s">
        <v>68</v>
      </c>
      <c r="J1347" s="150"/>
    </row>
    <row r="1348" spans="2:10">
      <c r="B1348" s="147" t="s">
        <v>69</v>
      </c>
      <c r="C1348" s="141"/>
      <c r="D1348" s="141" t="s">
        <v>70</v>
      </c>
      <c r="E1348" s="141"/>
      <c r="F1348" s="141"/>
      <c r="G1348" s="141"/>
      <c r="H1348" s="141"/>
      <c r="I1348" s="141"/>
      <c r="J1348" s="148"/>
    </row>
    <row r="1349" spans="2:10">
      <c r="B1349" s="147" t="s">
        <v>71</v>
      </c>
      <c r="C1349" s="141"/>
      <c r="D1349" s="141"/>
      <c r="E1349" s="141"/>
      <c r="F1349" s="141"/>
      <c r="G1349" s="141"/>
      <c r="H1349" s="141"/>
      <c r="I1349" s="141"/>
      <c r="J1349" s="148"/>
    </row>
    <row r="1350" spans="2:10">
      <c r="B1350" s="147"/>
      <c r="C1350" s="141"/>
      <c r="D1350" s="141"/>
      <c r="E1350" s="141"/>
      <c r="F1350" s="141"/>
      <c r="G1350" s="141"/>
      <c r="H1350" s="141"/>
      <c r="I1350" s="141"/>
      <c r="J1350" s="148"/>
    </row>
    <row r="1351" spans="2:10">
      <c r="B1351" s="147"/>
      <c r="C1351" s="141"/>
      <c r="D1351" s="141"/>
      <c r="E1351" s="141"/>
      <c r="F1351" s="141"/>
      <c r="G1351" s="141"/>
      <c r="H1351" s="141"/>
      <c r="I1351" s="141"/>
      <c r="J1351" s="148"/>
    </row>
    <row r="1352" spans="2:10">
      <c r="B1352" s="147"/>
      <c r="C1352" s="141"/>
      <c r="D1352" s="141"/>
      <c r="E1352" s="141"/>
      <c r="F1352" s="141"/>
      <c r="G1352" s="141"/>
      <c r="H1352" s="141"/>
      <c r="I1352" s="141"/>
      <c r="J1352" s="148"/>
    </row>
    <row r="1353" spans="2:10">
      <c r="B1353" s="147" t="s">
        <v>72</v>
      </c>
      <c r="C1353" s="141"/>
      <c r="D1353" s="141"/>
      <c r="E1353" s="141"/>
      <c r="F1353" s="141"/>
      <c r="G1353" s="141"/>
      <c r="H1353" s="141"/>
      <c r="I1353" s="141"/>
      <c r="J1353" s="148"/>
    </row>
    <row r="1354" spans="2:10">
      <c r="B1354" s="147" t="s">
        <v>73</v>
      </c>
      <c r="C1354" s="141"/>
      <c r="D1354" s="141"/>
      <c r="E1354" s="141"/>
      <c r="F1354" s="141"/>
      <c r="G1354" s="141"/>
      <c r="H1354" s="141"/>
      <c r="I1354" s="141"/>
      <c r="J1354" s="148"/>
    </row>
    <row r="1355" spans="2:10">
      <c r="B1355" s="147" t="s">
        <v>74</v>
      </c>
      <c r="C1355" s="141"/>
      <c r="D1355" s="141"/>
      <c r="E1355" s="141"/>
      <c r="F1355" s="141"/>
      <c r="G1355" s="141"/>
      <c r="H1355" s="141"/>
      <c r="I1355" s="141"/>
      <c r="J1355" s="148"/>
    </row>
    <row r="1356" spans="2:10">
      <c r="B1356" s="151" t="s">
        <v>75</v>
      </c>
      <c r="C1356" s="144"/>
      <c r="D1356" s="144"/>
      <c r="E1356" s="143" t="s">
        <v>55</v>
      </c>
      <c r="F1356" s="143" t="s">
        <v>76</v>
      </c>
      <c r="G1356" s="143" t="s">
        <v>77</v>
      </c>
      <c r="H1356" s="143" t="s">
        <v>45</v>
      </c>
      <c r="I1356" s="143" t="s">
        <v>56</v>
      </c>
      <c r="J1356" s="150"/>
    </row>
    <row r="1357" spans="2:10">
      <c r="B1357" s="147"/>
      <c r="C1357" s="141"/>
      <c r="D1357" s="141"/>
      <c r="E1357" s="141"/>
      <c r="F1357" s="141"/>
      <c r="G1357" s="141"/>
      <c r="H1357" s="141"/>
      <c r="I1357" s="141"/>
      <c r="J1357" s="148"/>
    </row>
    <row r="1358" spans="2:10">
      <c r="B1358" s="147" t="str">
        <f>+'[2]MANO DE OBRA'!B$8</f>
        <v>CAT I                   PEONES</v>
      </c>
      <c r="C1358" s="141"/>
      <c r="D1358" s="141"/>
      <c r="E1358" s="141">
        <v>1</v>
      </c>
      <c r="F1358" s="142">
        <f>+'[2]MANO DE OBRA'!B$22</f>
        <v>1.4282860472222223</v>
      </c>
      <c r="G1358" s="141">
        <f>ROUND(E1358*F1358,2)</f>
        <v>1.43</v>
      </c>
      <c r="H1358" s="142">
        <v>0.4</v>
      </c>
      <c r="I1358" s="142">
        <f>ROUND(G1358*H1358,2)</f>
        <v>0.56999999999999995</v>
      </c>
      <c r="J1358" s="148"/>
    </row>
    <row r="1359" spans="2:10">
      <c r="B1359" s="147" t="str">
        <f>+'[2]MANO DE OBRA'!D$8</f>
        <v>CAT III ALB, FIE, CARP, ELEC</v>
      </c>
      <c r="C1359" s="141"/>
      <c r="D1359" s="141"/>
      <c r="E1359" s="141">
        <v>1</v>
      </c>
      <c r="F1359" s="142">
        <f>+'[2]MANO DE OBRA'!D$22</f>
        <v>1.4282860472222223</v>
      </c>
      <c r="G1359" s="142">
        <f>ROUND(E1359*F1359,2)</f>
        <v>1.43</v>
      </c>
      <c r="H1359" s="142">
        <f>+H1358</f>
        <v>0.4</v>
      </c>
      <c r="I1359" s="142">
        <f>ROUND(G1359*H1359,2)</f>
        <v>0.56999999999999995</v>
      </c>
      <c r="J1359" s="148"/>
    </row>
    <row r="1360" spans="2:10">
      <c r="B1360" s="147" t="str">
        <f>+'[2]MANO DE OBRA'!E$8</f>
        <v>CAT IV MAESTRO, PERFORADOR</v>
      </c>
      <c r="C1360" s="141"/>
      <c r="D1360" s="141"/>
      <c r="E1360" s="141">
        <v>0.2</v>
      </c>
      <c r="F1360" s="142">
        <f>+'[2]MANO DE OBRA'!E$22</f>
        <v>1.4282860472222223</v>
      </c>
      <c r="G1360" s="142">
        <f>ROUND(E1360*F1360,2)</f>
        <v>0.28999999999999998</v>
      </c>
      <c r="H1360" s="142">
        <f>+H1358</f>
        <v>0.4</v>
      </c>
      <c r="I1360" s="142">
        <f>ROUND(G1360*H1360,2)</f>
        <v>0.12</v>
      </c>
      <c r="J1360" s="148"/>
    </row>
    <row r="1361" spans="2:10">
      <c r="B1361" s="147"/>
      <c r="C1361" s="141"/>
      <c r="D1361" s="141"/>
      <c r="E1361" s="141"/>
      <c r="F1361" s="142"/>
      <c r="G1361" s="142"/>
      <c r="H1361" s="142"/>
      <c r="I1361" s="142">
        <f>ROUND(G1361*H1361,2)</f>
        <v>0</v>
      </c>
      <c r="J1361" s="148"/>
    </row>
    <row r="1362" spans="2:10">
      <c r="B1362" s="147" t="s">
        <v>78</v>
      </c>
      <c r="C1362" s="141"/>
      <c r="D1362" s="141"/>
      <c r="E1362" s="141"/>
      <c r="F1362" s="141"/>
      <c r="G1362" s="141"/>
      <c r="H1362" s="141"/>
      <c r="I1362" s="141">
        <f>SUM(I1358:I1361)</f>
        <v>1.2599999999999998</v>
      </c>
      <c r="J1362" s="148"/>
    </row>
    <row r="1363" spans="2:10">
      <c r="B1363" s="147"/>
      <c r="C1363" s="141"/>
      <c r="D1363" s="141"/>
      <c r="E1363" s="141"/>
      <c r="F1363" s="141"/>
      <c r="G1363" s="141"/>
      <c r="H1363" s="141"/>
      <c r="I1363" s="141"/>
      <c r="J1363" s="148"/>
    </row>
    <row r="1364" spans="2:10">
      <c r="B1364" s="147" t="s">
        <v>79</v>
      </c>
      <c r="C1364" s="141"/>
      <c r="D1364" s="141"/>
      <c r="E1364" s="141"/>
      <c r="F1364" s="141"/>
      <c r="G1364" s="141"/>
      <c r="H1364" s="141"/>
      <c r="I1364" s="141">
        <f>+I1362+I1344+I1333</f>
        <v>1.5699999999999998</v>
      </c>
      <c r="J1364" s="148"/>
    </row>
    <row r="1365" spans="2:10">
      <c r="B1365" s="147"/>
      <c r="C1365" s="141"/>
      <c r="D1365" s="141"/>
      <c r="E1365" s="141"/>
      <c r="F1365" s="141"/>
      <c r="G1365" s="141"/>
      <c r="H1365" s="141"/>
      <c r="I1365" s="141"/>
      <c r="J1365" s="148"/>
    </row>
    <row r="1366" spans="2:10">
      <c r="B1366" s="147" t="s">
        <v>80</v>
      </c>
      <c r="C1366" s="141"/>
      <c r="D1366" s="141"/>
      <c r="E1366" s="141"/>
      <c r="F1366" s="141"/>
      <c r="G1366" s="141"/>
      <c r="H1366" s="141"/>
      <c r="I1366" s="141" t="s">
        <v>81</v>
      </c>
      <c r="J1366" s="148"/>
    </row>
    <row r="1367" spans="2:10">
      <c r="B1367" s="120" t="s">
        <v>82</v>
      </c>
      <c r="C1367" s="77"/>
      <c r="D1367" s="77"/>
      <c r="E1367" s="77"/>
      <c r="F1367" s="77"/>
      <c r="G1367" s="77"/>
      <c r="H1367" s="78" t="s">
        <v>47</v>
      </c>
      <c r="I1367" s="78" t="s">
        <v>56</v>
      </c>
      <c r="J1367" s="126"/>
    </row>
    <row r="1368" spans="2:10">
      <c r="B1368" s="147"/>
      <c r="C1368" s="141"/>
      <c r="D1368" s="141"/>
      <c r="E1368" s="141"/>
      <c r="F1368" s="141"/>
      <c r="G1368" s="141"/>
      <c r="H1368" s="141"/>
      <c r="I1368" s="141"/>
      <c r="J1368" s="148"/>
    </row>
    <row r="1369" spans="2:10">
      <c r="B1369" s="147"/>
      <c r="C1369" s="141"/>
      <c r="D1369" s="141"/>
      <c r="E1369" s="141"/>
      <c r="F1369" s="141" t="s">
        <v>83</v>
      </c>
      <c r="G1369" s="141"/>
      <c r="H1369" s="145">
        <f>+[2]INDIRECTOS!B$10</f>
        <v>0.04</v>
      </c>
      <c r="I1369" s="141">
        <f>ROUND(H1369*I1364,2)</f>
        <v>0.06</v>
      </c>
      <c r="J1369" s="148"/>
    </row>
    <row r="1370" spans="2:10">
      <c r="B1370" s="147"/>
      <c r="C1370" s="141"/>
      <c r="D1370" s="141"/>
      <c r="E1370" s="141"/>
      <c r="F1370" s="141" t="s">
        <v>84</v>
      </c>
      <c r="G1370" s="141"/>
      <c r="H1370" s="145">
        <f>+[2]INDIRECTOS!B$11</f>
        <v>0.04</v>
      </c>
      <c r="I1370" s="141">
        <f>ROUND(H1370*I1364,2)</f>
        <v>0.06</v>
      </c>
      <c r="J1370" s="148"/>
    </row>
    <row r="1371" spans="2:10">
      <c r="B1371" s="147"/>
      <c r="C1371" s="141"/>
      <c r="D1371" s="141"/>
      <c r="E1371" s="141"/>
      <c r="F1371" s="141" t="s">
        <v>85</v>
      </c>
      <c r="G1371" s="141"/>
      <c r="H1371" s="145">
        <f>+[2]INDIRECTOS!B$12</f>
        <v>0.02</v>
      </c>
      <c r="I1371" s="141">
        <f>ROUND(H1371*I1364,2)</f>
        <v>0.03</v>
      </c>
      <c r="J1371" s="148"/>
    </row>
    <row r="1372" spans="2:10">
      <c r="B1372" s="147" t="s">
        <v>86</v>
      </c>
      <c r="C1372" s="141"/>
      <c r="D1372" s="141"/>
      <c r="E1372" s="141"/>
      <c r="F1372" s="141"/>
      <c r="G1372" s="141"/>
      <c r="H1372" s="141"/>
      <c r="I1372" s="141">
        <f>SUM(I1369:I1371)</f>
        <v>0.15</v>
      </c>
      <c r="J1372" s="148"/>
    </row>
    <row r="1373" spans="2:10">
      <c r="B1373" s="147" t="s">
        <v>87</v>
      </c>
      <c r="C1373" s="141"/>
      <c r="D1373" s="141"/>
      <c r="E1373" s="141"/>
      <c r="F1373" s="141"/>
      <c r="G1373" s="141"/>
      <c r="H1373" s="141"/>
      <c r="I1373" s="141">
        <f>+I1364+I1372</f>
        <v>1.7199999999999998</v>
      </c>
      <c r="J1373" s="148"/>
    </row>
    <row r="1374" spans="2:10" ht="13.5" thickBot="1">
      <c r="B1374" s="152" t="s">
        <v>88</v>
      </c>
      <c r="C1374" s="153"/>
      <c r="D1374" s="153"/>
      <c r="E1374" s="153"/>
      <c r="F1374" s="153"/>
      <c r="G1374" s="153"/>
      <c r="H1374" s="153" t="s">
        <v>89</v>
      </c>
      <c r="I1374" s="153">
        <f>+I1373</f>
        <v>1.7199999999999998</v>
      </c>
      <c r="J1374" s="154"/>
    </row>
    <row r="1377" spans="2:10" ht="15.75">
      <c r="B1377" s="181" t="s">
        <v>150</v>
      </c>
      <c r="C1377" s="181"/>
      <c r="D1377" s="181"/>
      <c r="E1377" s="181"/>
      <c r="F1377" s="181"/>
      <c r="G1377" s="181"/>
      <c r="H1377" s="181"/>
      <c r="I1377" s="181"/>
      <c r="J1377" s="181"/>
    </row>
    <row r="1378" spans="2:10" ht="13.5" thickBot="1"/>
    <row r="1379" spans="2:10">
      <c r="B1379" s="178" t="s">
        <v>33</v>
      </c>
      <c r="C1379" s="179"/>
      <c r="D1379" s="179"/>
      <c r="E1379" s="179"/>
      <c r="F1379" s="179"/>
      <c r="G1379" s="179"/>
      <c r="H1379" s="179"/>
      <c r="I1379" s="179"/>
      <c r="J1379" s="180"/>
    </row>
    <row r="1380" spans="2:10" ht="15.75">
      <c r="B1380" s="114" t="s">
        <v>21</v>
      </c>
      <c r="C1380" s="1"/>
      <c r="D1380" s="1"/>
      <c r="E1380" s="1"/>
      <c r="F1380" s="1"/>
      <c r="G1380" s="1"/>
      <c r="H1380" s="1"/>
      <c r="I1380" s="1"/>
      <c r="J1380" s="115"/>
    </row>
    <row r="1381" spans="2:10" ht="15.75">
      <c r="B1381" s="116" t="s">
        <v>22</v>
      </c>
      <c r="C1381" s="70"/>
      <c r="D1381" s="70"/>
      <c r="E1381" s="70"/>
      <c r="F1381" s="70"/>
      <c r="G1381" s="70"/>
      <c r="H1381" s="70"/>
      <c r="I1381" s="70"/>
      <c r="J1381" s="117"/>
    </row>
    <row r="1382" spans="2:10">
      <c r="B1382" s="118" t="s">
        <v>34</v>
      </c>
      <c r="C1382" s="76"/>
      <c r="D1382" s="76"/>
      <c r="E1382" s="76"/>
      <c r="F1382" s="76"/>
      <c r="G1382" s="76"/>
      <c r="H1382" s="76"/>
      <c r="I1382" s="76"/>
      <c r="J1382" s="119"/>
    </row>
    <row r="1383" spans="2:10">
      <c r="B1383" s="146" t="s">
        <v>35</v>
      </c>
      <c r="C1383" s="141" t="s">
        <v>226</v>
      </c>
      <c r="D1383" s="76"/>
      <c r="E1383" s="76"/>
      <c r="F1383" s="76"/>
      <c r="G1383" s="76"/>
      <c r="H1383" s="141" t="s">
        <v>217</v>
      </c>
      <c r="I1383" s="141" t="s">
        <v>14</v>
      </c>
      <c r="J1383" s="119"/>
    </row>
    <row r="1384" spans="2:10">
      <c r="B1384" s="147" t="s">
        <v>37</v>
      </c>
      <c r="C1384" s="141"/>
      <c r="D1384" s="141"/>
      <c r="E1384" s="141"/>
      <c r="F1384" s="141"/>
      <c r="G1384" s="141"/>
      <c r="H1384" s="141"/>
      <c r="I1384" s="141"/>
      <c r="J1384" s="148"/>
    </row>
    <row r="1385" spans="2:10">
      <c r="B1385" s="147" t="s">
        <v>38</v>
      </c>
      <c r="C1385" s="141"/>
      <c r="D1385" s="141"/>
      <c r="E1385" s="141"/>
      <c r="F1385" s="141"/>
      <c r="G1385" s="141"/>
      <c r="H1385" s="141"/>
      <c r="I1385" s="141"/>
      <c r="J1385" s="148"/>
    </row>
    <row r="1386" spans="2:10">
      <c r="B1386" s="120" t="s">
        <v>39</v>
      </c>
      <c r="C1386" s="78" t="s">
        <v>40</v>
      </c>
      <c r="D1386" s="78" t="s">
        <v>41</v>
      </c>
      <c r="E1386" s="78" t="s">
        <v>42</v>
      </c>
      <c r="F1386" s="78" t="s">
        <v>43</v>
      </c>
      <c r="G1386" s="78" t="s">
        <v>44</v>
      </c>
      <c r="H1386" s="78" t="s">
        <v>45</v>
      </c>
      <c r="I1386" s="78" t="s">
        <v>46</v>
      </c>
      <c r="J1386" s="121"/>
    </row>
    <row r="1387" spans="2:10">
      <c r="B1387" s="147" t="s">
        <v>48</v>
      </c>
      <c r="C1387" s="141"/>
      <c r="D1387" s="141"/>
      <c r="E1387" s="141"/>
      <c r="F1387" s="141"/>
      <c r="G1387" s="141"/>
      <c r="H1387" s="141"/>
      <c r="I1387" s="141"/>
      <c r="J1387" s="148"/>
    </row>
    <row r="1388" spans="2:10">
      <c r="B1388" s="147"/>
      <c r="C1388" s="141"/>
      <c r="D1388" s="141"/>
      <c r="E1388" s="142"/>
      <c r="F1388" s="142"/>
      <c r="G1388" s="142"/>
      <c r="H1388" s="142"/>
      <c r="I1388" s="142">
        <f>+ROUND(G1388*H1388,2)</f>
        <v>0</v>
      </c>
      <c r="J1388" s="148"/>
    </row>
    <row r="1389" spans="2:10">
      <c r="B1389" s="147"/>
      <c r="C1389" s="141"/>
      <c r="D1389" s="141"/>
      <c r="E1389" s="142"/>
      <c r="F1389" s="142"/>
      <c r="G1389" s="142"/>
      <c r="H1389" s="142"/>
      <c r="I1389" s="142">
        <f>+ROUND(G1389*H1389,2)</f>
        <v>0</v>
      </c>
      <c r="J1389" s="148"/>
    </row>
    <row r="1390" spans="2:10">
      <c r="B1390" s="147" t="str">
        <f>+[2]EQUIPOS!A$32</f>
        <v>HERRAMIENTAS MENORES</v>
      </c>
      <c r="C1390" s="141"/>
      <c r="D1390" s="141"/>
      <c r="E1390" s="142"/>
      <c r="F1390" s="142"/>
      <c r="G1390" s="142"/>
      <c r="H1390" s="142"/>
      <c r="I1390" s="142">
        <f>ROUND(I1420*5%,2)</f>
        <v>0.1</v>
      </c>
      <c r="J1390" s="148"/>
    </row>
    <row r="1391" spans="2:10">
      <c r="B1391" s="147" t="s">
        <v>49</v>
      </c>
      <c r="C1391" s="141"/>
      <c r="D1391" s="141"/>
      <c r="E1391" s="142"/>
      <c r="F1391" s="142"/>
      <c r="G1391" s="142"/>
      <c r="H1391" s="142"/>
      <c r="I1391" s="142">
        <f>SUM(I1388:I1390)</f>
        <v>0.1</v>
      </c>
      <c r="J1391" s="148"/>
    </row>
    <row r="1392" spans="2:10">
      <c r="B1392" s="147" t="s">
        <v>50</v>
      </c>
      <c r="C1392" s="141"/>
      <c r="D1392" s="141"/>
      <c r="E1392" s="141"/>
      <c r="F1392" s="141"/>
      <c r="G1392" s="141"/>
      <c r="H1392" s="141"/>
      <c r="I1392" s="141"/>
      <c r="J1392" s="148"/>
    </row>
    <row r="1393" spans="2:10">
      <c r="B1393" s="147" t="s">
        <v>51</v>
      </c>
      <c r="C1393" s="141"/>
      <c r="D1393" s="141"/>
      <c r="E1393" s="141"/>
      <c r="F1393" s="141"/>
      <c r="G1393" s="141"/>
      <c r="H1393" s="141"/>
      <c r="I1393" s="141"/>
      <c r="J1393" s="148"/>
    </row>
    <row r="1394" spans="2:10">
      <c r="B1394" s="122" t="s">
        <v>52</v>
      </c>
      <c r="C1394" s="78"/>
      <c r="D1394" s="78"/>
      <c r="E1394" s="78"/>
      <c r="F1394" s="78" t="s">
        <v>53</v>
      </c>
      <c r="G1394" s="78" t="s">
        <v>54</v>
      </c>
      <c r="H1394" s="78" t="s">
        <v>55</v>
      </c>
      <c r="I1394" s="78" t="s">
        <v>56</v>
      </c>
      <c r="J1394" s="121"/>
    </row>
    <row r="1395" spans="2:10">
      <c r="B1395" s="147" t="s">
        <v>50</v>
      </c>
      <c r="C1395" s="141"/>
      <c r="D1395" s="141"/>
      <c r="E1395" s="141"/>
      <c r="F1395" s="141"/>
      <c r="G1395" s="141"/>
      <c r="H1395" s="141"/>
      <c r="I1395" s="141"/>
      <c r="J1395" s="148"/>
    </row>
    <row r="1396" spans="2:10">
      <c r="B1396" s="118" t="str">
        <f>+[1]MATERIALES!A$42</f>
        <v>AGUA</v>
      </c>
      <c r="C1396" s="76"/>
      <c r="D1396" s="76"/>
      <c r="E1396" s="76"/>
      <c r="F1396" s="79">
        <v>1.08</v>
      </c>
      <c r="G1396" s="76" t="str">
        <f>+[1]MATERIALES!B$42</f>
        <v>M3</v>
      </c>
      <c r="H1396" s="76">
        <v>2E-3</v>
      </c>
      <c r="I1396" s="79">
        <f t="shared" ref="I1396" si="18">ROUND(F1396*H1396,2)</f>
        <v>0</v>
      </c>
      <c r="J1396" s="148"/>
    </row>
    <row r="1397" spans="2:10">
      <c r="B1397" s="118" t="str">
        <f>+[1]MATERIALES!A$44</f>
        <v>ARENA</v>
      </c>
      <c r="C1397" s="76"/>
      <c r="D1397" s="76"/>
      <c r="E1397" s="76"/>
      <c r="F1397" s="79">
        <f>+[1]MATERIALES!F$44</f>
        <v>12</v>
      </c>
      <c r="G1397" s="76" t="str">
        <f>+[1]MATERIALES!B$44</f>
        <v>M3</v>
      </c>
      <c r="H1397" s="76">
        <v>1.5E-3</v>
      </c>
      <c r="I1397" s="79">
        <f>ROUND(F1397*H1397,2)</f>
        <v>0.02</v>
      </c>
      <c r="J1397" s="148"/>
    </row>
    <row r="1398" spans="2:10">
      <c r="B1398" s="118" t="str">
        <f>+[1]MATERIALES!A$45</f>
        <v>CEMENTO</v>
      </c>
      <c r="C1398" s="76"/>
      <c r="D1398" s="76"/>
      <c r="E1398" s="76"/>
      <c r="F1398" s="79">
        <f>+[1]MATERIALES!F$45</f>
        <v>6.05</v>
      </c>
      <c r="G1398" s="76" t="str">
        <f>+[1]MATERIALES!B$45</f>
        <v>SACO</v>
      </c>
      <c r="H1398" s="79">
        <v>0.06</v>
      </c>
      <c r="I1398" s="79">
        <f>ROUND(F1398*H1398,2)</f>
        <v>0.36</v>
      </c>
      <c r="J1398" s="148"/>
    </row>
    <row r="1399" spans="2:10">
      <c r="B1399" s="147" t="s">
        <v>206</v>
      </c>
      <c r="C1399" s="141"/>
      <c r="D1399" s="141"/>
      <c r="E1399" s="141"/>
      <c r="F1399" s="142">
        <v>1.2</v>
      </c>
      <c r="G1399" s="141" t="s">
        <v>207</v>
      </c>
      <c r="H1399" s="142">
        <v>0.84</v>
      </c>
      <c r="I1399" s="79">
        <f>ROUND(F1399*H1399,2)</f>
        <v>1.01</v>
      </c>
      <c r="J1399" s="148"/>
    </row>
    <row r="1400" spans="2:10">
      <c r="B1400" s="147"/>
      <c r="C1400" s="141"/>
      <c r="D1400" s="141"/>
      <c r="E1400" s="141"/>
      <c r="F1400" s="142"/>
      <c r="G1400" s="141"/>
      <c r="H1400" s="142"/>
      <c r="I1400" s="142"/>
      <c r="J1400" s="148"/>
    </row>
    <row r="1401" spans="2:10">
      <c r="B1401" s="147"/>
      <c r="C1401" s="141"/>
      <c r="D1401" s="141"/>
      <c r="E1401" s="141"/>
      <c r="F1401" s="142"/>
      <c r="G1401" s="141"/>
      <c r="H1401" s="142"/>
      <c r="I1401" s="142"/>
      <c r="J1401" s="148"/>
    </row>
    <row r="1402" spans="2:10">
      <c r="B1402" s="147" t="s">
        <v>60</v>
      </c>
      <c r="C1402" s="141"/>
      <c r="D1402" s="141"/>
      <c r="E1402" s="141"/>
      <c r="F1402" s="141"/>
      <c r="G1402" s="141"/>
      <c r="H1402" s="141"/>
      <c r="I1402" s="142">
        <f>SUM(I1396:I1401)</f>
        <v>1.3900000000000001</v>
      </c>
      <c r="J1402" s="148"/>
    </row>
    <row r="1403" spans="2:10">
      <c r="B1403" s="147" t="s">
        <v>50</v>
      </c>
      <c r="C1403" s="141"/>
      <c r="D1403" s="141"/>
      <c r="E1403" s="141"/>
      <c r="F1403" s="141"/>
      <c r="G1403" s="141"/>
      <c r="H1403" s="141"/>
      <c r="I1403" s="141"/>
      <c r="J1403" s="148"/>
    </row>
    <row r="1404" spans="2:10">
      <c r="B1404" s="147" t="s">
        <v>61</v>
      </c>
      <c r="C1404" s="141"/>
      <c r="D1404" s="141"/>
      <c r="E1404" s="141"/>
      <c r="F1404" s="141"/>
      <c r="G1404" s="141"/>
      <c r="H1404" s="141"/>
      <c r="I1404" s="141"/>
      <c r="J1404" s="148"/>
    </row>
    <row r="1405" spans="2:10">
      <c r="B1405" s="149" t="s">
        <v>62</v>
      </c>
      <c r="C1405" s="143"/>
      <c r="D1405" s="81" t="s">
        <v>63</v>
      </c>
      <c r="E1405" s="143" t="s">
        <v>64</v>
      </c>
      <c r="F1405" s="143" t="s">
        <v>65</v>
      </c>
      <c r="G1405" s="143" t="s">
        <v>66</v>
      </c>
      <c r="H1405" s="143" t="s">
        <v>67</v>
      </c>
      <c r="I1405" s="143" t="s">
        <v>68</v>
      </c>
      <c r="J1405" s="150"/>
    </row>
    <row r="1406" spans="2:10">
      <c r="B1406" s="147" t="s">
        <v>69</v>
      </c>
      <c r="C1406" s="141"/>
      <c r="D1406" s="141" t="s">
        <v>70</v>
      </c>
      <c r="E1406" s="141"/>
      <c r="F1406" s="141"/>
      <c r="G1406" s="141"/>
      <c r="H1406" s="141"/>
      <c r="I1406" s="141"/>
      <c r="J1406" s="148"/>
    </row>
    <row r="1407" spans="2:10">
      <c r="B1407" s="147" t="s">
        <v>71</v>
      </c>
      <c r="C1407" s="141"/>
      <c r="D1407" s="141"/>
      <c r="E1407" s="141"/>
      <c r="F1407" s="141"/>
      <c r="G1407" s="141"/>
      <c r="H1407" s="141"/>
      <c r="I1407" s="141"/>
      <c r="J1407" s="148"/>
    </row>
    <row r="1408" spans="2:10">
      <c r="B1408" s="147"/>
      <c r="C1408" s="141"/>
      <c r="D1408" s="141"/>
      <c r="E1408" s="141"/>
      <c r="F1408" s="141"/>
      <c r="G1408" s="141"/>
      <c r="H1408" s="141"/>
      <c r="I1408" s="141"/>
      <c r="J1408" s="148"/>
    </row>
    <row r="1409" spans="2:10">
      <c r="B1409" s="147"/>
      <c r="C1409" s="141"/>
      <c r="D1409" s="141"/>
      <c r="E1409" s="141"/>
      <c r="F1409" s="141"/>
      <c r="G1409" s="141"/>
      <c r="H1409" s="141"/>
      <c r="I1409" s="141"/>
      <c r="J1409" s="148"/>
    </row>
    <row r="1410" spans="2:10">
      <c r="B1410" s="147"/>
      <c r="C1410" s="141"/>
      <c r="D1410" s="141"/>
      <c r="E1410" s="141"/>
      <c r="F1410" s="141"/>
      <c r="G1410" s="141"/>
      <c r="H1410" s="141"/>
      <c r="I1410" s="141"/>
      <c r="J1410" s="148"/>
    </row>
    <row r="1411" spans="2:10">
      <c r="B1411" s="147" t="s">
        <v>72</v>
      </c>
      <c r="C1411" s="141"/>
      <c r="D1411" s="141"/>
      <c r="E1411" s="141"/>
      <c r="F1411" s="141"/>
      <c r="G1411" s="141"/>
      <c r="H1411" s="141"/>
      <c r="I1411" s="141"/>
      <c r="J1411" s="148"/>
    </row>
    <row r="1412" spans="2:10">
      <c r="B1412" s="147" t="s">
        <v>73</v>
      </c>
      <c r="C1412" s="141"/>
      <c r="D1412" s="141"/>
      <c r="E1412" s="141"/>
      <c r="F1412" s="141"/>
      <c r="G1412" s="141"/>
      <c r="H1412" s="141"/>
      <c r="I1412" s="141"/>
      <c r="J1412" s="148"/>
    </row>
    <row r="1413" spans="2:10">
      <c r="B1413" s="147" t="s">
        <v>74</v>
      </c>
      <c r="C1413" s="141"/>
      <c r="D1413" s="141"/>
      <c r="E1413" s="141"/>
      <c r="F1413" s="141"/>
      <c r="G1413" s="141"/>
      <c r="H1413" s="141"/>
      <c r="I1413" s="141"/>
      <c r="J1413" s="148"/>
    </row>
    <row r="1414" spans="2:10">
      <c r="B1414" s="151" t="s">
        <v>75</v>
      </c>
      <c r="C1414" s="144"/>
      <c r="D1414" s="144"/>
      <c r="E1414" s="143" t="s">
        <v>55</v>
      </c>
      <c r="F1414" s="143" t="s">
        <v>76</v>
      </c>
      <c r="G1414" s="143" t="s">
        <v>77</v>
      </c>
      <c r="H1414" s="143" t="s">
        <v>45</v>
      </c>
      <c r="I1414" s="143" t="s">
        <v>56</v>
      </c>
      <c r="J1414" s="150"/>
    </row>
    <row r="1415" spans="2:10">
      <c r="B1415" s="147"/>
      <c r="C1415" s="141"/>
      <c r="D1415" s="141"/>
      <c r="E1415" s="141"/>
      <c r="F1415" s="141"/>
      <c r="G1415" s="141"/>
      <c r="H1415" s="141"/>
      <c r="I1415" s="141"/>
      <c r="J1415" s="148"/>
    </row>
    <row r="1416" spans="2:10">
      <c r="B1416" s="147" t="str">
        <f>+'[2]MANO DE OBRA'!B$8</f>
        <v>CAT I                   PEONES</v>
      </c>
      <c r="C1416" s="141"/>
      <c r="D1416" s="141"/>
      <c r="E1416" s="141">
        <v>2</v>
      </c>
      <c r="F1416" s="142">
        <f>+'[2]MANO DE OBRA'!B$22</f>
        <v>1.4282860472222223</v>
      </c>
      <c r="G1416" s="141">
        <f>ROUND(E1416*F1416,2)</f>
        <v>2.86</v>
      </c>
      <c r="H1416" s="142">
        <v>0.45</v>
      </c>
      <c r="I1416" s="142">
        <f>ROUND(G1416*H1416,2)</f>
        <v>1.29</v>
      </c>
      <c r="J1416" s="148"/>
    </row>
    <row r="1417" spans="2:10">
      <c r="B1417" s="147" t="str">
        <f>+'[2]MANO DE OBRA'!D$8</f>
        <v>CAT III ALB, FIE, CARP, ELEC</v>
      </c>
      <c r="C1417" s="141"/>
      <c r="D1417" s="141"/>
      <c r="E1417" s="141">
        <v>1</v>
      </c>
      <c r="F1417" s="142">
        <f>+'[2]MANO DE OBRA'!D$22</f>
        <v>1.4282860472222223</v>
      </c>
      <c r="G1417" s="142">
        <f>ROUND(E1417*F1417,2)</f>
        <v>1.43</v>
      </c>
      <c r="H1417" s="142">
        <f>+H1416</f>
        <v>0.45</v>
      </c>
      <c r="I1417" s="142">
        <f>ROUND(G1417*H1417,2)</f>
        <v>0.64</v>
      </c>
      <c r="J1417" s="148"/>
    </row>
    <row r="1418" spans="2:10">
      <c r="B1418" s="147" t="str">
        <f>+'[2]MANO DE OBRA'!E$8</f>
        <v>CAT IV MAESTRO, PERFORADOR</v>
      </c>
      <c r="C1418" s="141"/>
      <c r="D1418" s="141"/>
      <c r="E1418" s="141">
        <v>0.2</v>
      </c>
      <c r="F1418" s="142">
        <f>+'[2]MANO DE OBRA'!E$22</f>
        <v>1.4282860472222223</v>
      </c>
      <c r="G1418" s="142">
        <f>ROUND(E1418*F1418,2)</f>
        <v>0.28999999999999998</v>
      </c>
      <c r="H1418" s="142">
        <f>+H1416</f>
        <v>0.45</v>
      </c>
      <c r="I1418" s="142">
        <f>ROUND(G1418*H1418,2)</f>
        <v>0.13</v>
      </c>
      <c r="J1418" s="148"/>
    </row>
    <row r="1419" spans="2:10">
      <c r="B1419" s="147"/>
      <c r="C1419" s="141"/>
      <c r="D1419" s="141"/>
      <c r="E1419" s="141"/>
      <c r="F1419" s="142"/>
      <c r="G1419" s="142"/>
      <c r="H1419" s="142"/>
      <c r="I1419" s="142">
        <f>ROUND(G1419*H1419,2)</f>
        <v>0</v>
      </c>
      <c r="J1419" s="148"/>
    </row>
    <row r="1420" spans="2:10">
      <c r="B1420" s="147" t="s">
        <v>78</v>
      </c>
      <c r="C1420" s="141"/>
      <c r="D1420" s="141"/>
      <c r="E1420" s="141"/>
      <c r="F1420" s="141"/>
      <c r="G1420" s="141"/>
      <c r="H1420" s="141"/>
      <c r="I1420" s="141">
        <f>SUM(I1416:I1419)</f>
        <v>2.06</v>
      </c>
      <c r="J1420" s="148"/>
    </row>
    <row r="1421" spans="2:10">
      <c r="B1421" s="147"/>
      <c r="C1421" s="141"/>
      <c r="D1421" s="141"/>
      <c r="E1421" s="141"/>
      <c r="F1421" s="141"/>
      <c r="G1421" s="141"/>
      <c r="H1421" s="141"/>
      <c r="I1421" s="141"/>
      <c r="J1421" s="148"/>
    </row>
    <row r="1422" spans="2:10">
      <c r="B1422" s="147" t="s">
        <v>79</v>
      </c>
      <c r="C1422" s="141"/>
      <c r="D1422" s="141"/>
      <c r="E1422" s="141"/>
      <c r="F1422" s="141"/>
      <c r="G1422" s="141"/>
      <c r="H1422" s="141"/>
      <c r="I1422" s="141">
        <f>+I1420+I1402+I1391</f>
        <v>3.5500000000000003</v>
      </c>
      <c r="J1422" s="148"/>
    </row>
    <row r="1423" spans="2:10">
      <c r="B1423" s="147"/>
      <c r="C1423" s="141"/>
      <c r="D1423" s="141"/>
      <c r="E1423" s="141"/>
      <c r="F1423" s="141"/>
      <c r="G1423" s="141"/>
      <c r="H1423" s="141"/>
      <c r="I1423" s="141"/>
      <c r="J1423" s="148"/>
    </row>
    <row r="1424" spans="2:10">
      <c r="B1424" s="147" t="s">
        <v>80</v>
      </c>
      <c r="C1424" s="141"/>
      <c r="D1424" s="141"/>
      <c r="E1424" s="141"/>
      <c r="F1424" s="141"/>
      <c r="G1424" s="141"/>
      <c r="H1424" s="141"/>
      <c r="I1424" s="141" t="s">
        <v>81</v>
      </c>
      <c r="J1424" s="148"/>
    </row>
    <row r="1425" spans="2:10">
      <c r="B1425" s="120" t="s">
        <v>82</v>
      </c>
      <c r="C1425" s="77"/>
      <c r="D1425" s="77"/>
      <c r="E1425" s="77"/>
      <c r="F1425" s="77"/>
      <c r="G1425" s="77"/>
      <c r="H1425" s="78" t="s">
        <v>47</v>
      </c>
      <c r="I1425" s="78" t="s">
        <v>56</v>
      </c>
      <c r="J1425" s="126"/>
    </row>
    <row r="1426" spans="2:10">
      <c r="B1426" s="147"/>
      <c r="C1426" s="141"/>
      <c r="D1426" s="141"/>
      <c r="E1426" s="141"/>
      <c r="F1426" s="141"/>
      <c r="G1426" s="141"/>
      <c r="H1426" s="141"/>
      <c r="I1426" s="141"/>
      <c r="J1426" s="148"/>
    </row>
    <row r="1427" spans="2:10">
      <c r="B1427" s="147"/>
      <c r="C1427" s="141"/>
      <c r="D1427" s="141"/>
      <c r="E1427" s="141"/>
      <c r="F1427" s="141" t="s">
        <v>83</v>
      </c>
      <c r="G1427" s="141"/>
      <c r="H1427" s="145">
        <f>+[2]INDIRECTOS!B$10</f>
        <v>0.04</v>
      </c>
      <c r="I1427" s="141">
        <f>ROUND(H1427*I1422,2)</f>
        <v>0.14000000000000001</v>
      </c>
      <c r="J1427" s="148"/>
    </row>
    <row r="1428" spans="2:10">
      <c r="B1428" s="147"/>
      <c r="C1428" s="141"/>
      <c r="D1428" s="141"/>
      <c r="E1428" s="141"/>
      <c r="F1428" s="141" t="s">
        <v>84</v>
      </c>
      <c r="G1428" s="141"/>
      <c r="H1428" s="145">
        <f>+[2]INDIRECTOS!B$11</f>
        <v>0.04</v>
      </c>
      <c r="I1428" s="141">
        <f>ROUND(H1428*I1422,2)</f>
        <v>0.14000000000000001</v>
      </c>
      <c r="J1428" s="148"/>
    </row>
    <row r="1429" spans="2:10">
      <c r="B1429" s="147"/>
      <c r="C1429" s="141"/>
      <c r="D1429" s="141"/>
      <c r="E1429" s="141"/>
      <c r="F1429" s="141" t="s">
        <v>85</v>
      </c>
      <c r="G1429" s="141"/>
      <c r="H1429" s="145">
        <f>+[2]INDIRECTOS!B$12</f>
        <v>0.02</v>
      </c>
      <c r="I1429" s="141">
        <f>ROUND(H1429*I1422,2)</f>
        <v>7.0000000000000007E-2</v>
      </c>
      <c r="J1429" s="148"/>
    </row>
    <row r="1430" spans="2:10">
      <c r="B1430" s="147" t="s">
        <v>86</v>
      </c>
      <c r="C1430" s="141"/>
      <c r="D1430" s="141"/>
      <c r="E1430" s="141"/>
      <c r="F1430" s="141"/>
      <c r="G1430" s="141"/>
      <c r="H1430" s="141"/>
      <c r="I1430" s="141">
        <f>SUM(I1427:I1429)</f>
        <v>0.35000000000000003</v>
      </c>
      <c r="J1430" s="148"/>
    </row>
    <row r="1431" spans="2:10">
      <c r="B1431" s="147" t="s">
        <v>87</v>
      </c>
      <c r="C1431" s="141"/>
      <c r="D1431" s="141"/>
      <c r="E1431" s="141"/>
      <c r="F1431" s="141"/>
      <c r="G1431" s="141"/>
      <c r="H1431" s="141"/>
      <c r="I1431" s="141">
        <f>+I1422+I1430</f>
        <v>3.9000000000000004</v>
      </c>
      <c r="J1431" s="148"/>
    </row>
    <row r="1432" spans="2:10" ht="13.5" thickBot="1">
      <c r="B1432" s="152" t="s">
        <v>88</v>
      </c>
      <c r="C1432" s="153"/>
      <c r="D1432" s="153"/>
      <c r="E1432" s="153"/>
      <c r="F1432" s="153"/>
      <c r="G1432" s="153"/>
      <c r="H1432" s="153" t="s">
        <v>89</v>
      </c>
      <c r="I1432" s="153">
        <f>+I1431</f>
        <v>3.9000000000000004</v>
      </c>
      <c r="J1432" s="154"/>
    </row>
    <row r="1435" spans="2:10" ht="15.75">
      <c r="B1435" s="181" t="s">
        <v>157</v>
      </c>
      <c r="C1435" s="181"/>
      <c r="D1435" s="181"/>
      <c r="E1435" s="181"/>
      <c r="F1435" s="181"/>
      <c r="G1435" s="181"/>
      <c r="H1435" s="181"/>
      <c r="I1435" s="181"/>
      <c r="J1435" s="181"/>
    </row>
    <row r="1436" spans="2:10" ht="13.5" thickBot="1"/>
    <row r="1437" spans="2:10">
      <c r="B1437" s="178" t="s">
        <v>33</v>
      </c>
      <c r="C1437" s="179"/>
      <c r="D1437" s="179"/>
      <c r="E1437" s="179"/>
      <c r="F1437" s="179"/>
      <c r="G1437" s="179"/>
      <c r="H1437" s="179"/>
      <c r="I1437" s="179"/>
      <c r="J1437" s="180"/>
    </row>
    <row r="1438" spans="2:10" ht="15.75">
      <c r="B1438" s="114" t="s">
        <v>21</v>
      </c>
      <c r="C1438" s="1"/>
      <c r="D1438" s="1"/>
      <c r="E1438" s="1"/>
      <c r="F1438" s="1"/>
      <c r="G1438" s="1"/>
      <c r="H1438" s="1"/>
      <c r="I1438" s="1"/>
      <c r="J1438" s="115"/>
    </row>
    <row r="1439" spans="2:10" ht="15.75">
      <c r="B1439" s="116" t="s">
        <v>22</v>
      </c>
      <c r="C1439" s="70"/>
      <c r="D1439" s="70"/>
      <c r="E1439" s="70"/>
      <c r="F1439" s="70"/>
      <c r="G1439" s="70"/>
      <c r="H1439" s="70"/>
      <c r="I1439" s="70"/>
      <c r="J1439" s="117"/>
    </row>
    <row r="1440" spans="2:10">
      <c r="B1440" s="118" t="s">
        <v>34</v>
      </c>
      <c r="C1440" s="76"/>
      <c r="D1440" s="76"/>
      <c r="E1440" s="76"/>
      <c r="F1440" s="76"/>
      <c r="G1440" s="76"/>
      <c r="H1440" s="76"/>
      <c r="I1440" s="76"/>
      <c r="J1440" s="119"/>
    </row>
    <row r="1441" spans="2:10">
      <c r="B1441" s="146" t="s">
        <v>35</v>
      </c>
      <c r="C1441" s="141" t="s">
        <v>182</v>
      </c>
      <c r="D1441" s="76"/>
      <c r="E1441" s="76"/>
      <c r="F1441" s="76"/>
      <c r="G1441" s="76"/>
      <c r="H1441" s="141" t="s">
        <v>217</v>
      </c>
      <c r="I1441" s="141" t="s">
        <v>10</v>
      </c>
      <c r="J1441" s="119"/>
    </row>
    <row r="1442" spans="2:10">
      <c r="B1442" s="147" t="s">
        <v>37</v>
      </c>
      <c r="C1442" s="141"/>
      <c r="D1442" s="141"/>
      <c r="E1442" s="141"/>
      <c r="F1442" s="141"/>
      <c r="G1442" s="141"/>
      <c r="H1442" s="141"/>
      <c r="I1442" s="141"/>
      <c r="J1442" s="148"/>
    </row>
    <row r="1443" spans="2:10">
      <c r="B1443" s="147" t="s">
        <v>38</v>
      </c>
      <c r="C1443" s="141"/>
      <c r="D1443" s="141"/>
      <c r="E1443" s="141"/>
      <c r="F1443" s="141"/>
      <c r="G1443" s="141"/>
      <c r="H1443" s="141"/>
      <c r="I1443" s="141"/>
      <c r="J1443" s="148"/>
    </row>
    <row r="1444" spans="2:10">
      <c r="B1444" s="120" t="s">
        <v>39</v>
      </c>
      <c r="C1444" s="78" t="s">
        <v>40</v>
      </c>
      <c r="D1444" s="78" t="s">
        <v>41</v>
      </c>
      <c r="E1444" s="78" t="s">
        <v>42</v>
      </c>
      <c r="F1444" s="78" t="s">
        <v>43</v>
      </c>
      <c r="G1444" s="78" t="s">
        <v>44</v>
      </c>
      <c r="H1444" s="78" t="s">
        <v>45</v>
      </c>
      <c r="I1444" s="78" t="s">
        <v>46</v>
      </c>
      <c r="J1444" s="121"/>
    </row>
    <row r="1445" spans="2:10">
      <c r="B1445" s="147" t="s">
        <v>48</v>
      </c>
      <c r="C1445" s="141"/>
      <c r="D1445" s="141"/>
      <c r="E1445" s="141"/>
      <c r="F1445" s="141"/>
      <c r="G1445" s="141"/>
      <c r="H1445" s="141"/>
      <c r="I1445" s="141"/>
      <c r="J1445" s="148"/>
    </row>
    <row r="1446" spans="2:10">
      <c r="B1446" s="147"/>
      <c r="C1446" s="141"/>
      <c r="D1446" s="141"/>
      <c r="E1446" s="142"/>
      <c r="F1446" s="142"/>
      <c r="G1446" s="142"/>
      <c r="H1446" s="142"/>
      <c r="I1446" s="142">
        <f>+ROUND(G1446*H1446,2)</f>
        <v>0</v>
      </c>
      <c r="J1446" s="148"/>
    </row>
    <row r="1447" spans="2:10">
      <c r="B1447" s="147" t="s">
        <v>208</v>
      </c>
      <c r="C1447" s="141"/>
      <c r="D1447" s="141">
        <v>1</v>
      </c>
      <c r="E1447" s="142"/>
      <c r="F1447" s="142"/>
      <c r="G1447" s="142">
        <v>2</v>
      </c>
      <c r="H1447" s="142">
        <v>0.1</v>
      </c>
      <c r="I1447" s="142">
        <f>+ROUND(G1447*H1447,2)</f>
        <v>0.2</v>
      </c>
      <c r="J1447" s="148"/>
    </row>
    <row r="1448" spans="2:10">
      <c r="B1448" s="147" t="str">
        <f>+[2]EQUIPOS!A$32</f>
        <v>HERRAMIENTAS MENORES</v>
      </c>
      <c r="C1448" s="141"/>
      <c r="D1448" s="141"/>
      <c r="E1448" s="142"/>
      <c r="F1448" s="142"/>
      <c r="G1448" s="142"/>
      <c r="H1448" s="142"/>
      <c r="I1448" s="142">
        <f>ROUND(I1478*5%,2)</f>
        <v>0.02</v>
      </c>
      <c r="J1448" s="148"/>
    </row>
    <row r="1449" spans="2:10">
      <c r="B1449" s="147" t="s">
        <v>49</v>
      </c>
      <c r="C1449" s="141"/>
      <c r="D1449" s="141"/>
      <c r="E1449" s="142"/>
      <c r="F1449" s="142"/>
      <c r="G1449" s="142"/>
      <c r="H1449" s="142"/>
      <c r="I1449" s="142">
        <f>SUM(I1446:I1448)</f>
        <v>0.22</v>
      </c>
      <c r="J1449" s="148"/>
    </row>
    <row r="1450" spans="2:10">
      <c r="B1450" s="147" t="s">
        <v>50</v>
      </c>
      <c r="C1450" s="141"/>
      <c r="D1450" s="141"/>
      <c r="E1450" s="141"/>
      <c r="F1450" s="141"/>
      <c r="G1450" s="141"/>
      <c r="H1450" s="141"/>
      <c r="I1450" s="141"/>
      <c r="J1450" s="148"/>
    </row>
    <row r="1451" spans="2:10">
      <c r="B1451" s="147" t="s">
        <v>51</v>
      </c>
      <c r="C1451" s="141"/>
      <c r="D1451" s="141"/>
      <c r="E1451" s="141"/>
      <c r="F1451" s="141"/>
      <c r="G1451" s="141"/>
      <c r="H1451" s="141"/>
      <c r="I1451" s="141"/>
      <c r="J1451" s="148"/>
    </row>
    <row r="1452" spans="2:10">
      <c r="B1452" s="122" t="s">
        <v>52</v>
      </c>
      <c r="C1452" s="78"/>
      <c r="D1452" s="78"/>
      <c r="E1452" s="78"/>
      <c r="F1452" s="78" t="s">
        <v>53</v>
      </c>
      <c r="G1452" s="78" t="s">
        <v>54</v>
      </c>
      <c r="H1452" s="78" t="s">
        <v>55</v>
      </c>
      <c r="I1452" s="78" t="s">
        <v>56</v>
      </c>
      <c r="J1452" s="121"/>
    </row>
    <row r="1453" spans="2:10">
      <c r="B1453" s="147" t="s">
        <v>50</v>
      </c>
      <c r="C1453" s="141"/>
      <c r="D1453" s="141"/>
      <c r="E1453" s="141"/>
      <c r="F1453" s="141"/>
      <c r="G1453" s="141"/>
      <c r="H1453" s="141"/>
      <c r="I1453" s="141"/>
      <c r="J1453" s="148"/>
    </row>
    <row r="1454" spans="2:10">
      <c r="B1454" s="118" t="str">
        <f>+[1]MATERIALES!A$42</f>
        <v>AGUA</v>
      </c>
      <c r="C1454" s="76"/>
      <c r="D1454" s="76"/>
      <c r="E1454" s="76"/>
      <c r="F1454" s="79">
        <v>1.08</v>
      </c>
      <c r="G1454" s="76" t="str">
        <f>+[1]MATERIALES!B$42</f>
        <v>M3</v>
      </c>
      <c r="H1454" s="76">
        <v>4.0000000000000001E-3</v>
      </c>
      <c r="I1454" s="79">
        <f t="shared" ref="I1454" si="19">ROUND(F1454*H1454,2)</f>
        <v>0</v>
      </c>
      <c r="J1454" s="148"/>
    </row>
    <row r="1455" spans="2:10">
      <c r="B1455" s="118" t="str">
        <f>+[1]MATERIALES!A$44</f>
        <v>ARENA</v>
      </c>
      <c r="C1455" s="76"/>
      <c r="D1455" s="76"/>
      <c r="E1455" s="76"/>
      <c r="F1455" s="79">
        <f>+[1]MATERIALES!F$44</f>
        <v>12</v>
      </c>
      <c r="G1455" s="76" t="str">
        <f>+[1]MATERIALES!B$44</f>
        <v>M3</v>
      </c>
      <c r="H1455" s="76">
        <v>3.2000000000000001E-2</v>
      </c>
      <c r="I1455" s="79">
        <f>ROUND(F1455*H1455,2)</f>
        <v>0.38</v>
      </c>
      <c r="J1455" s="148"/>
    </row>
    <row r="1456" spans="2:10">
      <c r="B1456" s="118" t="str">
        <f>+[1]MATERIALES!A$45</f>
        <v>CEMENTO</v>
      </c>
      <c r="C1456" s="76"/>
      <c r="D1456" s="76"/>
      <c r="E1456" s="76"/>
      <c r="F1456" s="79">
        <f>+[1]MATERIALES!F$45</f>
        <v>6.05</v>
      </c>
      <c r="G1456" s="76" t="str">
        <f>+[1]MATERIALES!B$45</f>
        <v>SACO</v>
      </c>
      <c r="H1456" s="79">
        <v>0.2</v>
      </c>
      <c r="I1456" s="79">
        <f>ROUND(F1456*H1456,2)</f>
        <v>1.21</v>
      </c>
      <c r="J1456" s="148"/>
    </row>
    <row r="1457" spans="2:10">
      <c r="B1457" s="147" t="s">
        <v>209</v>
      </c>
      <c r="C1457" s="141"/>
      <c r="D1457" s="141"/>
      <c r="E1457" s="141"/>
      <c r="F1457" s="142">
        <v>15</v>
      </c>
      <c r="G1457" s="141" t="s">
        <v>10</v>
      </c>
      <c r="H1457" s="142">
        <v>1.05</v>
      </c>
      <c r="I1457" s="79">
        <f>ROUND(F1457*H1457,2)</f>
        <v>15.75</v>
      </c>
      <c r="J1457" s="148"/>
    </row>
    <row r="1458" spans="2:10">
      <c r="B1458" s="147" t="s">
        <v>210</v>
      </c>
      <c r="C1458" s="141"/>
      <c r="D1458" s="141"/>
      <c r="E1458" s="141"/>
      <c r="F1458" s="142">
        <v>1</v>
      </c>
      <c r="G1458" s="141" t="s">
        <v>205</v>
      </c>
      <c r="H1458" s="142">
        <v>1</v>
      </c>
      <c r="I1458" s="142">
        <f t="shared" ref="I1458:I1459" si="20">ROUND(F1458*H1458,2)</f>
        <v>1</v>
      </c>
      <c r="J1458" s="148"/>
    </row>
    <row r="1459" spans="2:10">
      <c r="B1459" s="147"/>
      <c r="C1459" s="141"/>
      <c r="D1459" s="141"/>
      <c r="E1459" s="141"/>
      <c r="F1459" s="142"/>
      <c r="G1459" s="141"/>
      <c r="H1459" s="142"/>
      <c r="I1459" s="142">
        <f t="shared" si="20"/>
        <v>0</v>
      </c>
      <c r="J1459" s="148"/>
    </row>
    <row r="1460" spans="2:10">
      <c r="B1460" s="147" t="s">
        <v>60</v>
      </c>
      <c r="C1460" s="141"/>
      <c r="D1460" s="141"/>
      <c r="E1460" s="141"/>
      <c r="F1460" s="141"/>
      <c r="G1460" s="141"/>
      <c r="H1460" s="141"/>
      <c r="I1460" s="142">
        <f>SUM(I1454:I1459)</f>
        <v>18.34</v>
      </c>
      <c r="J1460" s="148"/>
    </row>
    <row r="1461" spans="2:10">
      <c r="B1461" s="147" t="s">
        <v>50</v>
      </c>
      <c r="C1461" s="141"/>
      <c r="D1461" s="141"/>
      <c r="E1461" s="141"/>
      <c r="F1461" s="141"/>
      <c r="G1461" s="141"/>
      <c r="H1461" s="141"/>
      <c r="I1461" s="141"/>
      <c r="J1461" s="148"/>
    </row>
    <row r="1462" spans="2:10">
      <c r="B1462" s="147" t="s">
        <v>61</v>
      </c>
      <c r="C1462" s="141"/>
      <c r="D1462" s="141"/>
      <c r="E1462" s="141"/>
      <c r="F1462" s="141"/>
      <c r="G1462" s="141"/>
      <c r="H1462" s="141"/>
      <c r="I1462" s="141"/>
      <c r="J1462" s="148"/>
    </row>
    <row r="1463" spans="2:10">
      <c r="B1463" s="149" t="s">
        <v>62</v>
      </c>
      <c r="C1463" s="143"/>
      <c r="D1463" s="81" t="s">
        <v>63</v>
      </c>
      <c r="E1463" s="143" t="s">
        <v>64</v>
      </c>
      <c r="F1463" s="143" t="s">
        <v>65</v>
      </c>
      <c r="G1463" s="143" t="s">
        <v>66</v>
      </c>
      <c r="H1463" s="143" t="s">
        <v>67</v>
      </c>
      <c r="I1463" s="143" t="s">
        <v>68</v>
      </c>
      <c r="J1463" s="150"/>
    </row>
    <row r="1464" spans="2:10">
      <c r="B1464" s="147" t="s">
        <v>69</v>
      </c>
      <c r="C1464" s="141"/>
      <c r="D1464" s="141" t="s">
        <v>70</v>
      </c>
      <c r="E1464" s="141"/>
      <c r="F1464" s="141"/>
      <c r="G1464" s="141"/>
      <c r="H1464" s="141"/>
      <c r="I1464" s="141"/>
      <c r="J1464" s="148"/>
    </row>
    <row r="1465" spans="2:10">
      <c r="B1465" s="147" t="s">
        <v>71</v>
      </c>
      <c r="C1465" s="141"/>
      <c r="D1465" s="141"/>
      <c r="E1465" s="141"/>
      <c r="F1465" s="141"/>
      <c r="G1465" s="141"/>
      <c r="H1465" s="141"/>
      <c r="I1465" s="141"/>
      <c r="J1465" s="148"/>
    </row>
    <row r="1466" spans="2:10">
      <c r="B1466" s="147"/>
      <c r="C1466" s="141"/>
      <c r="D1466" s="141"/>
      <c r="E1466" s="141"/>
      <c r="F1466" s="141"/>
      <c r="G1466" s="141"/>
      <c r="H1466" s="141"/>
      <c r="I1466" s="141"/>
      <c r="J1466" s="148"/>
    </row>
    <row r="1467" spans="2:10">
      <c r="B1467" s="147"/>
      <c r="C1467" s="141"/>
      <c r="D1467" s="141"/>
      <c r="E1467" s="141"/>
      <c r="F1467" s="141"/>
      <c r="G1467" s="141"/>
      <c r="H1467" s="141"/>
      <c r="I1467" s="141"/>
      <c r="J1467" s="148"/>
    </row>
    <row r="1468" spans="2:10">
      <c r="B1468" s="147"/>
      <c r="C1468" s="141"/>
      <c r="D1468" s="141"/>
      <c r="E1468" s="141"/>
      <c r="F1468" s="141"/>
      <c r="G1468" s="141"/>
      <c r="H1468" s="141"/>
      <c r="I1468" s="141"/>
      <c r="J1468" s="148"/>
    </row>
    <row r="1469" spans="2:10">
      <c r="B1469" s="147" t="s">
        <v>72</v>
      </c>
      <c r="C1469" s="141"/>
      <c r="D1469" s="141"/>
      <c r="E1469" s="141"/>
      <c r="F1469" s="141"/>
      <c r="G1469" s="141"/>
      <c r="H1469" s="141"/>
      <c r="I1469" s="141"/>
      <c r="J1469" s="148"/>
    </row>
    <row r="1470" spans="2:10">
      <c r="B1470" s="147" t="s">
        <v>73</v>
      </c>
      <c r="C1470" s="141"/>
      <c r="D1470" s="141"/>
      <c r="E1470" s="141"/>
      <c r="F1470" s="141"/>
      <c r="G1470" s="141"/>
      <c r="H1470" s="141"/>
      <c r="I1470" s="141"/>
      <c r="J1470" s="148"/>
    </row>
    <row r="1471" spans="2:10">
      <c r="B1471" s="147" t="s">
        <v>74</v>
      </c>
      <c r="C1471" s="141"/>
      <c r="D1471" s="141"/>
      <c r="E1471" s="141"/>
      <c r="F1471" s="141"/>
      <c r="G1471" s="141"/>
      <c r="H1471" s="141"/>
      <c r="I1471" s="141"/>
      <c r="J1471" s="148"/>
    </row>
    <row r="1472" spans="2:10">
      <c r="B1472" s="151" t="s">
        <v>75</v>
      </c>
      <c r="C1472" s="144"/>
      <c r="D1472" s="144"/>
      <c r="E1472" s="143" t="s">
        <v>55</v>
      </c>
      <c r="F1472" s="143" t="s">
        <v>76</v>
      </c>
      <c r="G1472" s="143" t="s">
        <v>77</v>
      </c>
      <c r="H1472" s="143" t="s">
        <v>45</v>
      </c>
      <c r="I1472" s="143" t="s">
        <v>56</v>
      </c>
      <c r="J1472" s="150"/>
    </row>
    <row r="1473" spans="2:10">
      <c r="B1473" s="147"/>
      <c r="C1473" s="141"/>
      <c r="D1473" s="141"/>
      <c r="E1473" s="141"/>
      <c r="F1473" s="141"/>
      <c r="G1473" s="141"/>
      <c r="H1473" s="141"/>
      <c r="I1473" s="141"/>
      <c r="J1473" s="148"/>
    </row>
    <row r="1474" spans="2:10">
      <c r="B1474" s="147" t="str">
        <f>+'[2]MANO DE OBRA'!B$8</f>
        <v>CAT I                   PEONES</v>
      </c>
      <c r="C1474" s="141"/>
      <c r="D1474" s="141"/>
      <c r="E1474" s="141">
        <v>1</v>
      </c>
      <c r="F1474" s="142">
        <f>+'[2]MANO DE OBRA'!B$22</f>
        <v>1.4282860472222223</v>
      </c>
      <c r="G1474" s="141">
        <f>ROUND(E1474*F1474,2)</f>
        <v>1.43</v>
      </c>
      <c r="H1474" s="142">
        <v>0.1</v>
      </c>
      <c r="I1474" s="142">
        <f>ROUND(G1474*H1474,2)</f>
        <v>0.14000000000000001</v>
      </c>
      <c r="J1474" s="148"/>
    </row>
    <row r="1475" spans="2:10">
      <c r="B1475" s="147" t="str">
        <f>+'[2]MANO DE OBRA'!D$8</f>
        <v>CAT III ALB, FIE, CARP, ELEC</v>
      </c>
      <c r="C1475" s="141"/>
      <c r="D1475" s="141"/>
      <c r="E1475" s="141">
        <v>1</v>
      </c>
      <c r="F1475" s="142">
        <f>+'[2]MANO DE OBRA'!D$22</f>
        <v>1.4282860472222223</v>
      </c>
      <c r="G1475" s="142">
        <f>ROUND(E1475*F1475,2)</f>
        <v>1.43</v>
      </c>
      <c r="H1475" s="142">
        <f>+H1474</f>
        <v>0.1</v>
      </c>
      <c r="I1475" s="142">
        <f>ROUND(G1475*H1475,2)</f>
        <v>0.14000000000000001</v>
      </c>
      <c r="J1475" s="148"/>
    </row>
    <row r="1476" spans="2:10">
      <c r="B1476" s="147" t="str">
        <f>+'[2]MANO DE OBRA'!E$8</f>
        <v>CAT IV MAESTRO, PERFORADOR</v>
      </c>
      <c r="C1476" s="141"/>
      <c r="D1476" s="141"/>
      <c r="E1476" s="141">
        <v>0.2</v>
      </c>
      <c r="F1476" s="142">
        <f>+'[2]MANO DE OBRA'!E$22</f>
        <v>1.4282860472222223</v>
      </c>
      <c r="G1476" s="142">
        <f>ROUND(E1476*F1476,2)</f>
        <v>0.28999999999999998</v>
      </c>
      <c r="H1476" s="142">
        <f>+H1474</f>
        <v>0.1</v>
      </c>
      <c r="I1476" s="142">
        <f>ROUND(G1476*H1476,2)</f>
        <v>0.03</v>
      </c>
      <c r="J1476" s="148"/>
    </row>
    <row r="1477" spans="2:10">
      <c r="B1477" s="147"/>
      <c r="C1477" s="141"/>
      <c r="D1477" s="141"/>
      <c r="E1477" s="141"/>
      <c r="F1477" s="142"/>
      <c r="G1477" s="142"/>
      <c r="H1477" s="142"/>
      <c r="I1477" s="142">
        <f>ROUND(G1477*H1477,2)</f>
        <v>0</v>
      </c>
      <c r="J1477" s="148"/>
    </row>
    <row r="1478" spans="2:10">
      <c r="B1478" s="147" t="s">
        <v>78</v>
      </c>
      <c r="C1478" s="141"/>
      <c r="D1478" s="141"/>
      <c r="E1478" s="141"/>
      <c r="F1478" s="141"/>
      <c r="G1478" s="141"/>
      <c r="H1478" s="141"/>
      <c r="I1478" s="141">
        <f>SUM(I1474:I1477)</f>
        <v>0.31000000000000005</v>
      </c>
      <c r="J1478" s="148"/>
    </row>
    <row r="1479" spans="2:10">
      <c r="B1479" s="147"/>
      <c r="C1479" s="141"/>
      <c r="D1479" s="141"/>
      <c r="E1479" s="141"/>
      <c r="F1479" s="141"/>
      <c r="G1479" s="141"/>
      <c r="H1479" s="141"/>
      <c r="I1479" s="141"/>
      <c r="J1479" s="148"/>
    </row>
    <row r="1480" spans="2:10">
      <c r="B1480" s="147" t="s">
        <v>79</v>
      </c>
      <c r="C1480" s="141"/>
      <c r="D1480" s="141"/>
      <c r="E1480" s="141"/>
      <c r="F1480" s="141"/>
      <c r="G1480" s="141"/>
      <c r="H1480" s="141"/>
      <c r="I1480" s="141">
        <f>+I1478+I1460+I1449</f>
        <v>18.869999999999997</v>
      </c>
      <c r="J1480" s="148"/>
    </row>
    <row r="1481" spans="2:10">
      <c r="B1481" s="147"/>
      <c r="C1481" s="141"/>
      <c r="D1481" s="141"/>
      <c r="E1481" s="141"/>
      <c r="F1481" s="141"/>
      <c r="G1481" s="141"/>
      <c r="H1481" s="141"/>
      <c r="I1481" s="141"/>
      <c r="J1481" s="148"/>
    </row>
    <row r="1482" spans="2:10">
      <c r="B1482" s="147" t="s">
        <v>80</v>
      </c>
      <c r="C1482" s="141"/>
      <c r="D1482" s="141"/>
      <c r="E1482" s="141"/>
      <c r="F1482" s="141"/>
      <c r="G1482" s="141"/>
      <c r="H1482" s="141"/>
      <c r="I1482" s="141" t="s">
        <v>81</v>
      </c>
      <c r="J1482" s="148"/>
    </row>
    <row r="1483" spans="2:10">
      <c r="B1483" s="120" t="s">
        <v>82</v>
      </c>
      <c r="C1483" s="77"/>
      <c r="D1483" s="77"/>
      <c r="E1483" s="77"/>
      <c r="F1483" s="77"/>
      <c r="G1483" s="77"/>
      <c r="H1483" s="78" t="s">
        <v>47</v>
      </c>
      <c r="I1483" s="78" t="s">
        <v>56</v>
      </c>
      <c r="J1483" s="126"/>
    </row>
    <row r="1484" spans="2:10">
      <c r="B1484" s="147"/>
      <c r="C1484" s="141"/>
      <c r="D1484" s="141"/>
      <c r="E1484" s="141"/>
      <c r="F1484" s="141"/>
      <c r="G1484" s="141"/>
      <c r="H1484" s="141"/>
      <c r="I1484" s="141"/>
      <c r="J1484" s="148"/>
    </row>
    <row r="1485" spans="2:10">
      <c r="B1485" s="147"/>
      <c r="C1485" s="141"/>
      <c r="D1485" s="141"/>
      <c r="E1485" s="141"/>
      <c r="F1485" s="141" t="s">
        <v>83</v>
      </c>
      <c r="G1485" s="141"/>
      <c r="H1485" s="145">
        <f>+[2]INDIRECTOS!B$10</f>
        <v>0.04</v>
      </c>
      <c r="I1485" s="141">
        <f>ROUND(H1485*I1480,2)</f>
        <v>0.75</v>
      </c>
      <c r="J1485" s="148"/>
    </row>
    <row r="1486" spans="2:10">
      <c r="B1486" s="147"/>
      <c r="C1486" s="141"/>
      <c r="D1486" s="141"/>
      <c r="E1486" s="141"/>
      <c r="F1486" s="141" t="s">
        <v>84</v>
      </c>
      <c r="G1486" s="141"/>
      <c r="H1486" s="145">
        <f>+[2]INDIRECTOS!B$11</f>
        <v>0.04</v>
      </c>
      <c r="I1486" s="141">
        <f>ROUND(H1486*I1480,2)</f>
        <v>0.75</v>
      </c>
      <c r="J1486" s="148"/>
    </row>
    <row r="1487" spans="2:10">
      <c r="B1487" s="147"/>
      <c r="C1487" s="141"/>
      <c r="D1487" s="141"/>
      <c r="E1487" s="141"/>
      <c r="F1487" s="141" t="s">
        <v>85</v>
      </c>
      <c r="G1487" s="141"/>
      <c r="H1487" s="145">
        <f>+[2]INDIRECTOS!B$12</f>
        <v>0.02</v>
      </c>
      <c r="I1487" s="141">
        <f>ROUND(H1487*I1480,2)</f>
        <v>0.38</v>
      </c>
      <c r="J1487" s="148"/>
    </row>
    <row r="1488" spans="2:10">
      <c r="B1488" s="147" t="s">
        <v>86</v>
      </c>
      <c r="C1488" s="141"/>
      <c r="D1488" s="141"/>
      <c r="E1488" s="141"/>
      <c r="F1488" s="141"/>
      <c r="G1488" s="141"/>
      <c r="H1488" s="141"/>
      <c r="I1488" s="141">
        <f>SUM(I1485:I1487)</f>
        <v>1.88</v>
      </c>
      <c r="J1488" s="148"/>
    </row>
    <row r="1489" spans="2:10">
      <c r="B1489" s="147" t="s">
        <v>87</v>
      </c>
      <c r="C1489" s="141"/>
      <c r="D1489" s="141"/>
      <c r="E1489" s="141"/>
      <c r="F1489" s="141"/>
      <c r="G1489" s="141"/>
      <c r="H1489" s="141"/>
      <c r="I1489" s="141">
        <f>+I1480+I1488</f>
        <v>20.749999999999996</v>
      </c>
      <c r="J1489" s="148"/>
    </row>
    <row r="1490" spans="2:10" ht="13.5" thickBot="1">
      <c r="B1490" s="152" t="s">
        <v>88</v>
      </c>
      <c r="C1490" s="153"/>
      <c r="D1490" s="153"/>
      <c r="E1490" s="153"/>
      <c r="F1490" s="153"/>
      <c r="G1490" s="153"/>
      <c r="H1490" s="153" t="s">
        <v>89</v>
      </c>
      <c r="I1490" s="153">
        <f>+I1489</f>
        <v>20.749999999999996</v>
      </c>
      <c r="J1490" s="154"/>
    </row>
    <row r="1493" spans="2:10" ht="15.75">
      <c r="B1493" s="181" t="s">
        <v>158</v>
      </c>
      <c r="C1493" s="181"/>
      <c r="D1493" s="181"/>
      <c r="E1493" s="181"/>
      <c r="F1493" s="181"/>
      <c r="G1493" s="181"/>
      <c r="H1493" s="181"/>
      <c r="I1493" s="181"/>
      <c r="J1493" s="181"/>
    </row>
    <row r="1494" spans="2:10" ht="13.5" thickBot="1"/>
    <row r="1495" spans="2:10">
      <c r="B1495" s="178" t="s">
        <v>33</v>
      </c>
      <c r="C1495" s="179"/>
      <c r="D1495" s="179"/>
      <c r="E1495" s="179"/>
      <c r="F1495" s="179"/>
      <c r="G1495" s="179"/>
      <c r="H1495" s="179"/>
      <c r="I1495" s="179"/>
      <c r="J1495" s="180"/>
    </row>
    <row r="1496" spans="2:10" ht="15.75">
      <c r="B1496" s="114" t="s">
        <v>21</v>
      </c>
      <c r="C1496" s="1"/>
      <c r="D1496" s="1"/>
      <c r="E1496" s="1"/>
      <c r="F1496" s="1"/>
      <c r="G1496" s="1"/>
      <c r="H1496" s="1"/>
      <c r="I1496" s="1"/>
      <c r="J1496" s="115"/>
    </row>
    <row r="1497" spans="2:10" ht="15.75">
      <c r="B1497" s="116" t="s">
        <v>22</v>
      </c>
      <c r="C1497" s="70"/>
      <c r="D1497" s="70"/>
      <c r="E1497" s="70"/>
      <c r="F1497" s="70"/>
      <c r="G1497" s="70"/>
      <c r="H1497" s="70"/>
      <c r="I1497" s="70"/>
      <c r="J1497" s="117"/>
    </row>
    <row r="1498" spans="2:10">
      <c r="B1498" s="118" t="s">
        <v>34</v>
      </c>
      <c r="C1498" s="76"/>
      <c r="D1498" s="76"/>
      <c r="E1498" s="76"/>
      <c r="F1498" s="76"/>
      <c r="G1498" s="76"/>
      <c r="H1498" s="76"/>
      <c r="I1498" s="76"/>
      <c r="J1498" s="119"/>
    </row>
    <row r="1499" spans="2:10">
      <c r="B1499" s="146" t="s">
        <v>35</v>
      </c>
      <c r="C1499" s="141" t="s">
        <v>227</v>
      </c>
      <c r="D1499" s="76"/>
      <c r="E1499" s="76"/>
      <c r="F1499" s="76"/>
      <c r="G1499" s="76"/>
      <c r="H1499" s="141" t="s">
        <v>217</v>
      </c>
      <c r="I1499" s="141" t="s">
        <v>10</v>
      </c>
      <c r="J1499" s="119"/>
    </row>
    <row r="1500" spans="2:10">
      <c r="B1500" s="147" t="s">
        <v>37</v>
      </c>
      <c r="C1500" s="141"/>
      <c r="D1500" s="141"/>
      <c r="E1500" s="141"/>
      <c r="F1500" s="141"/>
      <c r="G1500" s="141"/>
      <c r="H1500" s="141"/>
      <c r="I1500" s="141"/>
      <c r="J1500" s="148"/>
    </row>
    <row r="1501" spans="2:10">
      <c r="B1501" s="147" t="s">
        <v>38</v>
      </c>
      <c r="C1501" s="141"/>
      <c r="D1501" s="141"/>
      <c r="E1501" s="141"/>
      <c r="F1501" s="141"/>
      <c r="G1501" s="141"/>
      <c r="H1501" s="141"/>
      <c r="I1501" s="141"/>
      <c r="J1501" s="148"/>
    </row>
    <row r="1502" spans="2:10">
      <c r="B1502" s="120" t="s">
        <v>39</v>
      </c>
      <c r="C1502" s="78" t="s">
        <v>40</v>
      </c>
      <c r="D1502" s="78" t="s">
        <v>41</v>
      </c>
      <c r="E1502" s="78" t="s">
        <v>42</v>
      </c>
      <c r="F1502" s="78" t="s">
        <v>43</v>
      </c>
      <c r="G1502" s="78" t="s">
        <v>44</v>
      </c>
      <c r="H1502" s="78" t="s">
        <v>45</v>
      </c>
      <c r="I1502" s="78" t="s">
        <v>46</v>
      </c>
      <c r="J1502" s="121"/>
    </row>
    <row r="1503" spans="2:10">
      <c r="B1503" s="147" t="s">
        <v>48</v>
      </c>
      <c r="C1503" s="141"/>
      <c r="D1503" s="141"/>
      <c r="E1503" s="141"/>
      <c r="F1503" s="141"/>
      <c r="G1503" s="141"/>
      <c r="H1503" s="141"/>
      <c r="I1503" s="141"/>
      <c r="J1503" s="148"/>
    </row>
    <row r="1504" spans="2:10">
      <c r="B1504" s="147"/>
      <c r="C1504" s="141"/>
      <c r="D1504" s="141"/>
      <c r="E1504" s="142"/>
      <c r="F1504" s="142"/>
      <c r="G1504" s="142"/>
      <c r="H1504" s="142"/>
      <c r="I1504" s="142">
        <f>+ROUND(G1504*H1504,2)</f>
        <v>0</v>
      </c>
      <c r="J1504" s="148"/>
    </row>
    <row r="1505" spans="2:10">
      <c r="B1505" s="147"/>
      <c r="C1505" s="141"/>
      <c r="D1505" s="141"/>
      <c r="E1505" s="142"/>
      <c r="F1505" s="142"/>
      <c r="G1505" s="142"/>
      <c r="H1505" s="142"/>
      <c r="I1505" s="142">
        <f>+ROUND(G1505*H1505,2)</f>
        <v>0</v>
      </c>
      <c r="J1505" s="148"/>
    </row>
    <row r="1506" spans="2:10">
      <c r="B1506" s="147" t="str">
        <f>+[2]EQUIPOS!A$32</f>
        <v>HERRAMIENTAS MENORES</v>
      </c>
      <c r="C1506" s="141"/>
      <c r="D1506" s="141"/>
      <c r="E1506" s="142"/>
      <c r="F1506" s="142"/>
      <c r="G1506" s="142"/>
      <c r="H1506" s="142"/>
      <c r="I1506" s="142">
        <f>ROUND(I1536*5%,2)</f>
        <v>0.08</v>
      </c>
      <c r="J1506" s="148"/>
    </row>
    <row r="1507" spans="2:10">
      <c r="B1507" s="147" t="s">
        <v>49</v>
      </c>
      <c r="C1507" s="141"/>
      <c r="D1507" s="141"/>
      <c r="E1507" s="142"/>
      <c r="F1507" s="142"/>
      <c r="G1507" s="142"/>
      <c r="H1507" s="142"/>
      <c r="I1507" s="142">
        <f>SUM(I1504:I1506)</f>
        <v>0.08</v>
      </c>
      <c r="J1507" s="148"/>
    </row>
    <row r="1508" spans="2:10">
      <c r="B1508" s="147" t="s">
        <v>50</v>
      </c>
      <c r="C1508" s="141"/>
      <c r="D1508" s="141"/>
      <c r="E1508" s="141"/>
      <c r="F1508" s="141"/>
      <c r="G1508" s="141"/>
      <c r="H1508" s="141"/>
      <c r="I1508" s="141"/>
      <c r="J1508" s="148"/>
    </row>
    <row r="1509" spans="2:10">
      <c r="B1509" s="147" t="s">
        <v>51</v>
      </c>
      <c r="C1509" s="141"/>
      <c r="D1509" s="141"/>
      <c r="E1509" s="141"/>
      <c r="F1509" s="141"/>
      <c r="G1509" s="141"/>
      <c r="H1509" s="141"/>
      <c r="I1509" s="141"/>
      <c r="J1509" s="148"/>
    </row>
    <row r="1510" spans="2:10">
      <c r="B1510" s="122" t="s">
        <v>52</v>
      </c>
      <c r="C1510" s="78"/>
      <c r="D1510" s="78"/>
      <c r="E1510" s="78"/>
      <c r="F1510" s="78" t="s">
        <v>53</v>
      </c>
      <c r="G1510" s="78" t="s">
        <v>54</v>
      </c>
      <c r="H1510" s="78" t="s">
        <v>55</v>
      </c>
      <c r="I1510" s="78" t="s">
        <v>56</v>
      </c>
      <c r="J1510" s="121"/>
    </row>
    <row r="1511" spans="2:10">
      <c r="B1511" s="147" t="s">
        <v>50</v>
      </c>
      <c r="C1511" s="141"/>
      <c r="D1511" s="141"/>
      <c r="E1511" s="141"/>
      <c r="F1511" s="141"/>
      <c r="G1511" s="141"/>
      <c r="H1511" s="141"/>
      <c r="I1511" s="141"/>
      <c r="J1511" s="148"/>
    </row>
    <row r="1512" spans="2:10">
      <c r="B1512" s="147" t="str">
        <f>+[2]MATERIALES!A$42</f>
        <v>AGUA</v>
      </c>
      <c r="C1512" s="141"/>
      <c r="D1512" s="141"/>
      <c r="E1512" s="141"/>
      <c r="F1512" s="142">
        <f>+[2]MATERIALES!F$42</f>
        <v>3</v>
      </c>
      <c r="G1512" s="141" t="str">
        <f>+[2]MATERIALES!B$42</f>
        <v>M3</v>
      </c>
      <c r="H1512" s="141">
        <v>1E-3</v>
      </c>
      <c r="I1512" s="166">
        <f>H1512*F1512</f>
        <v>3.0000000000000001E-3</v>
      </c>
      <c r="J1512" s="148"/>
    </row>
    <row r="1513" spans="2:10">
      <c r="B1513" s="147" t="s">
        <v>211</v>
      </c>
      <c r="C1513" s="141"/>
      <c r="D1513" s="141"/>
      <c r="E1513" s="141"/>
      <c r="F1513" s="142">
        <v>0.25</v>
      </c>
      <c r="G1513" s="141" t="s">
        <v>207</v>
      </c>
      <c r="H1513" s="141">
        <v>3</v>
      </c>
      <c r="I1513" s="142">
        <f t="shared" ref="I1513:I1517" si="21">ROUND(F1513*H1513,2)</f>
        <v>0.75</v>
      </c>
      <c r="J1513" s="148"/>
    </row>
    <row r="1514" spans="2:10">
      <c r="B1514" s="147" t="s">
        <v>215</v>
      </c>
      <c r="C1514" s="141"/>
      <c r="D1514" s="141"/>
      <c r="E1514" s="141"/>
      <c r="F1514" s="142">
        <v>12</v>
      </c>
      <c r="G1514" s="141" t="s">
        <v>214</v>
      </c>
      <c r="H1514" s="141">
        <v>7.0000000000000007E-2</v>
      </c>
      <c r="I1514" s="142">
        <f t="shared" si="21"/>
        <v>0.84</v>
      </c>
      <c r="J1514" s="148"/>
    </row>
    <row r="1515" spans="2:10">
      <c r="B1515" s="147" t="s">
        <v>216</v>
      </c>
      <c r="C1515" s="141"/>
      <c r="D1515" s="141"/>
      <c r="E1515" s="141"/>
      <c r="F1515" s="142">
        <v>0.5</v>
      </c>
      <c r="G1515" s="141" t="s">
        <v>205</v>
      </c>
      <c r="H1515" s="142">
        <v>1</v>
      </c>
      <c r="I1515" s="142">
        <f t="shared" si="21"/>
        <v>0.5</v>
      </c>
      <c r="J1515" s="148"/>
    </row>
    <row r="1516" spans="2:10">
      <c r="B1516" s="147"/>
      <c r="C1516" s="141"/>
      <c r="D1516" s="141"/>
      <c r="E1516" s="141"/>
      <c r="F1516" s="142"/>
      <c r="G1516" s="141"/>
      <c r="H1516" s="142"/>
      <c r="I1516" s="142">
        <f t="shared" si="21"/>
        <v>0</v>
      </c>
      <c r="J1516" s="148"/>
    </row>
    <row r="1517" spans="2:10">
      <c r="B1517" s="147"/>
      <c r="C1517" s="141"/>
      <c r="D1517" s="141"/>
      <c r="E1517" s="141"/>
      <c r="F1517" s="142"/>
      <c r="G1517" s="141"/>
      <c r="H1517" s="142"/>
      <c r="I1517" s="142">
        <f t="shared" si="21"/>
        <v>0</v>
      </c>
      <c r="J1517" s="148"/>
    </row>
    <row r="1518" spans="2:10">
      <c r="B1518" s="147" t="s">
        <v>60</v>
      </c>
      <c r="C1518" s="141"/>
      <c r="D1518" s="141"/>
      <c r="E1518" s="141"/>
      <c r="F1518" s="141"/>
      <c r="G1518" s="141"/>
      <c r="H1518" s="141"/>
      <c r="I1518" s="142">
        <f>SUM(I1512:I1517)</f>
        <v>2.093</v>
      </c>
      <c r="J1518" s="148"/>
    </row>
    <row r="1519" spans="2:10">
      <c r="B1519" s="147" t="s">
        <v>50</v>
      </c>
      <c r="C1519" s="141"/>
      <c r="D1519" s="141"/>
      <c r="E1519" s="141"/>
      <c r="F1519" s="141"/>
      <c r="G1519" s="141"/>
      <c r="H1519" s="141"/>
      <c r="I1519" s="141"/>
      <c r="J1519" s="148"/>
    </row>
    <row r="1520" spans="2:10">
      <c r="B1520" s="147" t="s">
        <v>61</v>
      </c>
      <c r="C1520" s="141"/>
      <c r="D1520" s="141"/>
      <c r="E1520" s="141"/>
      <c r="F1520" s="141"/>
      <c r="G1520" s="141"/>
      <c r="H1520" s="141"/>
      <c r="I1520" s="141"/>
      <c r="J1520" s="148"/>
    </row>
    <row r="1521" spans="2:10">
      <c r="B1521" s="149" t="s">
        <v>62</v>
      </c>
      <c r="C1521" s="143"/>
      <c r="D1521" s="81" t="s">
        <v>63</v>
      </c>
      <c r="E1521" s="143" t="s">
        <v>64</v>
      </c>
      <c r="F1521" s="143" t="s">
        <v>65</v>
      </c>
      <c r="G1521" s="143" t="s">
        <v>66</v>
      </c>
      <c r="H1521" s="143" t="s">
        <v>67</v>
      </c>
      <c r="I1521" s="143" t="s">
        <v>68</v>
      </c>
      <c r="J1521" s="150"/>
    </row>
    <row r="1522" spans="2:10">
      <c r="B1522" s="147" t="s">
        <v>69</v>
      </c>
      <c r="C1522" s="141"/>
      <c r="D1522" s="141" t="s">
        <v>70</v>
      </c>
      <c r="E1522" s="141"/>
      <c r="F1522" s="141"/>
      <c r="G1522" s="141"/>
      <c r="H1522" s="141"/>
      <c r="I1522" s="141"/>
      <c r="J1522" s="148"/>
    </row>
    <row r="1523" spans="2:10">
      <c r="B1523" s="147" t="s">
        <v>71</v>
      </c>
      <c r="C1523" s="141"/>
      <c r="D1523" s="141"/>
      <c r="E1523" s="141"/>
      <c r="F1523" s="141"/>
      <c r="G1523" s="141"/>
      <c r="H1523" s="141"/>
      <c r="I1523" s="141"/>
      <c r="J1523" s="148"/>
    </row>
    <row r="1524" spans="2:10">
      <c r="B1524" s="147"/>
      <c r="C1524" s="141"/>
      <c r="D1524" s="141"/>
      <c r="E1524" s="141"/>
      <c r="F1524" s="141"/>
      <c r="G1524" s="141"/>
      <c r="H1524" s="141"/>
      <c r="I1524" s="141"/>
      <c r="J1524" s="148"/>
    </row>
    <row r="1525" spans="2:10">
      <c r="B1525" s="147"/>
      <c r="C1525" s="141"/>
      <c r="D1525" s="141"/>
      <c r="E1525" s="141"/>
      <c r="F1525" s="141"/>
      <c r="G1525" s="141"/>
      <c r="H1525" s="141"/>
      <c r="I1525" s="141"/>
      <c r="J1525" s="148"/>
    </row>
    <row r="1526" spans="2:10">
      <c r="B1526" s="147"/>
      <c r="C1526" s="141"/>
      <c r="D1526" s="141"/>
      <c r="E1526" s="141"/>
      <c r="F1526" s="141"/>
      <c r="G1526" s="141"/>
      <c r="H1526" s="141"/>
      <c r="I1526" s="141"/>
      <c r="J1526" s="148"/>
    </row>
    <row r="1527" spans="2:10">
      <c r="B1527" s="147" t="s">
        <v>72</v>
      </c>
      <c r="C1527" s="141"/>
      <c r="D1527" s="141"/>
      <c r="E1527" s="141"/>
      <c r="F1527" s="141"/>
      <c r="G1527" s="141"/>
      <c r="H1527" s="141"/>
      <c r="I1527" s="141"/>
      <c r="J1527" s="148"/>
    </row>
    <row r="1528" spans="2:10">
      <c r="B1528" s="147" t="s">
        <v>73</v>
      </c>
      <c r="C1528" s="141"/>
      <c r="D1528" s="141"/>
      <c r="E1528" s="141"/>
      <c r="F1528" s="141"/>
      <c r="G1528" s="141"/>
      <c r="H1528" s="141"/>
      <c r="I1528" s="141"/>
      <c r="J1528" s="148"/>
    </row>
    <row r="1529" spans="2:10">
      <c r="B1529" s="147" t="s">
        <v>74</v>
      </c>
      <c r="C1529" s="141"/>
      <c r="D1529" s="141"/>
      <c r="E1529" s="141"/>
      <c r="F1529" s="141"/>
      <c r="G1529" s="141"/>
      <c r="H1529" s="141"/>
      <c r="I1529" s="141"/>
      <c r="J1529" s="148"/>
    </row>
    <row r="1530" spans="2:10">
      <c r="B1530" s="151" t="s">
        <v>75</v>
      </c>
      <c r="C1530" s="144"/>
      <c r="D1530" s="144"/>
      <c r="E1530" s="143" t="s">
        <v>55</v>
      </c>
      <c r="F1530" s="143" t="s">
        <v>76</v>
      </c>
      <c r="G1530" s="143" t="s">
        <v>77</v>
      </c>
      <c r="H1530" s="143" t="s">
        <v>45</v>
      </c>
      <c r="I1530" s="143" t="s">
        <v>56</v>
      </c>
      <c r="J1530" s="150"/>
    </row>
    <row r="1531" spans="2:10">
      <c r="B1531" s="147"/>
      <c r="C1531" s="141"/>
      <c r="D1531" s="141"/>
      <c r="E1531" s="141"/>
      <c r="F1531" s="141"/>
      <c r="G1531" s="141"/>
      <c r="H1531" s="141"/>
      <c r="I1531" s="141"/>
      <c r="J1531" s="148"/>
    </row>
    <row r="1532" spans="2:10">
      <c r="B1532" s="147" t="str">
        <f>+'[2]MANO DE OBRA'!B$8</f>
        <v>CAT I                   PEONES</v>
      </c>
      <c r="C1532" s="141"/>
      <c r="D1532" s="141"/>
      <c r="E1532" s="141">
        <v>1</v>
      </c>
      <c r="F1532" s="142">
        <f>+'[2]MANO DE OBRA'!B$22</f>
        <v>1.4282860472222223</v>
      </c>
      <c r="G1532" s="141">
        <f>ROUND(E1532*F1532,2)</f>
        <v>1.43</v>
      </c>
      <c r="H1532" s="142">
        <v>0.5</v>
      </c>
      <c r="I1532" s="142">
        <f>ROUND(G1532*H1532,2)</f>
        <v>0.72</v>
      </c>
      <c r="J1532" s="148"/>
    </row>
    <row r="1533" spans="2:10">
      <c r="B1533" s="147" t="str">
        <f>+'[2]MANO DE OBRA'!D$8</f>
        <v>CAT III ALB, FIE, CARP, ELEC</v>
      </c>
      <c r="C1533" s="141"/>
      <c r="D1533" s="141"/>
      <c r="E1533" s="141">
        <v>1</v>
      </c>
      <c r="F1533" s="142">
        <f>+'[2]MANO DE OBRA'!D$22</f>
        <v>1.4282860472222223</v>
      </c>
      <c r="G1533" s="142">
        <f>ROUND(E1533*F1533,2)</f>
        <v>1.43</v>
      </c>
      <c r="H1533" s="142">
        <f>+H1532</f>
        <v>0.5</v>
      </c>
      <c r="I1533" s="142">
        <f>ROUND(G1533*H1533,2)</f>
        <v>0.72</v>
      </c>
      <c r="J1533" s="148"/>
    </row>
    <row r="1534" spans="2:10">
      <c r="B1534" s="147" t="str">
        <f>+'[2]MANO DE OBRA'!E$8</f>
        <v>CAT IV MAESTRO, PERFORADOR</v>
      </c>
      <c r="C1534" s="141"/>
      <c r="D1534" s="141"/>
      <c r="E1534" s="141">
        <v>0.2</v>
      </c>
      <c r="F1534" s="142">
        <f>+'[2]MANO DE OBRA'!E$22</f>
        <v>1.4282860472222223</v>
      </c>
      <c r="G1534" s="142">
        <f>ROUND(E1534*F1534,2)</f>
        <v>0.28999999999999998</v>
      </c>
      <c r="H1534" s="142">
        <f>+H1532</f>
        <v>0.5</v>
      </c>
      <c r="I1534" s="142">
        <f>ROUND(G1534*H1534,2)</f>
        <v>0.15</v>
      </c>
      <c r="J1534" s="148"/>
    </row>
    <row r="1535" spans="2:10">
      <c r="B1535" s="147"/>
      <c r="C1535" s="141"/>
      <c r="D1535" s="141"/>
      <c r="E1535" s="141"/>
      <c r="F1535" s="142"/>
      <c r="G1535" s="142"/>
      <c r="H1535" s="142"/>
      <c r="I1535" s="142">
        <f>ROUND(G1535*H1535,2)</f>
        <v>0</v>
      </c>
      <c r="J1535" s="148"/>
    </row>
    <row r="1536" spans="2:10">
      <c r="B1536" s="147" t="s">
        <v>78</v>
      </c>
      <c r="C1536" s="141"/>
      <c r="D1536" s="141"/>
      <c r="E1536" s="141"/>
      <c r="F1536" s="141"/>
      <c r="G1536" s="141"/>
      <c r="H1536" s="141"/>
      <c r="I1536" s="141">
        <f>SUM(I1532:I1535)</f>
        <v>1.5899999999999999</v>
      </c>
      <c r="J1536" s="148"/>
    </row>
    <row r="1537" spans="2:10">
      <c r="B1537" s="147"/>
      <c r="C1537" s="141"/>
      <c r="D1537" s="141"/>
      <c r="E1537" s="141"/>
      <c r="F1537" s="141"/>
      <c r="G1537" s="141"/>
      <c r="H1537" s="141"/>
      <c r="I1537" s="141"/>
      <c r="J1537" s="148"/>
    </row>
    <row r="1538" spans="2:10">
      <c r="B1538" s="147" t="s">
        <v>79</v>
      </c>
      <c r="C1538" s="141"/>
      <c r="D1538" s="141"/>
      <c r="E1538" s="141"/>
      <c r="F1538" s="141"/>
      <c r="G1538" s="141"/>
      <c r="H1538" s="141"/>
      <c r="I1538" s="141">
        <f>+I1536+I1518+I1507</f>
        <v>3.7629999999999999</v>
      </c>
      <c r="J1538" s="148"/>
    </row>
    <row r="1539" spans="2:10">
      <c r="B1539" s="147"/>
      <c r="C1539" s="141"/>
      <c r="D1539" s="141"/>
      <c r="E1539" s="141"/>
      <c r="F1539" s="141"/>
      <c r="G1539" s="141"/>
      <c r="H1539" s="141"/>
      <c r="I1539" s="141"/>
      <c r="J1539" s="148"/>
    </row>
    <row r="1540" spans="2:10">
      <c r="B1540" s="147" t="s">
        <v>80</v>
      </c>
      <c r="C1540" s="141"/>
      <c r="D1540" s="141"/>
      <c r="E1540" s="141"/>
      <c r="F1540" s="141"/>
      <c r="G1540" s="141"/>
      <c r="H1540" s="141"/>
      <c r="I1540" s="141" t="s">
        <v>81</v>
      </c>
      <c r="J1540" s="148"/>
    </row>
    <row r="1541" spans="2:10">
      <c r="B1541" s="120" t="s">
        <v>82</v>
      </c>
      <c r="C1541" s="77"/>
      <c r="D1541" s="77"/>
      <c r="E1541" s="77"/>
      <c r="F1541" s="77"/>
      <c r="G1541" s="77"/>
      <c r="H1541" s="78" t="s">
        <v>47</v>
      </c>
      <c r="I1541" s="78" t="s">
        <v>56</v>
      </c>
      <c r="J1541" s="126"/>
    </row>
    <row r="1542" spans="2:10">
      <c r="B1542" s="147"/>
      <c r="C1542" s="141"/>
      <c r="D1542" s="141"/>
      <c r="E1542" s="141"/>
      <c r="F1542" s="141"/>
      <c r="G1542" s="141"/>
      <c r="H1542" s="141"/>
      <c r="I1542" s="141"/>
      <c r="J1542" s="148"/>
    </row>
    <row r="1543" spans="2:10">
      <c r="B1543" s="147"/>
      <c r="C1543" s="141"/>
      <c r="D1543" s="141"/>
      <c r="E1543" s="141"/>
      <c r="F1543" s="141" t="s">
        <v>83</v>
      </c>
      <c r="G1543" s="141"/>
      <c r="H1543" s="145">
        <f>+[2]INDIRECTOS!B$10</f>
        <v>0.04</v>
      </c>
      <c r="I1543" s="141">
        <f>ROUND(H1543*I1538,2)</f>
        <v>0.15</v>
      </c>
      <c r="J1543" s="148"/>
    </row>
    <row r="1544" spans="2:10">
      <c r="B1544" s="147"/>
      <c r="C1544" s="141"/>
      <c r="D1544" s="141"/>
      <c r="E1544" s="141"/>
      <c r="F1544" s="141" t="s">
        <v>84</v>
      </c>
      <c r="G1544" s="141"/>
      <c r="H1544" s="145">
        <f>+[2]INDIRECTOS!B$11</f>
        <v>0.04</v>
      </c>
      <c r="I1544" s="141">
        <f>ROUND(H1544*I1538,2)</f>
        <v>0.15</v>
      </c>
      <c r="J1544" s="148"/>
    </row>
    <row r="1545" spans="2:10">
      <c r="B1545" s="147"/>
      <c r="C1545" s="141"/>
      <c r="D1545" s="141"/>
      <c r="E1545" s="141"/>
      <c r="F1545" s="141" t="s">
        <v>85</v>
      </c>
      <c r="G1545" s="141"/>
      <c r="H1545" s="145">
        <f>+[2]INDIRECTOS!B$12</f>
        <v>0.02</v>
      </c>
      <c r="I1545" s="141">
        <f>ROUND(H1545*I1538,2)</f>
        <v>0.08</v>
      </c>
      <c r="J1545" s="148"/>
    </row>
    <row r="1546" spans="2:10">
      <c r="B1546" s="147" t="s">
        <v>86</v>
      </c>
      <c r="C1546" s="141"/>
      <c r="D1546" s="141"/>
      <c r="E1546" s="141"/>
      <c r="F1546" s="141"/>
      <c r="G1546" s="141"/>
      <c r="H1546" s="141"/>
      <c r="I1546" s="141">
        <f>SUM(I1543:I1545)</f>
        <v>0.38</v>
      </c>
      <c r="J1546" s="148"/>
    </row>
    <row r="1547" spans="2:10">
      <c r="B1547" s="147" t="s">
        <v>87</v>
      </c>
      <c r="C1547" s="141"/>
      <c r="D1547" s="141"/>
      <c r="E1547" s="141"/>
      <c r="F1547" s="141"/>
      <c r="G1547" s="141"/>
      <c r="H1547" s="141"/>
      <c r="I1547" s="141">
        <f>+I1538+I1546</f>
        <v>4.1429999999999998</v>
      </c>
      <c r="J1547" s="148"/>
    </row>
    <row r="1548" spans="2:10" ht="13.5" thickBot="1">
      <c r="B1548" s="152" t="s">
        <v>88</v>
      </c>
      <c r="C1548" s="153"/>
      <c r="D1548" s="153"/>
      <c r="E1548" s="153"/>
      <c r="F1548" s="153"/>
      <c r="G1548" s="153"/>
      <c r="H1548" s="153" t="s">
        <v>89</v>
      </c>
      <c r="I1548" s="153">
        <f>+I1547</f>
        <v>4.1429999999999998</v>
      </c>
      <c r="J1548" s="154"/>
    </row>
    <row r="1551" spans="2:10" ht="15.75">
      <c r="B1551" s="181" t="s">
        <v>159</v>
      </c>
      <c r="C1551" s="181"/>
      <c r="D1551" s="181"/>
      <c r="E1551" s="181"/>
      <c r="F1551" s="181"/>
      <c r="G1551" s="181"/>
      <c r="H1551" s="181"/>
      <c r="I1551" s="181"/>
      <c r="J1551" s="181"/>
    </row>
    <row r="1552" spans="2:10" ht="13.5" thickBot="1"/>
    <row r="1553" spans="2:10">
      <c r="B1553" s="178" t="s">
        <v>33</v>
      </c>
      <c r="C1553" s="179"/>
      <c r="D1553" s="179"/>
      <c r="E1553" s="179"/>
      <c r="F1553" s="179"/>
      <c r="G1553" s="179"/>
      <c r="H1553" s="179"/>
      <c r="I1553" s="179"/>
      <c r="J1553" s="180"/>
    </row>
    <row r="1554" spans="2:10" ht="15.75">
      <c r="B1554" s="114" t="s">
        <v>21</v>
      </c>
      <c r="C1554" s="1"/>
      <c r="D1554" s="1"/>
      <c r="E1554" s="1"/>
      <c r="F1554" s="1"/>
      <c r="G1554" s="1"/>
      <c r="H1554" s="1"/>
      <c r="I1554" s="1"/>
      <c r="J1554" s="115"/>
    </row>
    <row r="1555" spans="2:10" ht="15.75">
      <c r="B1555" s="116" t="s">
        <v>22</v>
      </c>
      <c r="C1555" s="70"/>
      <c r="D1555" s="70"/>
      <c r="E1555" s="70"/>
      <c r="F1555" s="70"/>
      <c r="G1555" s="70"/>
      <c r="H1555" s="70"/>
      <c r="I1555" s="70"/>
      <c r="J1555" s="117"/>
    </row>
    <row r="1556" spans="2:10">
      <c r="B1556" s="118" t="s">
        <v>34</v>
      </c>
      <c r="C1556" s="76"/>
      <c r="D1556" s="76"/>
      <c r="E1556" s="76"/>
      <c r="F1556" s="76"/>
      <c r="G1556" s="76"/>
      <c r="H1556" s="76"/>
      <c r="I1556" s="76"/>
      <c r="J1556" s="119"/>
    </row>
    <row r="1557" spans="2:10">
      <c r="B1557" s="146" t="s">
        <v>35</v>
      </c>
      <c r="C1557" s="141" t="s">
        <v>228</v>
      </c>
      <c r="D1557" s="76"/>
      <c r="E1557" s="76"/>
      <c r="F1557" s="76"/>
      <c r="G1557" s="76"/>
      <c r="H1557" s="141" t="s">
        <v>217</v>
      </c>
      <c r="I1557" s="141" t="s">
        <v>10</v>
      </c>
      <c r="J1557" s="119"/>
    </row>
    <row r="1558" spans="2:10">
      <c r="B1558" s="147" t="s">
        <v>37</v>
      </c>
      <c r="C1558" s="141"/>
      <c r="D1558" s="141"/>
      <c r="E1558" s="141"/>
      <c r="F1558" s="141"/>
      <c r="G1558" s="141"/>
      <c r="H1558" s="141"/>
      <c r="I1558" s="141"/>
      <c r="J1558" s="148"/>
    </row>
    <row r="1559" spans="2:10">
      <c r="B1559" s="147" t="s">
        <v>38</v>
      </c>
      <c r="C1559" s="141"/>
      <c r="D1559" s="141"/>
      <c r="E1559" s="141"/>
      <c r="F1559" s="141"/>
      <c r="G1559" s="141"/>
      <c r="H1559" s="141"/>
      <c r="I1559" s="141"/>
      <c r="J1559" s="148"/>
    </row>
    <row r="1560" spans="2:10">
      <c r="B1560" s="120" t="s">
        <v>39</v>
      </c>
      <c r="C1560" s="78" t="s">
        <v>40</v>
      </c>
      <c r="D1560" s="78" t="s">
        <v>41</v>
      </c>
      <c r="E1560" s="78" t="s">
        <v>42</v>
      </c>
      <c r="F1560" s="78" t="s">
        <v>43</v>
      </c>
      <c r="G1560" s="78" t="s">
        <v>44</v>
      </c>
      <c r="H1560" s="78" t="s">
        <v>45</v>
      </c>
      <c r="I1560" s="78" t="s">
        <v>46</v>
      </c>
      <c r="J1560" s="121"/>
    </row>
    <row r="1561" spans="2:10">
      <c r="B1561" s="147" t="s">
        <v>48</v>
      </c>
      <c r="C1561" s="141"/>
      <c r="D1561" s="141"/>
      <c r="E1561" s="141"/>
      <c r="F1561" s="141"/>
      <c r="G1561" s="141"/>
      <c r="H1561" s="141"/>
      <c r="I1561" s="141"/>
      <c r="J1561" s="148"/>
    </row>
    <row r="1562" spans="2:10">
      <c r="B1562" s="147"/>
      <c r="C1562" s="141"/>
      <c r="D1562" s="141"/>
      <c r="E1562" s="142"/>
      <c r="F1562" s="142"/>
      <c r="G1562" s="142"/>
      <c r="H1562" s="142"/>
      <c r="I1562" s="142">
        <f>+ROUND(G1562*H1562,2)</f>
        <v>0</v>
      </c>
      <c r="J1562" s="148"/>
    </row>
    <row r="1563" spans="2:10">
      <c r="B1563" s="147"/>
      <c r="C1563" s="141"/>
      <c r="D1563" s="141"/>
      <c r="E1563" s="142"/>
      <c r="F1563" s="142"/>
      <c r="G1563" s="142"/>
      <c r="H1563" s="142"/>
      <c r="I1563" s="142">
        <f>+ROUND(G1563*H1563,2)</f>
        <v>0</v>
      </c>
      <c r="J1563" s="148"/>
    </row>
    <row r="1564" spans="2:10">
      <c r="B1564" s="147" t="str">
        <f>+[2]EQUIPOS!A$32</f>
        <v>HERRAMIENTAS MENORES</v>
      </c>
      <c r="C1564" s="141"/>
      <c r="D1564" s="141"/>
      <c r="E1564" s="142"/>
      <c r="F1564" s="142"/>
      <c r="G1564" s="142"/>
      <c r="H1564" s="142"/>
      <c r="I1564" s="142">
        <f>ROUND(I1594*5%,2)</f>
        <v>0.08</v>
      </c>
      <c r="J1564" s="148"/>
    </row>
    <row r="1565" spans="2:10">
      <c r="B1565" s="147" t="s">
        <v>49</v>
      </c>
      <c r="C1565" s="141"/>
      <c r="D1565" s="141"/>
      <c r="E1565" s="142"/>
      <c r="F1565" s="142"/>
      <c r="G1565" s="142"/>
      <c r="H1565" s="142"/>
      <c r="I1565" s="142">
        <f>SUM(I1562:I1564)</f>
        <v>0.08</v>
      </c>
      <c r="J1565" s="148"/>
    </row>
    <row r="1566" spans="2:10">
      <c r="B1566" s="147" t="s">
        <v>50</v>
      </c>
      <c r="C1566" s="141"/>
      <c r="D1566" s="141"/>
      <c r="E1566" s="141"/>
      <c r="F1566" s="141"/>
      <c r="G1566" s="141"/>
      <c r="H1566" s="141"/>
      <c r="I1566" s="141"/>
      <c r="J1566" s="148"/>
    </row>
    <row r="1567" spans="2:10">
      <c r="B1567" s="147" t="s">
        <v>51</v>
      </c>
      <c r="C1567" s="141"/>
      <c r="D1567" s="141"/>
      <c r="E1567" s="141"/>
      <c r="F1567" s="141"/>
      <c r="G1567" s="141"/>
      <c r="H1567" s="141"/>
      <c r="I1567" s="141"/>
      <c r="J1567" s="148"/>
    </row>
    <row r="1568" spans="2:10">
      <c r="B1568" s="122" t="s">
        <v>52</v>
      </c>
      <c r="C1568" s="78"/>
      <c r="D1568" s="78"/>
      <c r="E1568" s="78"/>
      <c r="F1568" s="78" t="s">
        <v>53</v>
      </c>
      <c r="G1568" s="78" t="s">
        <v>54</v>
      </c>
      <c r="H1568" s="78" t="s">
        <v>55</v>
      </c>
      <c r="I1568" s="78" t="s">
        <v>56</v>
      </c>
      <c r="J1568" s="121"/>
    </row>
    <row r="1569" spans="2:10">
      <c r="B1569" s="147" t="s">
        <v>50</v>
      </c>
      <c r="C1569" s="141"/>
      <c r="D1569" s="141"/>
      <c r="E1569" s="141"/>
      <c r="F1569" s="141"/>
      <c r="G1569" s="141"/>
      <c r="H1569" s="141"/>
      <c r="I1569" s="141"/>
      <c r="J1569" s="148"/>
    </row>
    <row r="1570" spans="2:10">
      <c r="B1570" s="147" t="str">
        <f>+[2]MATERIALES!A$42</f>
        <v>AGUA</v>
      </c>
      <c r="C1570" s="141"/>
      <c r="D1570" s="141"/>
      <c r="E1570" s="141"/>
      <c r="F1570" s="142">
        <f>+[2]MATERIALES!F$42</f>
        <v>3</v>
      </c>
      <c r="G1570" s="141" t="str">
        <f>+[2]MATERIALES!B$42</f>
        <v>M3</v>
      </c>
      <c r="H1570" s="141">
        <v>1E-3</v>
      </c>
      <c r="I1570" s="142">
        <f t="shared" ref="I1570:I1575" si="22">ROUND(F1570*H1570,2)</f>
        <v>0</v>
      </c>
      <c r="J1570" s="148"/>
    </row>
    <row r="1571" spans="2:10">
      <c r="B1571" s="147" t="s">
        <v>211</v>
      </c>
      <c r="C1571" s="141"/>
      <c r="D1571" s="141"/>
      <c r="E1571" s="141"/>
      <c r="F1571" s="142">
        <v>0.25</v>
      </c>
      <c r="G1571" s="141" t="s">
        <v>207</v>
      </c>
      <c r="H1571" s="141">
        <v>3</v>
      </c>
      <c r="I1571" s="142">
        <f t="shared" si="22"/>
        <v>0.75</v>
      </c>
      <c r="J1571" s="148"/>
    </row>
    <row r="1572" spans="2:10">
      <c r="B1572" s="147" t="s">
        <v>212</v>
      </c>
      <c r="C1572" s="141"/>
      <c r="D1572" s="141"/>
      <c r="E1572" s="141"/>
      <c r="F1572" s="142">
        <v>9</v>
      </c>
      <c r="G1572" s="141" t="s">
        <v>214</v>
      </c>
      <c r="H1572" s="141">
        <v>7.0000000000000007E-2</v>
      </c>
      <c r="I1572" s="142">
        <f t="shared" si="22"/>
        <v>0.63</v>
      </c>
      <c r="J1572" s="148"/>
    </row>
    <row r="1573" spans="2:10">
      <c r="B1573" s="147" t="s">
        <v>213</v>
      </c>
      <c r="C1573" s="141"/>
      <c r="D1573" s="141"/>
      <c r="E1573" s="141"/>
      <c r="F1573" s="142">
        <v>0.5</v>
      </c>
      <c r="G1573" s="141" t="s">
        <v>205</v>
      </c>
      <c r="H1573" s="142">
        <v>1</v>
      </c>
      <c r="I1573" s="142">
        <f t="shared" si="22"/>
        <v>0.5</v>
      </c>
      <c r="J1573" s="148"/>
    </row>
    <row r="1574" spans="2:10">
      <c r="B1574" s="147"/>
      <c r="C1574" s="141"/>
      <c r="D1574" s="141"/>
      <c r="E1574" s="141"/>
      <c r="F1574" s="142"/>
      <c r="G1574" s="141"/>
      <c r="H1574" s="142"/>
      <c r="I1574" s="142">
        <f t="shared" si="22"/>
        <v>0</v>
      </c>
      <c r="J1574" s="148"/>
    </row>
    <row r="1575" spans="2:10">
      <c r="B1575" s="147"/>
      <c r="C1575" s="141"/>
      <c r="D1575" s="141"/>
      <c r="E1575" s="141"/>
      <c r="F1575" s="142"/>
      <c r="G1575" s="141"/>
      <c r="H1575" s="142"/>
      <c r="I1575" s="142">
        <f t="shared" si="22"/>
        <v>0</v>
      </c>
      <c r="J1575" s="148"/>
    </row>
    <row r="1576" spans="2:10">
      <c r="B1576" s="147" t="s">
        <v>60</v>
      </c>
      <c r="C1576" s="141"/>
      <c r="D1576" s="141"/>
      <c r="E1576" s="141"/>
      <c r="F1576" s="141"/>
      <c r="G1576" s="141"/>
      <c r="H1576" s="141"/>
      <c r="I1576" s="142">
        <f>SUM(I1570:I1575)</f>
        <v>1.88</v>
      </c>
      <c r="J1576" s="148"/>
    </row>
    <row r="1577" spans="2:10">
      <c r="B1577" s="147" t="s">
        <v>50</v>
      </c>
      <c r="C1577" s="141"/>
      <c r="D1577" s="141"/>
      <c r="E1577" s="141"/>
      <c r="F1577" s="141"/>
      <c r="G1577" s="141"/>
      <c r="H1577" s="141"/>
      <c r="I1577" s="141"/>
      <c r="J1577" s="148"/>
    </row>
    <row r="1578" spans="2:10">
      <c r="B1578" s="147" t="s">
        <v>61</v>
      </c>
      <c r="C1578" s="141"/>
      <c r="D1578" s="141"/>
      <c r="E1578" s="141"/>
      <c r="F1578" s="141"/>
      <c r="G1578" s="141"/>
      <c r="H1578" s="141"/>
      <c r="I1578" s="141"/>
      <c r="J1578" s="148"/>
    </row>
    <row r="1579" spans="2:10">
      <c r="B1579" s="149" t="s">
        <v>62</v>
      </c>
      <c r="C1579" s="143"/>
      <c r="D1579" s="81" t="s">
        <v>63</v>
      </c>
      <c r="E1579" s="143" t="s">
        <v>64</v>
      </c>
      <c r="F1579" s="143" t="s">
        <v>65</v>
      </c>
      <c r="G1579" s="143" t="s">
        <v>66</v>
      </c>
      <c r="H1579" s="143" t="s">
        <v>67</v>
      </c>
      <c r="I1579" s="143" t="s">
        <v>68</v>
      </c>
      <c r="J1579" s="150"/>
    </row>
    <row r="1580" spans="2:10">
      <c r="B1580" s="147" t="s">
        <v>69</v>
      </c>
      <c r="C1580" s="141"/>
      <c r="D1580" s="141" t="s">
        <v>70</v>
      </c>
      <c r="E1580" s="141"/>
      <c r="F1580" s="141"/>
      <c r="G1580" s="141"/>
      <c r="H1580" s="141"/>
      <c r="I1580" s="141"/>
      <c r="J1580" s="148"/>
    </row>
    <row r="1581" spans="2:10">
      <c r="B1581" s="147" t="s">
        <v>71</v>
      </c>
      <c r="C1581" s="141"/>
      <c r="D1581" s="141"/>
      <c r="E1581" s="141"/>
      <c r="F1581" s="141"/>
      <c r="G1581" s="141"/>
      <c r="H1581" s="141"/>
      <c r="I1581" s="141"/>
      <c r="J1581" s="148"/>
    </row>
    <row r="1582" spans="2:10">
      <c r="B1582" s="147"/>
      <c r="C1582" s="141"/>
      <c r="D1582" s="141"/>
      <c r="E1582" s="141"/>
      <c r="F1582" s="141"/>
      <c r="G1582" s="141"/>
      <c r="H1582" s="141"/>
      <c r="I1582" s="141"/>
      <c r="J1582" s="148"/>
    </row>
    <row r="1583" spans="2:10">
      <c r="B1583" s="147"/>
      <c r="C1583" s="141"/>
      <c r="D1583" s="141"/>
      <c r="E1583" s="141"/>
      <c r="F1583" s="141"/>
      <c r="G1583" s="141"/>
      <c r="H1583" s="141"/>
      <c r="I1583" s="141"/>
      <c r="J1583" s="148"/>
    </row>
    <row r="1584" spans="2:10">
      <c r="B1584" s="147"/>
      <c r="C1584" s="141"/>
      <c r="D1584" s="141"/>
      <c r="E1584" s="141"/>
      <c r="F1584" s="141"/>
      <c r="G1584" s="141"/>
      <c r="H1584" s="141"/>
      <c r="I1584" s="141"/>
      <c r="J1584" s="148"/>
    </row>
    <row r="1585" spans="2:10">
      <c r="B1585" s="147" t="s">
        <v>72</v>
      </c>
      <c r="C1585" s="141"/>
      <c r="D1585" s="141"/>
      <c r="E1585" s="141"/>
      <c r="F1585" s="141"/>
      <c r="G1585" s="141"/>
      <c r="H1585" s="141"/>
      <c r="I1585" s="141"/>
      <c r="J1585" s="148"/>
    </row>
    <row r="1586" spans="2:10">
      <c r="B1586" s="147" t="s">
        <v>73</v>
      </c>
      <c r="C1586" s="141"/>
      <c r="D1586" s="141"/>
      <c r="E1586" s="141"/>
      <c r="F1586" s="141"/>
      <c r="G1586" s="141"/>
      <c r="H1586" s="141"/>
      <c r="I1586" s="141"/>
      <c r="J1586" s="148"/>
    </row>
    <row r="1587" spans="2:10">
      <c r="B1587" s="147" t="s">
        <v>74</v>
      </c>
      <c r="C1587" s="141"/>
      <c r="D1587" s="141"/>
      <c r="E1587" s="141"/>
      <c r="F1587" s="141"/>
      <c r="G1587" s="141"/>
      <c r="H1587" s="141"/>
      <c r="I1587" s="141"/>
      <c r="J1587" s="148"/>
    </row>
    <row r="1588" spans="2:10">
      <c r="B1588" s="151" t="s">
        <v>75</v>
      </c>
      <c r="C1588" s="144"/>
      <c r="D1588" s="144"/>
      <c r="E1588" s="143" t="s">
        <v>55</v>
      </c>
      <c r="F1588" s="143" t="s">
        <v>76</v>
      </c>
      <c r="G1588" s="143" t="s">
        <v>77</v>
      </c>
      <c r="H1588" s="143" t="s">
        <v>45</v>
      </c>
      <c r="I1588" s="143" t="s">
        <v>56</v>
      </c>
      <c r="J1588" s="150"/>
    </row>
    <row r="1589" spans="2:10">
      <c r="B1589" s="147"/>
      <c r="C1589" s="141"/>
      <c r="D1589" s="141"/>
      <c r="E1589" s="141"/>
      <c r="F1589" s="141"/>
      <c r="G1589" s="141"/>
      <c r="H1589" s="141"/>
      <c r="I1589" s="141"/>
      <c r="J1589" s="148"/>
    </row>
    <row r="1590" spans="2:10">
      <c r="B1590" s="147" t="str">
        <f>+'[2]MANO DE OBRA'!B$8</f>
        <v>CAT I                   PEONES</v>
      </c>
      <c r="C1590" s="141"/>
      <c r="D1590" s="141"/>
      <c r="E1590" s="141">
        <v>1</v>
      </c>
      <c r="F1590" s="142">
        <f>+'[2]MANO DE OBRA'!B$22</f>
        <v>1.4282860472222223</v>
      </c>
      <c r="G1590" s="141">
        <f>ROUND(E1590*F1590,2)</f>
        <v>1.43</v>
      </c>
      <c r="H1590" s="142">
        <v>0.5</v>
      </c>
      <c r="I1590" s="142">
        <f>ROUND(G1590*H1590,2)</f>
        <v>0.72</v>
      </c>
      <c r="J1590" s="148"/>
    </row>
    <row r="1591" spans="2:10">
      <c r="B1591" s="147" t="str">
        <f>+'[2]MANO DE OBRA'!D$8</f>
        <v>CAT III ALB, FIE, CARP, ELEC</v>
      </c>
      <c r="C1591" s="141"/>
      <c r="D1591" s="141"/>
      <c r="E1591" s="141">
        <v>1</v>
      </c>
      <c r="F1591" s="142">
        <f>+'[2]MANO DE OBRA'!D$22</f>
        <v>1.4282860472222223</v>
      </c>
      <c r="G1591" s="142">
        <f>ROUND(E1591*F1591,2)</f>
        <v>1.43</v>
      </c>
      <c r="H1591" s="142">
        <f>+H1590</f>
        <v>0.5</v>
      </c>
      <c r="I1591" s="142">
        <f>ROUND(G1591*H1591,2)</f>
        <v>0.72</v>
      </c>
      <c r="J1591" s="148"/>
    </row>
    <row r="1592" spans="2:10">
      <c r="B1592" s="147" t="str">
        <f>+'[2]MANO DE OBRA'!E$8</f>
        <v>CAT IV MAESTRO, PERFORADOR</v>
      </c>
      <c r="C1592" s="141"/>
      <c r="D1592" s="141"/>
      <c r="E1592" s="141">
        <v>0.2</v>
      </c>
      <c r="F1592" s="142">
        <f>+'[2]MANO DE OBRA'!E$22</f>
        <v>1.4282860472222223</v>
      </c>
      <c r="G1592" s="142">
        <f>ROUND(E1592*F1592,2)</f>
        <v>0.28999999999999998</v>
      </c>
      <c r="H1592" s="142">
        <f>+H1590</f>
        <v>0.5</v>
      </c>
      <c r="I1592" s="142">
        <f>ROUND(G1592*H1592,2)</f>
        <v>0.15</v>
      </c>
      <c r="J1592" s="148"/>
    </row>
    <row r="1593" spans="2:10">
      <c r="B1593" s="147"/>
      <c r="C1593" s="141"/>
      <c r="D1593" s="141"/>
      <c r="E1593" s="141"/>
      <c r="F1593" s="142"/>
      <c r="G1593" s="142"/>
      <c r="H1593" s="142"/>
      <c r="I1593" s="142">
        <f>ROUND(G1593*H1593,2)</f>
        <v>0</v>
      </c>
      <c r="J1593" s="148"/>
    </row>
    <row r="1594" spans="2:10">
      <c r="B1594" s="147" t="s">
        <v>78</v>
      </c>
      <c r="C1594" s="141"/>
      <c r="D1594" s="141"/>
      <c r="E1594" s="141"/>
      <c r="F1594" s="141"/>
      <c r="G1594" s="141"/>
      <c r="H1594" s="141"/>
      <c r="I1594" s="141">
        <f>SUM(I1590:I1593)</f>
        <v>1.5899999999999999</v>
      </c>
      <c r="J1594" s="148"/>
    </row>
    <row r="1595" spans="2:10">
      <c r="B1595" s="147"/>
      <c r="C1595" s="141"/>
      <c r="D1595" s="141"/>
      <c r="E1595" s="141"/>
      <c r="F1595" s="141"/>
      <c r="G1595" s="141"/>
      <c r="H1595" s="141"/>
      <c r="I1595" s="141"/>
      <c r="J1595" s="148"/>
    </row>
    <row r="1596" spans="2:10">
      <c r="B1596" s="147" t="s">
        <v>79</v>
      </c>
      <c r="C1596" s="141"/>
      <c r="D1596" s="141"/>
      <c r="E1596" s="141"/>
      <c r="F1596" s="141"/>
      <c r="G1596" s="141"/>
      <c r="H1596" s="141"/>
      <c r="I1596" s="141">
        <f>+I1594+I1576+I1565</f>
        <v>3.55</v>
      </c>
      <c r="J1596" s="148"/>
    </row>
    <row r="1597" spans="2:10">
      <c r="B1597" s="147"/>
      <c r="C1597" s="141"/>
      <c r="D1597" s="141"/>
      <c r="E1597" s="141"/>
      <c r="F1597" s="141"/>
      <c r="G1597" s="141"/>
      <c r="H1597" s="141"/>
      <c r="I1597" s="141"/>
      <c r="J1597" s="148"/>
    </row>
    <row r="1598" spans="2:10">
      <c r="B1598" s="147" t="s">
        <v>80</v>
      </c>
      <c r="C1598" s="141"/>
      <c r="D1598" s="141"/>
      <c r="E1598" s="141"/>
      <c r="F1598" s="141"/>
      <c r="G1598" s="141"/>
      <c r="H1598" s="141"/>
      <c r="I1598" s="141" t="s">
        <v>81</v>
      </c>
      <c r="J1598" s="148"/>
    </row>
    <row r="1599" spans="2:10">
      <c r="B1599" s="120" t="s">
        <v>82</v>
      </c>
      <c r="C1599" s="77"/>
      <c r="D1599" s="77"/>
      <c r="E1599" s="77"/>
      <c r="F1599" s="77"/>
      <c r="G1599" s="77"/>
      <c r="H1599" s="78" t="s">
        <v>47</v>
      </c>
      <c r="I1599" s="78" t="s">
        <v>56</v>
      </c>
      <c r="J1599" s="126"/>
    </row>
    <row r="1600" spans="2:10">
      <c r="B1600" s="147"/>
      <c r="C1600" s="141"/>
      <c r="D1600" s="141"/>
      <c r="E1600" s="141"/>
      <c r="F1600" s="141"/>
      <c r="G1600" s="141"/>
      <c r="H1600" s="141"/>
      <c r="I1600" s="141"/>
      <c r="J1600" s="148"/>
    </row>
    <row r="1601" spans="2:10">
      <c r="B1601" s="147"/>
      <c r="C1601" s="141"/>
      <c r="D1601" s="141"/>
      <c r="E1601" s="141"/>
      <c r="F1601" s="141" t="s">
        <v>83</v>
      </c>
      <c r="G1601" s="141"/>
      <c r="H1601" s="145">
        <f>+[2]INDIRECTOS!B$10</f>
        <v>0.04</v>
      </c>
      <c r="I1601" s="141">
        <f>ROUND(H1601*I1596,2)</f>
        <v>0.14000000000000001</v>
      </c>
      <c r="J1601" s="148"/>
    </row>
    <row r="1602" spans="2:10">
      <c r="B1602" s="147"/>
      <c r="C1602" s="141"/>
      <c r="D1602" s="141"/>
      <c r="E1602" s="141"/>
      <c r="F1602" s="141" t="s">
        <v>84</v>
      </c>
      <c r="G1602" s="141"/>
      <c r="H1602" s="145">
        <f>+[2]INDIRECTOS!B$11</f>
        <v>0.04</v>
      </c>
      <c r="I1602" s="141">
        <f>ROUND(H1602*I1596,2)</f>
        <v>0.14000000000000001</v>
      </c>
      <c r="J1602" s="148"/>
    </row>
    <row r="1603" spans="2:10">
      <c r="B1603" s="147"/>
      <c r="C1603" s="141"/>
      <c r="D1603" s="141"/>
      <c r="E1603" s="141"/>
      <c r="F1603" s="141" t="s">
        <v>85</v>
      </c>
      <c r="G1603" s="141"/>
      <c r="H1603" s="145">
        <f>+[2]INDIRECTOS!B$12</f>
        <v>0.02</v>
      </c>
      <c r="I1603" s="141">
        <f>ROUND(H1603*I1596,2)</f>
        <v>7.0000000000000007E-2</v>
      </c>
      <c r="J1603" s="148"/>
    </row>
    <row r="1604" spans="2:10">
      <c r="B1604" s="147" t="s">
        <v>86</v>
      </c>
      <c r="C1604" s="141"/>
      <c r="D1604" s="141"/>
      <c r="E1604" s="141"/>
      <c r="F1604" s="141"/>
      <c r="G1604" s="141"/>
      <c r="H1604" s="141"/>
      <c r="I1604" s="141">
        <f>SUM(I1601:I1603)</f>
        <v>0.35000000000000003</v>
      </c>
      <c r="J1604" s="148"/>
    </row>
    <row r="1605" spans="2:10">
      <c r="B1605" s="147" t="s">
        <v>87</v>
      </c>
      <c r="C1605" s="141"/>
      <c r="D1605" s="141"/>
      <c r="E1605" s="141"/>
      <c r="F1605" s="141"/>
      <c r="G1605" s="141"/>
      <c r="H1605" s="141"/>
      <c r="I1605" s="141">
        <f>+I1596+I1604</f>
        <v>3.9</v>
      </c>
      <c r="J1605" s="148"/>
    </row>
    <row r="1606" spans="2:10" ht="13.5" thickBot="1">
      <c r="B1606" s="152" t="s">
        <v>88</v>
      </c>
      <c r="C1606" s="153"/>
      <c r="D1606" s="153"/>
      <c r="E1606" s="153"/>
      <c r="F1606" s="153"/>
      <c r="G1606" s="153"/>
      <c r="H1606" s="153" t="s">
        <v>89</v>
      </c>
      <c r="I1606" s="153">
        <f>+I1605</f>
        <v>3.9</v>
      </c>
      <c r="J1606" s="154"/>
    </row>
  </sheetData>
  <mergeCells count="56">
    <mergeCell ref="B1263:J1263"/>
    <mergeCell ref="B1261:J1261"/>
    <mergeCell ref="B3:J3"/>
    <mergeCell ref="B60:J60"/>
    <mergeCell ref="B117:J117"/>
    <mergeCell ref="B1035:J1035"/>
    <mergeCell ref="B347:J347"/>
    <mergeCell ref="B404:J404"/>
    <mergeCell ref="B461:J461"/>
    <mergeCell ref="B174:J174"/>
    <mergeCell ref="B231:J231"/>
    <mergeCell ref="B290:J290"/>
    <mergeCell ref="B860:J860"/>
    <mergeCell ref="B689:J689"/>
    <mergeCell ref="B746:J746"/>
    <mergeCell ref="B803:J803"/>
    <mergeCell ref="B518:J518"/>
    <mergeCell ref="B575:J575"/>
    <mergeCell ref="B632:J632"/>
    <mergeCell ref="B1092:J1092"/>
    <mergeCell ref="B1149:J1149"/>
    <mergeCell ref="B687:J687"/>
    <mergeCell ref="B744:J744"/>
    <mergeCell ref="B801:J801"/>
    <mergeCell ref="B858:J858"/>
    <mergeCell ref="B1033:J1033"/>
    <mergeCell ref="B976:J976"/>
    <mergeCell ref="B917:J917"/>
    <mergeCell ref="B919:J919"/>
    <mergeCell ref="B974:J974"/>
    <mergeCell ref="B1206:J1206"/>
    <mergeCell ref="B1:J1"/>
    <mergeCell ref="B58:J58"/>
    <mergeCell ref="B115:J115"/>
    <mergeCell ref="B172:J172"/>
    <mergeCell ref="B229:J229"/>
    <mergeCell ref="B288:J288"/>
    <mergeCell ref="B345:J345"/>
    <mergeCell ref="B402:J402"/>
    <mergeCell ref="B459:J459"/>
    <mergeCell ref="B516:J516"/>
    <mergeCell ref="B573:J573"/>
    <mergeCell ref="B630:J630"/>
    <mergeCell ref="B1090:J1090"/>
    <mergeCell ref="B1147:J1147"/>
    <mergeCell ref="B1204:J1204"/>
    <mergeCell ref="B1319:J1319"/>
    <mergeCell ref="B1321:J1321"/>
    <mergeCell ref="B1377:J1377"/>
    <mergeCell ref="B1379:J1379"/>
    <mergeCell ref="B1435:J1435"/>
    <mergeCell ref="B1437:J1437"/>
    <mergeCell ref="B1493:J1493"/>
    <mergeCell ref="B1495:J1495"/>
    <mergeCell ref="B1551:J1551"/>
    <mergeCell ref="B1553:J1553"/>
  </mergeCells>
  <printOptions horizontalCentered="1" verticalCentered="1"/>
  <pageMargins left="0.65" right="0.19" top="0.2" bottom="0.71" header="0.3" footer="0.3"/>
  <pageSetup paperSize="9" scale="73" orientation="portrait" r:id="rId1"/>
  <rowBreaks count="24" manualBreakCount="24">
    <brk id="57" min="1" max="9" man="1"/>
    <brk id="114" min="1" max="9" man="1"/>
    <brk id="171" min="1" max="9" man="1"/>
    <brk id="228" min="1" max="9" man="1"/>
    <brk id="287" min="1" max="9" man="1"/>
    <brk id="344" min="1" max="9" man="1"/>
    <brk id="401" min="1" max="9" man="1"/>
    <brk id="458" min="1" max="9" man="1"/>
    <brk id="515" min="1" max="9" man="1"/>
    <brk id="572" min="1" max="9" man="1"/>
    <brk id="629" min="1" max="9" man="1"/>
    <brk id="686" min="1" max="9" man="1"/>
    <brk id="743" min="1" max="9" man="1"/>
    <brk id="800" min="1" max="9" man="1"/>
    <brk id="857" min="1" max="9" man="1"/>
    <brk id="916" min="1" max="9" man="1"/>
    <brk id="1032" min="1" max="9" man="1"/>
    <brk id="1089" min="1" max="9" man="1"/>
    <brk id="1146" min="1" max="9" man="1"/>
    <brk id="1203" min="1" max="9" man="1"/>
    <brk id="1376" min="1" max="9" man="1"/>
    <brk id="1434" min="1" max="9" man="1"/>
    <brk id="1492" min="1" max="9" man="1"/>
    <brk id="1550" min="1" max="9" man="1"/>
  </rowBreaks>
</worksheet>
</file>

<file path=xl/worksheets/sheet3.xml><?xml version="1.0" encoding="utf-8"?>
<worksheet xmlns="http://schemas.openxmlformats.org/spreadsheetml/2006/main" xmlns:r="http://schemas.openxmlformats.org/officeDocument/2006/relationships">
  <dimension ref="B1:L1376"/>
  <sheetViews>
    <sheetView tabSelected="1" topLeftCell="A1375" workbookViewId="0">
      <selection activeCell="B1321" sqref="B1321:J1376"/>
    </sheetView>
  </sheetViews>
  <sheetFormatPr baseColWidth="10" defaultRowHeight="12.75"/>
  <cols>
    <col min="2" max="2" width="14.140625" customWidth="1"/>
    <col min="3" max="3" width="25.5703125" customWidth="1"/>
    <col min="6" max="6" width="13" customWidth="1"/>
    <col min="7" max="7" width="14.5703125" customWidth="1"/>
    <col min="8" max="8" width="14.140625" customWidth="1"/>
  </cols>
  <sheetData>
    <row r="1" spans="2:10" ht="15.75">
      <c r="B1" s="181" t="s">
        <v>160</v>
      </c>
      <c r="C1" s="181"/>
      <c r="D1" s="181"/>
      <c r="E1" s="181"/>
      <c r="F1" s="181"/>
      <c r="G1" s="181"/>
      <c r="H1" s="181"/>
      <c r="I1" s="181"/>
      <c r="J1" s="181"/>
    </row>
    <row r="2" spans="2:10" ht="13.5" thickBot="1"/>
    <row r="3" spans="2:10">
      <c r="B3" s="178" t="s">
        <v>33</v>
      </c>
      <c r="C3" s="179"/>
      <c r="D3" s="179"/>
      <c r="E3" s="179"/>
      <c r="F3" s="179"/>
      <c r="G3" s="179"/>
      <c r="H3" s="179"/>
      <c r="I3" s="179"/>
      <c r="J3" s="180"/>
    </row>
    <row r="4" spans="2:10" ht="15.75">
      <c r="B4" s="114" t="s">
        <v>21</v>
      </c>
      <c r="C4" s="1"/>
      <c r="D4" s="1"/>
      <c r="E4" s="1"/>
      <c r="F4" s="1"/>
      <c r="G4" s="1"/>
      <c r="H4" s="1"/>
      <c r="I4" s="1"/>
      <c r="J4" s="115"/>
    </row>
    <row r="5" spans="2:10" ht="15.75">
      <c r="B5" s="116" t="s">
        <v>22</v>
      </c>
      <c r="C5" s="70"/>
      <c r="D5" s="70"/>
      <c r="E5" s="70"/>
      <c r="F5" s="70"/>
      <c r="G5" s="70"/>
      <c r="H5" s="70"/>
      <c r="I5" s="70"/>
      <c r="J5" s="117"/>
    </row>
    <row r="6" spans="2:10">
      <c r="B6" s="118" t="s">
        <v>34</v>
      </c>
      <c r="C6" s="76"/>
      <c r="D6" s="76"/>
      <c r="E6" s="76"/>
      <c r="F6" s="76"/>
      <c r="G6" s="76"/>
      <c r="H6" s="76"/>
      <c r="I6" s="76"/>
      <c r="J6" s="119"/>
    </row>
    <row r="7" spans="2:10">
      <c r="B7" s="118" t="s">
        <v>35</v>
      </c>
      <c r="C7" s="76" t="s">
        <v>36</v>
      </c>
      <c r="D7" s="76"/>
      <c r="E7" s="76"/>
      <c r="F7" s="76"/>
      <c r="G7" s="76"/>
      <c r="H7" s="141" t="s">
        <v>217</v>
      </c>
      <c r="I7" s="141" t="s">
        <v>10</v>
      </c>
      <c r="J7" s="119"/>
    </row>
    <row r="8" spans="2:10">
      <c r="B8" s="118" t="s">
        <v>37</v>
      </c>
      <c r="C8" s="76"/>
      <c r="D8" s="76"/>
      <c r="E8" s="76"/>
      <c r="F8" s="76"/>
      <c r="G8" s="76"/>
      <c r="H8" s="76"/>
      <c r="I8" s="76"/>
      <c r="J8" s="119"/>
    </row>
    <row r="9" spans="2:10">
      <c r="B9" s="118" t="s">
        <v>38</v>
      </c>
      <c r="C9" s="76"/>
      <c r="D9" s="76"/>
      <c r="E9" s="76"/>
      <c r="F9" s="76"/>
      <c r="G9" s="76"/>
      <c r="H9" s="76"/>
      <c r="I9" s="76"/>
      <c r="J9" s="119"/>
    </row>
    <row r="10" spans="2:10">
      <c r="B10" s="120" t="s">
        <v>39</v>
      </c>
      <c r="C10" s="78" t="s">
        <v>40</v>
      </c>
      <c r="D10" s="78" t="s">
        <v>41</v>
      </c>
      <c r="E10" s="78" t="s">
        <v>42</v>
      </c>
      <c r="F10" s="78" t="s">
        <v>43</v>
      </c>
      <c r="G10" s="78" t="s">
        <v>44</v>
      </c>
      <c r="H10" s="78" t="s">
        <v>45</v>
      </c>
      <c r="I10" s="78" t="s">
        <v>46</v>
      </c>
      <c r="J10" s="121"/>
    </row>
    <row r="11" spans="2:10">
      <c r="B11" s="118" t="s">
        <v>48</v>
      </c>
      <c r="C11" s="76"/>
      <c r="D11" s="76"/>
      <c r="E11" s="76"/>
      <c r="F11" s="76"/>
      <c r="G11" s="76"/>
      <c r="H11" s="76"/>
      <c r="I11" s="76"/>
      <c r="J11" s="119"/>
    </row>
    <row r="12" spans="2:10">
      <c r="B12" s="118" t="str">
        <f>+[1]EQUIPOS!A22</f>
        <v>CORTADORA DE HORMIGON/ASFALTO</v>
      </c>
      <c r="C12" s="76"/>
      <c r="D12" s="76">
        <v>1</v>
      </c>
      <c r="E12" s="79"/>
      <c r="F12" s="79"/>
      <c r="G12" s="79">
        <f>+[1]EQUIPOS!H22</f>
        <v>10</v>
      </c>
      <c r="H12" s="79">
        <v>0.05</v>
      </c>
      <c r="I12" s="79">
        <f>+ROUND(D12*G12*H12,2)</f>
        <v>0.5</v>
      </c>
      <c r="J12" s="119"/>
    </row>
    <row r="13" spans="2:10">
      <c r="B13" s="118"/>
      <c r="C13" s="76"/>
      <c r="D13" s="76"/>
      <c r="E13" s="79"/>
      <c r="F13" s="79"/>
      <c r="G13" s="79">
        <f>+ROUND(D13*E13*F13,2)</f>
        <v>0</v>
      </c>
      <c r="H13" s="79"/>
      <c r="I13" s="79">
        <f>+ROUND(G13*H13,2)</f>
        <v>0</v>
      </c>
      <c r="J13" s="119"/>
    </row>
    <row r="14" spans="2:10">
      <c r="B14" s="118" t="str">
        <f>+[1]EQUIPOS!A$32</f>
        <v>HERRAMIENTAS MENORES</v>
      </c>
      <c r="C14" s="76"/>
      <c r="D14" s="76"/>
      <c r="E14" s="79"/>
      <c r="F14" s="79"/>
      <c r="G14" s="79">
        <f>+ROUND(D14*E14*F14,2)</f>
        <v>0</v>
      </c>
      <c r="H14" s="79"/>
      <c r="I14" s="79">
        <f>ROUND(I44*5%,2)</f>
        <v>0.02</v>
      </c>
      <c r="J14" s="119"/>
    </row>
    <row r="15" spans="2:10">
      <c r="B15" s="118" t="s">
        <v>49</v>
      </c>
      <c r="C15" s="76"/>
      <c r="D15" s="76"/>
      <c r="E15" s="79"/>
      <c r="F15" s="79"/>
      <c r="G15" s="79"/>
      <c r="H15" s="79"/>
      <c r="I15" s="79">
        <f>SUM(I12:I14)</f>
        <v>0.52</v>
      </c>
      <c r="J15" s="119"/>
    </row>
    <row r="16" spans="2:10">
      <c r="B16" s="118" t="s">
        <v>50</v>
      </c>
      <c r="C16" s="76"/>
      <c r="D16" s="76"/>
      <c r="E16" s="76"/>
      <c r="F16" s="76"/>
      <c r="G16" s="76"/>
      <c r="H16" s="76"/>
      <c r="I16" s="76"/>
      <c r="J16" s="119"/>
    </row>
    <row r="17" spans="2:10">
      <c r="B17" s="118" t="s">
        <v>51</v>
      </c>
      <c r="C17" s="76"/>
      <c r="D17" s="76"/>
      <c r="E17" s="76"/>
      <c r="F17" s="76"/>
      <c r="G17" s="76"/>
      <c r="H17" s="76"/>
      <c r="I17" s="76"/>
      <c r="J17" s="119"/>
    </row>
    <row r="18" spans="2:10">
      <c r="B18" s="122" t="s">
        <v>52</v>
      </c>
      <c r="C18" s="78"/>
      <c r="D18" s="78"/>
      <c r="E18" s="78"/>
      <c r="F18" s="78" t="s">
        <v>53</v>
      </c>
      <c r="G18" s="78" t="s">
        <v>54</v>
      </c>
      <c r="H18" s="78" t="s">
        <v>55</v>
      </c>
      <c r="I18" s="78" t="s">
        <v>56</v>
      </c>
      <c r="J18" s="121"/>
    </row>
    <row r="19" spans="2:10">
      <c r="B19" s="118" t="s">
        <v>50</v>
      </c>
      <c r="C19" s="76"/>
      <c r="D19" s="76"/>
      <c r="E19" s="76"/>
      <c r="F19" s="76"/>
      <c r="G19" s="76"/>
      <c r="H19" s="76"/>
      <c r="I19" s="76"/>
      <c r="J19" s="119"/>
    </row>
    <row r="20" spans="2:10">
      <c r="B20" s="118" t="str">
        <f>+[1]MATERIALES!A11</f>
        <v>MATERIAL MEJORAMIENTO</v>
      </c>
      <c r="C20" s="76"/>
      <c r="D20" s="76"/>
      <c r="E20" s="76"/>
      <c r="F20" s="79">
        <f>+[1]MATERIALES!F11</f>
        <v>12</v>
      </c>
      <c r="G20" s="76" t="str">
        <f>+[1]MATERIALES!B11</f>
        <v>M3</v>
      </c>
      <c r="H20" s="79">
        <v>0.2</v>
      </c>
      <c r="I20" s="79">
        <f t="shared" ref="I20:I25" si="0">ROUND(F20*H20,2)</f>
        <v>2.4</v>
      </c>
      <c r="J20" s="119"/>
    </row>
    <row r="21" spans="2:10">
      <c r="B21" s="118" t="s">
        <v>57</v>
      </c>
      <c r="C21" s="76"/>
      <c r="D21" s="76"/>
      <c r="E21" s="76"/>
      <c r="F21" s="79"/>
      <c r="G21" s="76"/>
      <c r="H21" s="79"/>
      <c r="I21" s="79">
        <f t="shared" si="0"/>
        <v>0</v>
      </c>
      <c r="J21" s="119"/>
    </row>
    <row r="22" spans="2:10">
      <c r="B22" s="118" t="s">
        <v>58</v>
      </c>
      <c r="C22" s="76"/>
      <c r="D22" s="76"/>
      <c r="E22" s="76"/>
      <c r="F22" s="79"/>
      <c r="G22" s="76"/>
      <c r="H22" s="79"/>
      <c r="I22" s="79">
        <f t="shared" si="0"/>
        <v>0</v>
      </c>
      <c r="J22" s="119"/>
    </row>
    <row r="23" spans="2:10">
      <c r="B23" s="118" t="s">
        <v>58</v>
      </c>
      <c r="C23" s="76"/>
      <c r="D23" s="76"/>
      <c r="E23" s="76"/>
      <c r="F23" s="79"/>
      <c r="G23" s="76"/>
      <c r="H23" s="79"/>
      <c r="I23" s="79">
        <f t="shared" si="0"/>
        <v>0</v>
      </c>
      <c r="J23" s="119"/>
    </row>
    <row r="24" spans="2:10">
      <c r="B24" s="118" t="s">
        <v>58</v>
      </c>
      <c r="C24" s="76"/>
      <c r="D24" s="76"/>
      <c r="E24" s="76"/>
      <c r="F24" s="79"/>
      <c r="G24" s="76"/>
      <c r="H24" s="79"/>
      <c r="I24" s="79">
        <f t="shared" si="0"/>
        <v>0</v>
      </c>
      <c r="J24" s="119"/>
    </row>
    <row r="25" spans="2:10">
      <c r="B25" s="118" t="s">
        <v>59</v>
      </c>
      <c r="C25" s="76"/>
      <c r="D25" s="76"/>
      <c r="E25" s="76"/>
      <c r="F25" s="79"/>
      <c r="G25" s="76"/>
      <c r="H25" s="79"/>
      <c r="I25" s="79">
        <f t="shared" si="0"/>
        <v>0</v>
      </c>
      <c r="J25" s="119"/>
    </row>
    <row r="26" spans="2:10">
      <c r="B26" s="118" t="s">
        <v>60</v>
      </c>
      <c r="C26" s="76"/>
      <c r="D26" s="76"/>
      <c r="E26" s="76"/>
      <c r="F26" s="76"/>
      <c r="G26" s="76"/>
      <c r="H26" s="76"/>
      <c r="I26" s="79">
        <f>SUM(I20:I25)</f>
        <v>2.4</v>
      </c>
      <c r="J26" s="119"/>
    </row>
    <row r="27" spans="2:10">
      <c r="B27" s="118" t="s">
        <v>50</v>
      </c>
      <c r="C27" s="76"/>
      <c r="D27" s="76"/>
      <c r="E27" s="76"/>
      <c r="F27" s="76"/>
      <c r="G27" s="76"/>
      <c r="H27" s="76"/>
      <c r="I27" s="76"/>
      <c r="J27" s="119"/>
    </row>
    <row r="28" spans="2:10">
      <c r="B28" s="118" t="s">
        <v>61</v>
      </c>
      <c r="C28" s="76"/>
      <c r="D28" s="76"/>
      <c r="E28" s="76"/>
      <c r="F28" s="76"/>
      <c r="G28" s="76"/>
      <c r="H28" s="76"/>
      <c r="I28" s="76"/>
      <c r="J28" s="119"/>
    </row>
    <row r="29" spans="2:10">
      <c r="B29" s="123" t="s">
        <v>62</v>
      </c>
      <c r="C29" s="80"/>
      <c r="D29" s="81" t="s">
        <v>63</v>
      </c>
      <c r="E29" s="80" t="s">
        <v>64</v>
      </c>
      <c r="F29" s="80" t="s">
        <v>65</v>
      </c>
      <c r="G29" s="80" t="s">
        <v>66</v>
      </c>
      <c r="H29" s="80" t="s">
        <v>67</v>
      </c>
      <c r="I29" s="80" t="s">
        <v>68</v>
      </c>
      <c r="J29" s="124"/>
    </row>
    <row r="30" spans="2:10">
      <c r="B30" s="118" t="s">
        <v>69</v>
      </c>
      <c r="C30" s="76"/>
      <c r="D30" s="76" t="s">
        <v>70</v>
      </c>
      <c r="E30" s="76"/>
      <c r="F30" s="76"/>
      <c r="G30" s="76"/>
      <c r="H30" s="76"/>
      <c r="I30" s="76"/>
      <c r="J30" s="119"/>
    </row>
    <row r="31" spans="2:10">
      <c r="B31" s="118" t="s">
        <v>71</v>
      </c>
      <c r="C31" s="76"/>
      <c r="D31" s="76"/>
      <c r="E31" s="76"/>
      <c r="F31" s="76"/>
      <c r="G31" s="76"/>
      <c r="H31" s="76"/>
      <c r="I31" s="76"/>
      <c r="J31" s="119"/>
    </row>
    <row r="32" spans="2:10">
      <c r="B32" s="118"/>
      <c r="C32" s="76"/>
      <c r="D32" s="76"/>
      <c r="E32" s="76"/>
      <c r="F32" s="76"/>
      <c r="G32" s="76"/>
      <c r="H32" s="76"/>
      <c r="I32" s="76"/>
      <c r="J32" s="119"/>
    </row>
    <row r="33" spans="2:10">
      <c r="B33" s="118"/>
      <c r="C33" s="76"/>
      <c r="D33" s="76"/>
      <c r="E33" s="76"/>
      <c r="F33" s="76"/>
      <c r="G33" s="76"/>
      <c r="H33" s="76"/>
      <c r="I33" s="76"/>
      <c r="J33" s="119"/>
    </row>
    <row r="34" spans="2:10">
      <c r="B34" s="118"/>
      <c r="C34" s="76"/>
      <c r="D34" s="76"/>
      <c r="E34" s="76"/>
      <c r="F34" s="76"/>
      <c r="G34" s="76"/>
      <c r="H34" s="76"/>
      <c r="I34" s="76"/>
      <c r="J34" s="119"/>
    </row>
    <row r="35" spans="2:10">
      <c r="B35" s="118" t="s">
        <v>72</v>
      </c>
      <c r="C35" s="76"/>
      <c r="D35" s="76"/>
      <c r="E35" s="76"/>
      <c r="F35" s="76"/>
      <c r="G35" s="76"/>
      <c r="H35" s="76"/>
      <c r="I35" s="76"/>
      <c r="J35" s="119"/>
    </row>
    <row r="36" spans="2:10">
      <c r="B36" s="118" t="s">
        <v>73</v>
      </c>
      <c r="C36" s="76"/>
      <c r="D36" s="76"/>
      <c r="E36" s="76"/>
      <c r="F36" s="76"/>
      <c r="G36" s="76"/>
      <c r="H36" s="76"/>
      <c r="I36" s="76"/>
      <c r="J36" s="119"/>
    </row>
    <row r="37" spans="2:10">
      <c r="B37" s="118" t="s">
        <v>74</v>
      </c>
      <c r="C37" s="76"/>
      <c r="D37" s="76"/>
      <c r="E37" s="76"/>
      <c r="F37" s="76"/>
      <c r="G37" s="76"/>
      <c r="H37" s="76"/>
      <c r="I37" s="76"/>
      <c r="J37" s="119"/>
    </row>
    <row r="38" spans="2:10">
      <c r="B38" s="125" t="s">
        <v>75</v>
      </c>
      <c r="C38" s="82"/>
      <c r="D38" s="82"/>
      <c r="E38" s="80" t="s">
        <v>55</v>
      </c>
      <c r="F38" s="80" t="s">
        <v>76</v>
      </c>
      <c r="G38" s="80" t="s">
        <v>77</v>
      </c>
      <c r="H38" s="80" t="s">
        <v>45</v>
      </c>
      <c r="I38" s="80" t="s">
        <v>56</v>
      </c>
      <c r="J38" s="124"/>
    </row>
    <row r="39" spans="2:10">
      <c r="B39" s="118"/>
      <c r="C39" s="76"/>
      <c r="D39" s="76"/>
      <c r="E39" s="76"/>
      <c r="F39" s="76"/>
      <c r="G39" s="76"/>
      <c r="H39" s="76"/>
      <c r="I39" s="76"/>
      <c r="J39" s="119"/>
    </row>
    <row r="40" spans="2:10">
      <c r="B40" s="118" t="str">
        <f>+'[1]MANO DE OBRA'!B$8</f>
        <v>CAT I                   PEONES</v>
      </c>
      <c r="C40" s="76"/>
      <c r="D40" s="76"/>
      <c r="E40" s="76">
        <v>2</v>
      </c>
      <c r="F40" s="79">
        <f>+'[1]MANO DE OBRA'!B$22</f>
        <v>1.4282860472222223</v>
      </c>
      <c r="G40" s="76">
        <f>ROUND(E40*F40,2)</f>
        <v>2.86</v>
      </c>
      <c r="H40" s="79">
        <v>0.05</v>
      </c>
      <c r="I40" s="79">
        <f>ROUND(G40*H40,2)</f>
        <v>0.14000000000000001</v>
      </c>
      <c r="J40" s="119"/>
    </row>
    <row r="41" spans="2:10">
      <c r="B41" s="118" t="str">
        <f>+'[1]MANO DE OBRA'!C$8</f>
        <v>CAT II GUARD, MACHET, AYUD ALB</v>
      </c>
      <c r="C41" s="76"/>
      <c r="D41" s="76"/>
      <c r="E41" s="76">
        <v>2</v>
      </c>
      <c r="F41" s="79">
        <f>+'[1]MANO DE OBRA'!C$22</f>
        <v>1.4282860472222223</v>
      </c>
      <c r="G41" s="76">
        <f>ROUND(E41*F41,2)</f>
        <v>2.86</v>
      </c>
      <c r="H41" s="79">
        <f>+H40</f>
        <v>0.05</v>
      </c>
      <c r="I41" s="79">
        <f>ROUND(G41*H41,2)</f>
        <v>0.14000000000000001</v>
      </c>
      <c r="J41" s="119"/>
    </row>
    <row r="42" spans="2:10">
      <c r="B42" s="118" t="str">
        <f>+'[1]MANO DE OBRA'!D$8</f>
        <v>CAT III ALB, FIE, CARP, ELEC</v>
      </c>
      <c r="C42" s="76"/>
      <c r="D42" s="76"/>
      <c r="E42" s="76">
        <v>1</v>
      </c>
      <c r="F42" s="79">
        <f>+'[1]MANO DE OBRA'!D$22</f>
        <v>1.4282860472222223</v>
      </c>
      <c r="G42" s="76">
        <f>ROUND(E42*F42,2)</f>
        <v>1.43</v>
      </c>
      <c r="H42" s="79">
        <f>+H40</f>
        <v>0.05</v>
      </c>
      <c r="I42" s="79">
        <f>ROUND(G42*H42,2)</f>
        <v>7.0000000000000007E-2</v>
      </c>
      <c r="J42" s="119"/>
    </row>
    <row r="43" spans="2:10">
      <c r="B43" s="118" t="str">
        <f>+'[1]MANO DE OBRA'!G$8</f>
        <v>TOPOGRAFO4</v>
      </c>
      <c r="C43" s="76"/>
      <c r="D43" s="76"/>
      <c r="E43" s="76">
        <v>1</v>
      </c>
      <c r="F43" s="79">
        <f>+'[1]MANO DE OBRA'!G$22</f>
        <v>1.4428203319444441</v>
      </c>
      <c r="G43" s="76">
        <f>ROUND(E43*F43,2)</f>
        <v>1.44</v>
      </c>
      <c r="H43" s="79">
        <f>+H40</f>
        <v>0.05</v>
      </c>
      <c r="I43" s="79">
        <f>ROUND(G43*H43,2)</f>
        <v>7.0000000000000007E-2</v>
      </c>
      <c r="J43" s="119"/>
    </row>
    <row r="44" spans="2:10">
      <c r="B44" s="118" t="s">
        <v>78</v>
      </c>
      <c r="C44" s="76"/>
      <c r="D44" s="76"/>
      <c r="E44" s="76"/>
      <c r="F44" s="76"/>
      <c r="G44" s="76"/>
      <c r="H44" s="76"/>
      <c r="I44" s="76">
        <f>SUM(I40:I43)</f>
        <v>0.42000000000000004</v>
      </c>
      <c r="J44" s="119"/>
    </row>
    <row r="45" spans="2:10">
      <c r="B45" s="118"/>
      <c r="C45" s="76"/>
      <c r="D45" s="76"/>
      <c r="E45" s="76"/>
      <c r="F45" s="76"/>
      <c r="G45" s="76"/>
      <c r="H45" s="76"/>
      <c r="I45" s="76"/>
      <c r="J45" s="119"/>
    </row>
    <row r="46" spans="2:10">
      <c r="B46" s="118" t="s">
        <v>79</v>
      </c>
      <c r="C46" s="76"/>
      <c r="D46" s="76"/>
      <c r="E46" s="76"/>
      <c r="F46" s="76"/>
      <c r="G46" s="76"/>
      <c r="H46" s="76"/>
      <c r="I46" s="76">
        <f>+I44+I26+I15</f>
        <v>3.34</v>
      </c>
      <c r="J46" s="119"/>
    </row>
    <row r="47" spans="2:10">
      <c r="B47" s="118"/>
      <c r="C47" s="76"/>
      <c r="D47" s="76"/>
      <c r="E47" s="76"/>
      <c r="F47" s="76"/>
      <c r="G47" s="76"/>
      <c r="H47" s="76"/>
      <c r="I47" s="76"/>
      <c r="J47" s="119"/>
    </row>
    <row r="48" spans="2:10">
      <c r="B48" s="118" t="s">
        <v>80</v>
      </c>
      <c r="C48" s="76"/>
      <c r="D48" s="76"/>
      <c r="E48" s="76"/>
      <c r="F48" s="76"/>
      <c r="G48" s="76"/>
      <c r="H48" s="76"/>
      <c r="I48" s="76" t="s">
        <v>81</v>
      </c>
      <c r="J48" s="119"/>
    </row>
    <row r="49" spans="2:10">
      <c r="B49" s="120" t="s">
        <v>82</v>
      </c>
      <c r="C49" s="77"/>
      <c r="D49" s="77"/>
      <c r="E49" s="77"/>
      <c r="F49" s="77"/>
      <c r="G49" s="77"/>
      <c r="H49" s="78" t="s">
        <v>47</v>
      </c>
      <c r="I49" s="78" t="s">
        <v>56</v>
      </c>
      <c r="J49" s="126"/>
    </row>
    <row r="50" spans="2:10">
      <c r="B50" s="118"/>
      <c r="C50" s="76"/>
      <c r="D50" s="76"/>
      <c r="E50" s="76"/>
      <c r="F50" s="76"/>
      <c r="G50" s="76"/>
      <c r="H50" s="76"/>
      <c r="I50" s="76"/>
      <c r="J50" s="119"/>
    </row>
    <row r="51" spans="2:10">
      <c r="B51" s="118"/>
      <c r="C51" s="76"/>
      <c r="D51" s="76"/>
      <c r="E51" s="76"/>
      <c r="F51" s="76" t="s">
        <v>83</v>
      </c>
      <c r="G51" s="76"/>
      <c r="H51" s="83">
        <f>+[1]INDIRECTOS!B$10</f>
        <v>0.04</v>
      </c>
      <c r="I51" s="76">
        <f>ROUND(H51*I46,2)</f>
        <v>0.13</v>
      </c>
      <c r="J51" s="119"/>
    </row>
    <row r="52" spans="2:10">
      <c r="B52" s="118"/>
      <c r="C52" s="76"/>
      <c r="D52" s="76"/>
      <c r="E52" s="76"/>
      <c r="F52" s="76" t="s">
        <v>84</v>
      </c>
      <c r="G52" s="76"/>
      <c r="H52" s="83">
        <f>+[1]INDIRECTOS!B$11</f>
        <v>0.04</v>
      </c>
      <c r="I52" s="76">
        <f>ROUND(H52*I46,2)</f>
        <v>0.13</v>
      </c>
      <c r="J52" s="119"/>
    </row>
    <row r="53" spans="2:10">
      <c r="B53" s="118"/>
      <c r="C53" s="76"/>
      <c r="D53" s="76"/>
      <c r="E53" s="76"/>
      <c r="F53" s="76" t="s">
        <v>85</v>
      </c>
      <c r="G53" s="76"/>
      <c r="H53" s="83">
        <f>+[1]INDIRECTOS!B$12</f>
        <v>0.02</v>
      </c>
      <c r="I53" s="76">
        <f>ROUND(H53*I46,2)</f>
        <v>7.0000000000000007E-2</v>
      </c>
      <c r="J53" s="119"/>
    </row>
    <row r="54" spans="2:10">
      <c r="B54" s="118" t="s">
        <v>86</v>
      </c>
      <c r="C54" s="76"/>
      <c r="D54" s="76"/>
      <c r="E54" s="76"/>
      <c r="F54" s="76"/>
      <c r="G54" s="76"/>
      <c r="H54" s="76"/>
      <c r="I54" s="76">
        <f>SUM(I51:I53)</f>
        <v>0.33</v>
      </c>
      <c r="J54" s="119"/>
    </row>
    <row r="55" spans="2:10">
      <c r="B55" s="118" t="s">
        <v>87</v>
      </c>
      <c r="C55" s="76"/>
      <c r="D55" s="76"/>
      <c r="E55" s="76"/>
      <c r="F55" s="76"/>
      <c r="G55" s="76"/>
      <c r="H55" s="76"/>
      <c r="I55" s="76">
        <f>+I46+I54</f>
        <v>3.67</v>
      </c>
      <c r="J55" s="119"/>
    </row>
    <row r="56" spans="2:10" ht="13.5" thickBot="1">
      <c r="B56" s="127" t="s">
        <v>88</v>
      </c>
      <c r="C56" s="128"/>
      <c r="D56" s="128"/>
      <c r="E56" s="128"/>
      <c r="F56" s="128"/>
      <c r="G56" s="128"/>
      <c r="H56" s="128" t="s">
        <v>89</v>
      </c>
      <c r="I56" s="128">
        <f>+I55</f>
        <v>3.67</v>
      </c>
      <c r="J56" s="129"/>
    </row>
    <row r="57" spans="2:10">
      <c r="B57" s="76"/>
      <c r="C57" s="76"/>
      <c r="D57" s="76"/>
      <c r="E57" s="76"/>
      <c r="F57" s="76"/>
      <c r="G57" s="76"/>
      <c r="H57" s="76"/>
      <c r="I57" s="76"/>
      <c r="J57" s="76"/>
    </row>
    <row r="58" spans="2:10" ht="15.75">
      <c r="B58" s="181" t="s">
        <v>161</v>
      </c>
      <c r="C58" s="181"/>
      <c r="D58" s="181"/>
      <c r="E58" s="181"/>
      <c r="F58" s="181"/>
      <c r="G58" s="181"/>
      <c r="H58" s="181"/>
      <c r="I58" s="181"/>
      <c r="J58" s="181"/>
    </row>
    <row r="59" spans="2:10" ht="13.5" thickBot="1">
      <c r="B59" s="76"/>
      <c r="C59" s="76"/>
      <c r="D59" s="76"/>
      <c r="E59" s="76"/>
      <c r="F59" s="76"/>
      <c r="G59" s="76"/>
      <c r="H59" s="76"/>
      <c r="I59" s="76"/>
      <c r="J59" s="76"/>
    </row>
    <row r="60" spans="2:10">
      <c r="B60" s="178" t="s">
        <v>33</v>
      </c>
      <c r="C60" s="179"/>
      <c r="D60" s="179"/>
      <c r="E60" s="179"/>
      <c r="F60" s="179"/>
      <c r="G60" s="179"/>
      <c r="H60" s="179"/>
      <c r="I60" s="179"/>
      <c r="J60" s="180"/>
    </row>
    <row r="61" spans="2:10" ht="15.75">
      <c r="B61" s="114" t="s">
        <v>21</v>
      </c>
      <c r="C61" s="1"/>
      <c r="D61" s="1"/>
      <c r="E61" s="1"/>
      <c r="F61" s="1"/>
      <c r="G61" s="1"/>
      <c r="H61" s="1"/>
      <c r="I61" s="1"/>
      <c r="J61" s="115"/>
    </row>
    <row r="62" spans="2:10" ht="15.75">
      <c r="B62" s="116" t="s">
        <v>22</v>
      </c>
      <c r="C62" s="70"/>
      <c r="D62" s="70"/>
      <c r="E62" s="70"/>
      <c r="F62" s="70"/>
      <c r="G62" s="70"/>
      <c r="H62" s="70"/>
      <c r="I62" s="70"/>
      <c r="J62" s="117"/>
    </row>
    <row r="63" spans="2:10">
      <c r="B63" s="118" t="s">
        <v>34</v>
      </c>
      <c r="C63" s="76"/>
      <c r="D63" s="76"/>
      <c r="E63" s="76"/>
      <c r="F63" s="76"/>
      <c r="G63" s="76"/>
      <c r="H63" s="76"/>
      <c r="I63" s="76"/>
      <c r="J63" s="119"/>
    </row>
    <row r="64" spans="2:10">
      <c r="B64" s="118" t="s">
        <v>35</v>
      </c>
      <c r="C64" s="76" t="s">
        <v>90</v>
      </c>
      <c r="D64" s="76"/>
      <c r="E64" s="76"/>
      <c r="F64" s="76"/>
      <c r="G64" s="76"/>
      <c r="H64" s="141" t="s">
        <v>217</v>
      </c>
      <c r="I64" s="141" t="s">
        <v>12</v>
      </c>
      <c r="J64" s="119"/>
    </row>
    <row r="65" spans="2:10">
      <c r="B65" s="118" t="s">
        <v>37</v>
      </c>
      <c r="C65" s="76"/>
      <c r="D65" s="76"/>
      <c r="E65" s="76"/>
      <c r="F65" s="76"/>
      <c r="G65" s="76"/>
      <c r="H65" s="76"/>
      <c r="I65" s="76"/>
      <c r="J65" s="119"/>
    </row>
    <row r="66" spans="2:10">
      <c r="B66" s="118" t="s">
        <v>38</v>
      </c>
      <c r="C66" s="76"/>
      <c r="D66" s="76"/>
      <c r="E66" s="76"/>
      <c r="F66" s="76"/>
      <c r="G66" s="76"/>
      <c r="H66" s="76"/>
      <c r="I66" s="76"/>
      <c r="J66" s="119"/>
    </row>
    <row r="67" spans="2:10">
      <c r="B67" s="120" t="s">
        <v>39</v>
      </c>
      <c r="C67" s="78" t="s">
        <v>40</v>
      </c>
      <c r="D67" s="78" t="s">
        <v>41</v>
      </c>
      <c r="E67" s="78" t="s">
        <v>42</v>
      </c>
      <c r="F67" s="78" t="s">
        <v>43</v>
      </c>
      <c r="G67" s="78" t="s">
        <v>44</v>
      </c>
      <c r="H67" s="78" t="s">
        <v>45</v>
      </c>
      <c r="I67" s="78" t="s">
        <v>46</v>
      </c>
      <c r="J67" s="121"/>
    </row>
    <row r="68" spans="2:10">
      <c r="B68" s="118" t="s">
        <v>48</v>
      </c>
      <c r="C68" s="76"/>
      <c r="D68" s="76"/>
      <c r="E68" s="76"/>
      <c r="F68" s="76"/>
      <c r="G68" s="76"/>
      <c r="H68" s="76"/>
      <c r="I68" s="76"/>
      <c r="J68" s="119"/>
    </row>
    <row r="69" spans="2:10">
      <c r="B69" s="118"/>
      <c r="C69" s="76"/>
      <c r="D69" s="76"/>
      <c r="E69" s="79"/>
      <c r="F69" s="79"/>
      <c r="G69" s="79"/>
      <c r="H69" s="79"/>
      <c r="I69" s="79"/>
      <c r="J69" s="119"/>
    </row>
    <row r="70" spans="2:10">
      <c r="B70" s="118"/>
      <c r="C70" s="76"/>
      <c r="D70" s="76"/>
      <c r="E70" s="79"/>
      <c r="F70" s="79"/>
      <c r="G70" s="79"/>
      <c r="H70" s="79"/>
      <c r="I70" s="79"/>
      <c r="J70" s="119"/>
    </row>
    <row r="71" spans="2:10">
      <c r="B71" s="118"/>
      <c r="C71" s="76"/>
      <c r="D71" s="76"/>
      <c r="E71" s="79"/>
      <c r="F71" s="79"/>
      <c r="G71" s="79"/>
      <c r="H71" s="79"/>
      <c r="I71" s="79"/>
      <c r="J71" s="119"/>
    </row>
    <row r="72" spans="2:10">
      <c r="B72" s="118" t="s">
        <v>49</v>
      </c>
      <c r="C72" s="76"/>
      <c r="D72" s="76"/>
      <c r="E72" s="79"/>
      <c r="F72" s="79"/>
      <c r="G72" s="79"/>
      <c r="H72" s="79"/>
      <c r="I72" s="79">
        <f>SUM(I69:I71)</f>
        <v>0</v>
      </c>
      <c r="J72" s="119"/>
    </row>
    <row r="73" spans="2:10">
      <c r="B73" s="118" t="s">
        <v>50</v>
      </c>
      <c r="C73" s="76"/>
      <c r="D73" s="76"/>
      <c r="E73" s="76"/>
      <c r="F73" s="76"/>
      <c r="G73" s="76"/>
      <c r="H73" s="76"/>
      <c r="I73" s="76"/>
      <c r="J73" s="119"/>
    </row>
    <row r="74" spans="2:10">
      <c r="B74" s="118" t="s">
        <v>51</v>
      </c>
      <c r="C74" s="76"/>
      <c r="D74" s="76"/>
      <c r="E74" s="76"/>
      <c r="F74" s="76"/>
      <c r="G74" s="76"/>
      <c r="H74" s="76"/>
      <c r="I74" s="76"/>
      <c r="J74" s="119"/>
    </row>
    <row r="75" spans="2:10">
      <c r="B75" s="122" t="s">
        <v>52</v>
      </c>
      <c r="C75" s="78"/>
      <c r="D75" s="78"/>
      <c r="E75" s="78"/>
      <c r="F75" s="78" t="s">
        <v>53</v>
      </c>
      <c r="G75" s="78" t="s">
        <v>54</v>
      </c>
      <c r="H75" s="78" t="s">
        <v>55</v>
      </c>
      <c r="I75" s="78" t="s">
        <v>56</v>
      </c>
      <c r="J75" s="121"/>
    </row>
    <row r="76" spans="2:10">
      <c r="B76" s="118" t="s">
        <v>50</v>
      </c>
      <c r="C76" s="76"/>
      <c r="D76" s="76"/>
      <c r="E76" s="76"/>
      <c r="F76" s="76"/>
      <c r="G76" s="76"/>
      <c r="H76" s="76"/>
      <c r="I76" s="76"/>
      <c r="J76" s="119"/>
    </row>
    <row r="77" spans="2:10">
      <c r="B77" s="118"/>
      <c r="C77" s="76"/>
      <c r="D77" s="76"/>
      <c r="E77" s="76"/>
      <c r="F77" s="79"/>
      <c r="G77" s="76"/>
      <c r="H77" s="79"/>
      <c r="I77" s="79"/>
      <c r="J77" s="119"/>
    </row>
    <row r="78" spans="2:10">
      <c r="B78" s="118"/>
      <c r="C78" s="76"/>
      <c r="D78" s="76"/>
      <c r="E78" s="76"/>
      <c r="F78" s="79"/>
      <c r="G78" s="76"/>
      <c r="H78" s="79"/>
      <c r="I78" s="79"/>
      <c r="J78" s="119"/>
    </row>
    <row r="79" spans="2:10">
      <c r="B79" s="118"/>
      <c r="C79" s="76"/>
      <c r="D79" s="76"/>
      <c r="E79" s="76"/>
      <c r="F79" s="79"/>
      <c r="G79" s="76"/>
      <c r="H79" s="79"/>
      <c r="I79" s="79"/>
      <c r="J79" s="119"/>
    </row>
    <row r="80" spans="2:10">
      <c r="B80" s="118"/>
      <c r="C80" s="76"/>
      <c r="D80" s="76"/>
      <c r="E80" s="76"/>
      <c r="F80" s="79"/>
      <c r="G80" s="76"/>
      <c r="H80" s="79"/>
      <c r="I80" s="79"/>
      <c r="J80" s="119"/>
    </row>
    <row r="81" spans="2:10">
      <c r="B81" s="118"/>
      <c r="C81" s="76"/>
      <c r="D81" s="76"/>
      <c r="E81" s="76"/>
      <c r="F81" s="79"/>
      <c r="G81" s="76"/>
      <c r="H81" s="79"/>
      <c r="I81" s="79"/>
      <c r="J81" s="119"/>
    </row>
    <row r="82" spans="2:10">
      <c r="B82" s="118"/>
      <c r="C82" s="76"/>
      <c r="D82" s="76"/>
      <c r="E82" s="76"/>
      <c r="F82" s="79"/>
      <c r="G82" s="76"/>
      <c r="H82" s="79"/>
      <c r="I82" s="79"/>
      <c r="J82" s="119"/>
    </row>
    <row r="83" spans="2:10">
      <c r="B83" s="118" t="s">
        <v>60</v>
      </c>
      <c r="C83" s="76"/>
      <c r="D83" s="76"/>
      <c r="E83" s="76"/>
      <c r="F83" s="76"/>
      <c r="G83" s="76"/>
      <c r="H83" s="76"/>
      <c r="I83" s="79">
        <f>SUM(I77:I82)</f>
        <v>0</v>
      </c>
      <c r="J83" s="119"/>
    </row>
    <row r="84" spans="2:10">
      <c r="B84" s="118" t="s">
        <v>50</v>
      </c>
      <c r="C84" s="76"/>
      <c r="D84" s="76"/>
      <c r="E84" s="76"/>
      <c r="F84" s="76"/>
      <c r="G84" s="76"/>
      <c r="H84" s="76"/>
      <c r="I84" s="76"/>
      <c r="J84" s="119"/>
    </row>
    <row r="85" spans="2:10">
      <c r="B85" s="118" t="s">
        <v>61</v>
      </c>
      <c r="C85" s="76"/>
      <c r="D85" s="76"/>
      <c r="E85" s="76"/>
      <c r="F85" s="76"/>
      <c r="G85" s="76"/>
      <c r="H85" s="76"/>
      <c r="I85" s="76"/>
      <c r="J85" s="119"/>
    </row>
    <row r="86" spans="2:10">
      <c r="B86" s="123" t="s">
        <v>62</v>
      </c>
      <c r="C86" s="80"/>
      <c r="D86" s="81" t="s">
        <v>63</v>
      </c>
      <c r="E86" s="80" t="s">
        <v>64</v>
      </c>
      <c r="F86" s="80" t="s">
        <v>65</v>
      </c>
      <c r="G86" s="80" t="s">
        <v>66</v>
      </c>
      <c r="H86" s="80" t="s">
        <v>67</v>
      </c>
      <c r="I86" s="80" t="s">
        <v>68</v>
      </c>
      <c r="J86" s="124"/>
    </row>
    <row r="87" spans="2:10">
      <c r="B87" s="118" t="s">
        <v>69</v>
      </c>
      <c r="C87" s="76"/>
      <c r="D87" s="76" t="s">
        <v>70</v>
      </c>
      <c r="E87" s="76"/>
      <c r="F87" s="76"/>
      <c r="G87" s="76"/>
      <c r="H87" s="76"/>
      <c r="I87" s="76"/>
      <c r="J87" s="119"/>
    </row>
    <row r="88" spans="2:10">
      <c r="B88" s="118" t="s">
        <v>71</v>
      </c>
      <c r="C88" s="76"/>
      <c r="D88" s="76"/>
      <c r="E88" s="76"/>
      <c r="F88" s="76"/>
      <c r="G88" s="76"/>
      <c r="H88" s="76"/>
      <c r="I88" s="76"/>
      <c r="J88" s="119"/>
    </row>
    <row r="89" spans="2:10">
      <c r="B89" s="118"/>
      <c r="C89" s="76"/>
      <c r="D89" s="76"/>
      <c r="E89" s="76"/>
      <c r="F89" s="76"/>
      <c r="G89" s="76"/>
      <c r="H89" s="76"/>
      <c r="I89" s="76"/>
      <c r="J89" s="119"/>
    </row>
    <row r="90" spans="2:10">
      <c r="B90" s="118"/>
      <c r="C90" s="76"/>
      <c r="D90" s="76"/>
      <c r="E90" s="76"/>
      <c r="F90" s="76"/>
      <c r="G90" s="76"/>
      <c r="H90" s="76"/>
      <c r="I90" s="76"/>
      <c r="J90" s="119"/>
    </row>
    <row r="91" spans="2:10">
      <c r="B91" s="118"/>
      <c r="C91" s="76"/>
      <c r="D91" s="76"/>
      <c r="E91" s="76"/>
      <c r="F91" s="76"/>
      <c r="G91" s="76"/>
      <c r="H91" s="76"/>
      <c r="I91" s="76"/>
      <c r="J91" s="119"/>
    </row>
    <row r="92" spans="2:10">
      <c r="B92" s="118" t="s">
        <v>72</v>
      </c>
      <c r="C92" s="76"/>
      <c r="D92" s="76"/>
      <c r="E92" s="76"/>
      <c r="F92" s="76"/>
      <c r="G92" s="76"/>
      <c r="H92" s="76"/>
      <c r="I92" s="76"/>
      <c r="J92" s="119"/>
    </row>
    <row r="93" spans="2:10">
      <c r="B93" s="118" t="s">
        <v>73</v>
      </c>
      <c r="C93" s="76"/>
      <c r="D93" s="76"/>
      <c r="E93" s="76"/>
      <c r="F93" s="76"/>
      <c r="G93" s="76"/>
      <c r="H93" s="76"/>
      <c r="I93" s="76"/>
      <c r="J93" s="119"/>
    </row>
    <row r="94" spans="2:10">
      <c r="B94" s="118" t="s">
        <v>74</v>
      </c>
      <c r="C94" s="76"/>
      <c r="D94" s="76"/>
      <c r="E94" s="76"/>
      <c r="F94" s="76"/>
      <c r="G94" s="76"/>
      <c r="H94" s="76"/>
      <c r="I94" s="76"/>
      <c r="J94" s="119"/>
    </row>
    <row r="95" spans="2:10">
      <c r="B95" s="125" t="s">
        <v>75</v>
      </c>
      <c r="C95" s="82"/>
      <c r="D95" s="82"/>
      <c r="E95" s="80" t="s">
        <v>55</v>
      </c>
      <c r="F95" s="80" t="s">
        <v>76</v>
      </c>
      <c r="G95" s="80" t="s">
        <v>77</v>
      </c>
      <c r="H95" s="80" t="s">
        <v>45</v>
      </c>
      <c r="I95" s="80" t="s">
        <v>56</v>
      </c>
      <c r="J95" s="124"/>
    </row>
    <row r="96" spans="2:10">
      <c r="B96" s="118"/>
      <c r="C96" s="76"/>
      <c r="D96" s="76"/>
      <c r="E96" s="76"/>
      <c r="F96" s="76"/>
      <c r="G96" s="76"/>
      <c r="H96" s="76"/>
      <c r="I96" s="76"/>
      <c r="J96" s="119"/>
    </row>
    <row r="97" spans="2:10">
      <c r="B97" s="118"/>
      <c r="C97" s="76"/>
      <c r="D97" s="76"/>
      <c r="E97" s="76"/>
      <c r="F97" s="79"/>
      <c r="G97" s="76"/>
      <c r="H97" s="79"/>
      <c r="I97" s="79">
        <f>ROUND(G97*H97,2)</f>
        <v>0</v>
      </c>
      <c r="J97" s="119"/>
    </row>
    <row r="98" spans="2:10">
      <c r="B98" s="118" t="str">
        <f>+'[1]MANO DE OBRA'!C$8</f>
        <v>CAT II GUARD, MACHET, AYUD ALB</v>
      </c>
      <c r="C98" s="76"/>
      <c r="D98" s="76"/>
      <c r="E98" s="76">
        <v>1</v>
      </c>
      <c r="F98" s="79">
        <f>+'[1]MANO DE OBRA'!C$22</f>
        <v>1.4282860472222223</v>
      </c>
      <c r="G98" s="76">
        <f>ROUND(E98*F98,2)</f>
        <v>1.43</v>
      </c>
      <c r="H98" s="79">
        <v>200</v>
      </c>
      <c r="I98" s="79">
        <f>ROUND(G98*H98,2)</f>
        <v>286</v>
      </c>
      <c r="J98" s="119"/>
    </row>
    <row r="99" spans="2:10">
      <c r="B99" s="118"/>
      <c r="C99" s="76"/>
      <c r="D99" s="76"/>
      <c r="E99" s="76"/>
      <c r="F99" s="79"/>
      <c r="G99" s="76"/>
      <c r="H99" s="79"/>
      <c r="I99" s="79">
        <f>ROUND(G99*H99,2)</f>
        <v>0</v>
      </c>
      <c r="J99" s="119"/>
    </row>
    <row r="100" spans="2:10">
      <c r="B100" s="118"/>
      <c r="C100" s="76"/>
      <c r="D100" s="76"/>
      <c r="E100" s="76"/>
      <c r="F100" s="79"/>
      <c r="G100" s="76"/>
      <c r="H100" s="79"/>
      <c r="I100" s="79">
        <f>ROUND(G100*H100,2)</f>
        <v>0</v>
      </c>
      <c r="J100" s="119"/>
    </row>
    <row r="101" spans="2:10">
      <c r="B101" s="118" t="s">
        <v>78</v>
      </c>
      <c r="C101" s="76"/>
      <c r="D101" s="76"/>
      <c r="E101" s="76"/>
      <c r="F101" s="76"/>
      <c r="G101" s="76"/>
      <c r="H101" s="76"/>
      <c r="I101" s="76">
        <f>SUM(I97:I100)</f>
        <v>286</v>
      </c>
      <c r="J101" s="119"/>
    </row>
    <row r="102" spans="2:10">
      <c r="B102" s="118"/>
      <c r="C102" s="76"/>
      <c r="D102" s="76"/>
      <c r="E102" s="76"/>
      <c r="F102" s="76"/>
      <c r="G102" s="76"/>
      <c r="H102" s="76"/>
      <c r="I102" s="76"/>
      <c r="J102" s="119"/>
    </row>
    <row r="103" spans="2:10">
      <c r="B103" s="118" t="s">
        <v>79</v>
      </c>
      <c r="C103" s="76"/>
      <c r="D103" s="76"/>
      <c r="E103" s="76"/>
      <c r="F103" s="76"/>
      <c r="G103" s="76"/>
      <c r="H103" s="76"/>
      <c r="I103" s="76">
        <f>+I101+I83+I72</f>
        <v>286</v>
      </c>
      <c r="J103" s="119"/>
    </row>
    <row r="104" spans="2:10">
      <c r="B104" s="118"/>
      <c r="C104" s="76"/>
      <c r="D104" s="76"/>
      <c r="E104" s="76"/>
      <c r="F104" s="76"/>
      <c r="G104" s="76"/>
      <c r="H104" s="76"/>
      <c r="I104" s="76"/>
      <c r="J104" s="119"/>
    </row>
    <row r="105" spans="2:10">
      <c r="B105" s="118" t="s">
        <v>80</v>
      </c>
      <c r="C105" s="76"/>
      <c r="D105" s="76"/>
      <c r="E105" s="76"/>
      <c r="F105" s="76"/>
      <c r="G105" s="76"/>
      <c r="H105" s="76"/>
      <c r="I105" s="76" t="s">
        <v>81</v>
      </c>
      <c r="J105" s="119"/>
    </row>
    <row r="106" spans="2:10">
      <c r="B106" s="120" t="s">
        <v>82</v>
      </c>
      <c r="C106" s="77"/>
      <c r="D106" s="77"/>
      <c r="E106" s="77"/>
      <c r="F106" s="77"/>
      <c r="G106" s="77"/>
      <c r="H106" s="78" t="s">
        <v>47</v>
      </c>
      <c r="I106" s="78" t="s">
        <v>56</v>
      </c>
      <c r="J106" s="126"/>
    </row>
    <row r="107" spans="2:10">
      <c r="B107" s="118"/>
      <c r="C107" s="76"/>
      <c r="D107" s="76"/>
      <c r="E107" s="76"/>
      <c r="F107" s="76"/>
      <c r="G107" s="76"/>
      <c r="H107" s="76"/>
      <c r="I107" s="76"/>
      <c r="J107" s="119"/>
    </row>
    <row r="108" spans="2:10">
      <c r="B108" s="118"/>
      <c r="C108" s="76"/>
      <c r="D108" s="76"/>
      <c r="E108" s="76"/>
      <c r="F108" s="76" t="s">
        <v>83</v>
      </c>
      <c r="G108" s="76"/>
      <c r="H108" s="83">
        <f>+[1]INDIRECTOS!B$10</f>
        <v>0.04</v>
      </c>
      <c r="I108" s="76">
        <f>ROUND(H108*I103,2)</f>
        <v>11.44</v>
      </c>
      <c r="J108" s="119"/>
    </row>
    <row r="109" spans="2:10">
      <c r="B109" s="118"/>
      <c r="C109" s="76"/>
      <c r="D109" s="76"/>
      <c r="E109" s="76"/>
      <c r="F109" s="76" t="s">
        <v>84</v>
      </c>
      <c r="G109" s="76"/>
      <c r="H109" s="83">
        <f>+[1]INDIRECTOS!B$11</f>
        <v>0.04</v>
      </c>
      <c r="I109" s="76">
        <f>ROUND(H109*I103,2)</f>
        <v>11.44</v>
      </c>
      <c r="J109" s="119"/>
    </row>
    <row r="110" spans="2:10">
      <c r="B110" s="118"/>
      <c r="C110" s="76"/>
      <c r="D110" s="76"/>
      <c r="E110" s="76"/>
      <c r="F110" s="76" t="s">
        <v>85</v>
      </c>
      <c r="G110" s="76"/>
      <c r="H110" s="83">
        <f>+H53</f>
        <v>0.02</v>
      </c>
      <c r="I110" s="76">
        <f>ROUND(H110*I103,2)</f>
        <v>5.72</v>
      </c>
      <c r="J110" s="119"/>
    </row>
    <row r="111" spans="2:10">
      <c r="B111" s="118" t="s">
        <v>86</v>
      </c>
      <c r="C111" s="76"/>
      <c r="D111" s="76"/>
      <c r="E111" s="76"/>
      <c r="F111" s="76"/>
      <c r="G111" s="76"/>
      <c r="H111" s="76"/>
      <c r="I111" s="76">
        <f>SUM(I108:I110)</f>
        <v>28.599999999999998</v>
      </c>
      <c r="J111" s="119"/>
    </row>
    <row r="112" spans="2:10">
      <c r="B112" s="118" t="s">
        <v>87</v>
      </c>
      <c r="C112" s="76"/>
      <c r="D112" s="76"/>
      <c r="E112" s="76"/>
      <c r="F112" s="76"/>
      <c r="G112" s="76"/>
      <c r="H112" s="76"/>
      <c r="I112" s="76">
        <f>+I103+I111</f>
        <v>314.60000000000002</v>
      </c>
      <c r="J112" s="119"/>
    </row>
    <row r="113" spans="2:10" ht="13.5" thickBot="1">
      <c r="B113" s="127" t="s">
        <v>88</v>
      </c>
      <c r="C113" s="128"/>
      <c r="D113" s="128"/>
      <c r="E113" s="128"/>
      <c r="F113" s="128"/>
      <c r="G113" s="128"/>
      <c r="H113" s="128" t="s">
        <v>89</v>
      </c>
      <c r="I113" s="128">
        <f>+I112</f>
        <v>314.60000000000002</v>
      </c>
      <c r="J113" s="129"/>
    </row>
    <row r="115" spans="2:10" ht="15.75">
      <c r="B115" s="181" t="s">
        <v>162</v>
      </c>
      <c r="C115" s="181"/>
      <c r="D115" s="181"/>
      <c r="E115" s="181"/>
      <c r="F115" s="181"/>
      <c r="G115" s="181"/>
      <c r="H115" s="181"/>
      <c r="I115" s="181"/>
      <c r="J115" s="181"/>
    </row>
    <row r="116" spans="2:10" ht="13.5" thickBot="1"/>
    <row r="117" spans="2:10">
      <c r="B117" s="178" t="s">
        <v>33</v>
      </c>
      <c r="C117" s="179"/>
      <c r="D117" s="179"/>
      <c r="E117" s="179"/>
      <c r="F117" s="179"/>
      <c r="G117" s="179"/>
      <c r="H117" s="179"/>
      <c r="I117" s="179"/>
      <c r="J117" s="180"/>
    </row>
    <row r="118" spans="2:10" ht="15.75">
      <c r="B118" s="114" t="s">
        <v>21</v>
      </c>
      <c r="C118" s="1"/>
      <c r="D118" s="1"/>
      <c r="E118" s="1"/>
      <c r="F118" s="1"/>
      <c r="G118" s="1"/>
      <c r="H118" s="1"/>
      <c r="I118" s="1"/>
      <c r="J118" s="115"/>
    </row>
    <row r="119" spans="2:10" ht="15.75">
      <c r="B119" s="116" t="s">
        <v>22</v>
      </c>
      <c r="C119" s="70"/>
      <c r="D119" s="70"/>
      <c r="E119" s="70"/>
      <c r="F119" s="70"/>
      <c r="G119" s="70"/>
      <c r="H119" s="70"/>
      <c r="I119" s="70"/>
      <c r="J119" s="117"/>
    </row>
    <row r="120" spans="2:10">
      <c r="B120" s="118" t="s">
        <v>34</v>
      </c>
      <c r="C120" s="76"/>
      <c r="D120" s="76"/>
      <c r="E120" s="76"/>
      <c r="F120" s="76"/>
      <c r="G120" s="76"/>
      <c r="H120" s="76"/>
      <c r="I120" s="76"/>
      <c r="J120" s="119"/>
    </row>
    <row r="121" spans="2:10">
      <c r="B121" s="118" t="s">
        <v>35</v>
      </c>
      <c r="C121" s="75" t="s">
        <v>100</v>
      </c>
      <c r="D121" s="76"/>
      <c r="E121" s="76"/>
      <c r="F121" s="76"/>
      <c r="G121" s="76"/>
      <c r="H121" s="85"/>
      <c r="I121" s="76"/>
      <c r="J121" s="119"/>
    </row>
    <row r="122" spans="2:10">
      <c r="B122" s="118" t="s">
        <v>37</v>
      </c>
      <c r="C122" s="76"/>
      <c r="D122" s="76"/>
      <c r="E122" s="76"/>
      <c r="F122" s="76"/>
      <c r="G122" s="76"/>
      <c r="H122" s="141" t="s">
        <v>217</v>
      </c>
      <c r="I122" s="141" t="s">
        <v>10</v>
      </c>
      <c r="J122" s="119"/>
    </row>
    <row r="123" spans="2:10">
      <c r="B123" s="118" t="s">
        <v>38</v>
      </c>
      <c r="C123" s="76"/>
      <c r="D123" s="76"/>
      <c r="E123" s="76"/>
      <c r="F123" s="76"/>
      <c r="G123" s="76"/>
      <c r="H123" s="76"/>
      <c r="I123" s="76"/>
      <c r="J123" s="119"/>
    </row>
    <row r="124" spans="2:10">
      <c r="B124" s="120" t="s">
        <v>39</v>
      </c>
      <c r="C124" s="78" t="s">
        <v>40</v>
      </c>
      <c r="D124" s="78" t="s">
        <v>41</v>
      </c>
      <c r="E124" s="78" t="s">
        <v>42</v>
      </c>
      <c r="F124" s="78" t="s">
        <v>43</v>
      </c>
      <c r="G124" s="78" t="s">
        <v>44</v>
      </c>
      <c r="H124" s="78" t="s">
        <v>45</v>
      </c>
      <c r="I124" s="78" t="s">
        <v>46</v>
      </c>
      <c r="J124" s="121"/>
    </row>
    <row r="125" spans="2:10">
      <c r="B125" s="118" t="s">
        <v>48</v>
      </c>
      <c r="C125" s="76"/>
      <c r="D125" s="76"/>
      <c r="E125" s="76"/>
      <c r="F125" s="76"/>
      <c r="G125" s="76"/>
      <c r="H125" s="76"/>
      <c r="I125" s="76"/>
      <c r="J125" s="119"/>
    </row>
    <row r="126" spans="2:10">
      <c r="B126" s="118"/>
      <c r="C126" s="76"/>
      <c r="D126" s="76"/>
      <c r="E126" s="79"/>
      <c r="F126" s="79"/>
      <c r="G126" s="79">
        <f>+[1]EQUIPOS!H147</f>
        <v>0</v>
      </c>
      <c r="H126" s="79"/>
      <c r="I126" s="79">
        <f>+ROUND(G126*H126,2)</f>
        <v>0</v>
      </c>
      <c r="J126" s="119"/>
    </row>
    <row r="127" spans="2:10">
      <c r="B127" s="118"/>
      <c r="C127" s="76"/>
      <c r="D127" s="76"/>
      <c r="E127" s="79"/>
      <c r="F127" s="79"/>
      <c r="G127" s="79">
        <f>+ROUND(D127*E127*F127,2)</f>
        <v>0</v>
      </c>
      <c r="H127" s="79"/>
      <c r="I127" s="79">
        <f>+ROUND(G127*H127,2)</f>
        <v>0</v>
      </c>
      <c r="J127" s="119"/>
    </row>
    <row r="128" spans="2:10">
      <c r="B128" s="118" t="str">
        <f>+[1]EQUIPOS!A$32</f>
        <v>HERRAMIENTAS MENORES</v>
      </c>
      <c r="C128" s="76"/>
      <c r="D128" s="76"/>
      <c r="E128" s="79"/>
      <c r="F128" s="79"/>
      <c r="G128" s="79">
        <f>+ROUND(D128*E128*F128,2)</f>
        <v>0</v>
      </c>
      <c r="H128" s="79"/>
      <c r="I128" s="79">
        <f>ROUND(I158*5%,2)</f>
        <v>0.05</v>
      </c>
      <c r="J128" s="119"/>
    </row>
    <row r="129" spans="2:10">
      <c r="B129" s="118" t="s">
        <v>49</v>
      </c>
      <c r="C129" s="76"/>
      <c r="D129" s="76"/>
      <c r="E129" s="79"/>
      <c r="F129" s="79"/>
      <c r="G129" s="79"/>
      <c r="H129" s="79"/>
      <c r="I129" s="79">
        <f>SUM(I126:I128)</f>
        <v>0.05</v>
      </c>
      <c r="J129" s="119"/>
    </row>
    <row r="130" spans="2:10">
      <c r="B130" s="118" t="s">
        <v>50</v>
      </c>
      <c r="C130" s="76"/>
      <c r="D130" s="76"/>
      <c r="E130" s="76"/>
      <c r="F130" s="76"/>
      <c r="G130" s="76"/>
      <c r="H130" s="76"/>
      <c r="I130" s="76"/>
      <c r="J130" s="119"/>
    </row>
    <row r="131" spans="2:10">
      <c r="B131" s="118" t="s">
        <v>51</v>
      </c>
      <c r="C131" s="76"/>
      <c r="D131" s="76"/>
      <c r="E131" s="76"/>
      <c r="F131" s="76"/>
      <c r="G131" s="76"/>
      <c r="H131" s="76"/>
      <c r="I131" s="76"/>
      <c r="J131" s="119"/>
    </row>
    <row r="132" spans="2:10">
      <c r="B132" s="122" t="s">
        <v>52</v>
      </c>
      <c r="C132" s="78"/>
      <c r="D132" s="78"/>
      <c r="E132" s="78"/>
      <c r="F132" s="78" t="s">
        <v>53</v>
      </c>
      <c r="G132" s="78" t="s">
        <v>54</v>
      </c>
      <c r="H132" s="78" t="s">
        <v>55</v>
      </c>
      <c r="I132" s="78" t="s">
        <v>56</v>
      </c>
      <c r="J132" s="121"/>
    </row>
    <row r="133" spans="2:10">
      <c r="B133" s="118" t="s">
        <v>50</v>
      </c>
      <c r="C133" s="76"/>
      <c r="D133" s="76"/>
      <c r="E133" s="76"/>
      <c r="F133" s="76"/>
      <c r="G133" s="76"/>
      <c r="H133" s="76"/>
      <c r="I133" s="76"/>
      <c r="J133" s="119"/>
    </row>
    <row r="134" spans="2:10">
      <c r="B134" s="118" t="str">
        <f>+[1]MATERIALES!A$23</f>
        <v>MADERA</v>
      </c>
      <c r="C134" s="76"/>
      <c r="D134" s="76"/>
      <c r="E134" s="76"/>
      <c r="F134" s="79">
        <f>+[1]MATERIALES!F$23</f>
        <v>1.5349999999999999</v>
      </c>
      <c r="G134" s="76" t="str">
        <f>+[1]MATERIALES!B$23</f>
        <v>U</v>
      </c>
      <c r="H134" s="76">
        <v>5</v>
      </c>
      <c r="I134" s="79">
        <f t="shared" ref="I134:I139" si="1">ROUND(F134*H134,2)</f>
        <v>7.68</v>
      </c>
      <c r="J134" s="119"/>
    </row>
    <row r="135" spans="2:10">
      <c r="B135" s="118" t="str">
        <f>+[1]MATERIALES!A$24</f>
        <v>CUARTONES</v>
      </c>
      <c r="C135" s="76"/>
      <c r="D135" s="76"/>
      <c r="E135" s="76"/>
      <c r="F135" s="79">
        <f>+[1]MATERIALES!F$24</f>
        <v>1.2349999999999999</v>
      </c>
      <c r="G135" s="76" t="str">
        <f>+[1]MATERIALES!B$24</f>
        <v>U</v>
      </c>
      <c r="H135" s="76">
        <v>2</v>
      </c>
      <c r="I135" s="79">
        <f t="shared" si="1"/>
        <v>2.4700000000000002</v>
      </c>
      <c r="J135" s="119"/>
    </row>
    <row r="136" spans="2:10">
      <c r="B136" s="118" t="str">
        <f>+[1]MATERIALES!A$25</f>
        <v>TIRAS</v>
      </c>
      <c r="C136" s="76"/>
      <c r="D136" s="76"/>
      <c r="E136" s="76"/>
      <c r="F136" s="79">
        <f>+[1]MATERIALES!F$25</f>
        <v>1.0349999999999999</v>
      </c>
      <c r="G136" s="76" t="str">
        <f>+[1]MATERIALES!B$25</f>
        <v>U</v>
      </c>
      <c r="H136" s="76">
        <v>1</v>
      </c>
      <c r="I136" s="79">
        <f t="shared" si="1"/>
        <v>1.04</v>
      </c>
      <c r="J136" s="119"/>
    </row>
    <row r="137" spans="2:10">
      <c r="B137" s="118" t="str">
        <f>+[1]MATERIALES!A$26</f>
        <v>ZINC</v>
      </c>
      <c r="C137" s="76"/>
      <c r="D137" s="76"/>
      <c r="E137" s="76"/>
      <c r="F137" s="79">
        <f>+[1]MATERIALES!F$26</f>
        <v>8.0150000000000006</v>
      </c>
      <c r="G137" s="76" t="str">
        <f>+[1]MATERIALES!B$26</f>
        <v>PLANCHA</v>
      </c>
      <c r="H137" s="79">
        <v>0.4</v>
      </c>
      <c r="I137" s="79">
        <f t="shared" si="1"/>
        <v>3.21</v>
      </c>
      <c r="J137" s="119"/>
    </row>
    <row r="138" spans="2:10">
      <c r="B138" s="118" t="str">
        <f>+[1]MATERIALES!A$27</f>
        <v xml:space="preserve">ACCESORIOS CUBIERTA </v>
      </c>
      <c r="C138" s="76"/>
      <c r="D138" s="76"/>
      <c r="E138" s="76"/>
      <c r="F138" s="79">
        <f>+[1]MATERIALES!F$27</f>
        <v>2.02</v>
      </c>
      <c r="G138" s="76" t="str">
        <f>+[1]MATERIALES!B$27</f>
        <v>GLOBAL</v>
      </c>
      <c r="H138" s="79">
        <v>0.3</v>
      </c>
      <c r="I138" s="79">
        <f t="shared" si="1"/>
        <v>0.61</v>
      </c>
      <c r="J138" s="119"/>
    </row>
    <row r="139" spans="2:10">
      <c r="B139" s="118" t="str">
        <f>+[1]MATERIALES!A$28</f>
        <v>PANEL BREAKERS E INSTALACION ELECTRICA</v>
      </c>
      <c r="C139" s="76"/>
      <c r="D139" s="76"/>
      <c r="E139" s="76"/>
      <c r="F139" s="79">
        <f>+[1]MATERIALES!F$28</f>
        <v>50.1</v>
      </c>
      <c r="G139" s="76" t="str">
        <f>+[1]MATERIALES!B$28</f>
        <v>GLOBAL</v>
      </c>
      <c r="H139" s="79">
        <v>0.05</v>
      </c>
      <c r="I139" s="79">
        <f t="shared" si="1"/>
        <v>2.5099999999999998</v>
      </c>
      <c r="J139" s="119"/>
    </row>
    <row r="140" spans="2:10">
      <c r="B140" s="118" t="s">
        <v>60</v>
      </c>
      <c r="C140" s="76"/>
      <c r="D140" s="76"/>
      <c r="E140" s="76"/>
      <c r="F140" s="76"/>
      <c r="G140" s="76"/>
      <c r="H140" s="76"/>
      <c r="I140" s="79">
        <f>SUM(I134:I139)</f>
        <v>17.520000000000003</v>
      </c>
      <c r="J140" s="119"/>
    </row>
    <row r="141" spans="2:10">
      <c r="B141" s="118" t="s">
        <v>50</v>
      </c>
      <c r="C141" s="76"/>
      <c r="D141" s="76"/>
      <c r="E141" s="76"/>
      <c r="F141" s="76"/>
      <c r="G141" s="76"/>
      <c r="H141" s="76"/>
      <c r="I141" s="76"/>
      <c r="J141" s="119"/>
    </row>
    <row r="142" spans="2:10">
      <c r="B142" s="118" t="s">
        <v>61</v>
      </c>
      <c r="C142" s="76"/>
      <c r="D142" s="76"/>
      <c r="E142" s="76"/>
      <c r="F142" s="76"/>
      <c r="G142" s="76"/>
      <c r="H142" s="76"/>
      <c r="I142" s="76"/>
      <c r="J142" s="119"/>
    </row>
    <row r="143" spans="2:10">
      <c r="B143" s="123" t="s">
        <v>62</v>
      </c>
      <c r="C143" s="80"/>
      <c r="D143" s="81" t="s">
        <v>63</v>
      </c>
      <c r="E143" s="80" t="s">
        <v>64</v>
      </c>
      <c r="F143" s="80" t="s">
        <v>65</v>
      </c>
      <c r="G143" s="80" t="s">
        <v>66</v>
      </c>
      <c r="H143" s="80" t="s">
        <v>67</v>
      </c>
      <c r="I143" s="80" t="s">
        <v>68</v>
      </c>
      <c r="J143" s="124"/>
    </row>
    <row r="144" spans="2:10">
      <c r="B144" s="118" t="s">
        <v>69</v>
      </c>
      <c r="C144" s="76"/>
      <c r="D144" s="76" t="s">
        <v>70</v>
      </c>
      <c r="E144" s="76"/>
      <c r="F144" s="76"/>
      <c r="G144" s="76"/>
      <c r="H144" s="76"/>
      <c r="I144" s="76"/>
      <c r="J144" s="119"/>
    </row>
    <row r="145" spans="2:10">
      <c r="B145" s="118" t="s">
        <v>71</v>
      </c>
      <c r="C145" s="76"/>
      <c r="D145" s="76"/>
      <c r="E145" s="76"/>
      <c r="F145" s="76"/>
      <c r="G145" s="76"/>
      <c r="H145" s="76"/>
      <c r="I145" s="76"/>
      <c r="J145" s="119"/>
    </row>
    <row r="146" spans="2:10">
      <c r="B146" s="118"/>
      <c r="C146" s="76"/>
      <c r="D146" s="76"/>
      <c r="E146" s="76"/>
      <c r="F146" s="76"/>
      <c r="G146" s="76"/>
      <c r="H146" s="76"/>
      <c r="I146" s="76"/>
      <c r="J146" s="119"/>
    </row>
    <row r="147" spans="2:10">
      <c r="B147" s="118"/>
      <c r="C147" s="76"/>
      <c r="D147" s="76"/>
      <c r="E147" s="76"/>
      <c r="F147" s="76"/>
      <c r="G147" s="76"/>
      <c r="H147" s="76"/>
      <c r="I147" s="76"/>
      <c r="J147" s="119"/>
    </row>
    <row r="148" spans="2:10">
      <c r="B148" s="118"/>
      <c r="C148" s="76"/>
      <c r="D148" s="76"/>
      <c r="E148" s="76"/>
      <c r="F148" s="76"/>
      <c r="G148" s="76"/>
      <c r="H148" s="76"/>
      <c r="I148" s="76"/>
      <c r="J148" s="119"/>
    </row>
    <row r="149" spans="2:10">
      <c r="B149" s="118" t="s">
        <v>72</v>
      </c>
      <c r="C149" s="76"/>
      <c r="D149" s="76"/>
      <c r="E149" s="76"/>
      <c r="F149" s="76"/>
      <c r="G149" s="76"/>
      <c r="H149" s="76"/>
      <c r="I149" s="76"/>
      <c r="J149" s="119"/>
    </row>
    <row r="150" spans="2:10">
      <c r="B150" s="118" t="s">
        <v>73</v>
      </c>
      <c r="C150" s="76"/>
      <c r="D150" s="76"/>
      <c r="E150" s="76"/>
      <c r="F150" s="76"/>
      <c r="G150" s="76"/>
      <c r="H150" s="76"/>
      <c r="I150" s="76"/>
      <c r="J150" s="119"/>
    </row>
    <row r="151" spans="2:10">
      <c r="B151" s="118" t="s">
        <v>74</v>
      </c>
      <c r="C151" s="76"/>
      <c r="D151" s="76"/>
      <c r="E151" s="76"/>
      <c r="F151" s="76"/>
      <c r="G151" s="76"/>
      <c r="H151" s="76"/>
      <c r="I151" s="76"/>
      <c r="J151" s="119"/>
    </row>
    <row r="152" spans="2:10">
      <c r="B152" s="125" t="s">
        <v>75</v>
      </c>
      <c r="C152" s="82"/>
      <c r="D152" s="82"/>
      <c r="E152" s="80" t="s">
        <v>55</v>
      </c>
      <c r="F152" s="80" t="s">
        <v>76</v>
      </c>
      <c r="G152" s="80" t="s">
        <v>77</v>
      </c>
      <c r="H152" s="80" t="s">
        <v>45</v>
      </c>
      <c r="I152" s="80" t="s">
        <v>56</v>
      </c>
      <c r="J152" s="124"/>
    </row>
    <row r="153" spans="2:10">
      <c r="B153" s="118"/>
      <c r="C153" s="76"/>
      <c r="D153" s="76"/>
      <c r="E153" s="76"/>
      <c r="F153" s="76"/>
      <c r="G153" s="76"/>
      <c r="H153" s="76"/>
      <c r="I153" s="76"/>
      <c r="J153" s="119"/>
    </row>
    <row r="154" spans="2:10">
      <c r="B154" s="118" t="str">
        <f>+'[1]MANO DE OBRA'!B$8</f>
        <v>CAT I                   PEONES</v>
      </c>
      <c r="C154" s="76"/>
      <c r="D154" s="76"/>
      <c r="E154" s="76">
        <v>2</v>
      </c>
      <c r="F154" s="79">
        <f>+'[1]MANO DE OBRA'!B$22</f>
        <v>1.4282860472222223</v>
      </c>
      <c r="G154" s="76">
        <f>ROUND(E154*F154,2)</f>
        <v>2.86</v>
      </c>
      <c r="H154" s="79">
        <v>0.1</v>
      </c>
      <c r="I154" s="79">
        <f>ROUND(G154*H154,2)</f>
        <v>0.28999999999999998</v>
      </c>
      <c r="J154" s="119"/>
    </row>
    <row r="155" spans="2:10">
      <c r="B155" s="118" t="str">
        <f>+'[1]MANO DE OBRA'!C$8</f>
        <v>CAT II GUARD, MACHET, AYUD ALB</v>
      </c>
      <c r="C155" s="76"/>
      <c r="D155" s="76"/>
      <c r="E155" s="76">
        <v>2</v>
      </c>
      <c r="F155" s="79">
        <f>+'[1]MANO DE OBRA'!C$22</f>
        <v>1.4282860472222223</v>
      </c>
      <c r="G155" s="76">
        <f>ROUND(E155*F155,2)</f>
        <v>2.86</v>
      </c>
      <c r="H155" s="79">
        <f>+H154</f>
        <v>0.1</v>
      </c>
      <c r="I155" s="79">
        <f>ROUND(G155*H155,2)</f>
        <v>0.28999999999999998</v>
      </c>
      <c r="J155" s="119"/>
    </row>
    <row r="156" spans="2:10">
      <c r="B156" s="118" t="str">
        <f>+'[1]MANO DE OBRA'!D$8</f>
        <v>CAT III ALB, FIE, CARP, ELEC</v>
      </c>
      <c r="C156" s="76"/>
      <c r="D156" s="76"/>
      <c r="E156" s="76">
        <v>2</v>
      </c>
      <c r="F156" s="79">
        <f>+'[1]MANO DE OBRA'!D$22</f>
        <v>1.4282860472222223</v>
      </c>
      <c r="G156" s="76">
        <f>ROUND(E156*F156,2)</f>
        <v>2.86</v>
      </c>
      <c r="H156" s="79">
        <f>+H154</f>
        <v>0.1</v>
      </c>
      <c r="I156" s="79">
        <f>ROUND(G156*H156,2)</f>
        <v>0.28999999999999998</v>
      </c>
      <c r="J156" s="119"/>
    </row>
    <row r="157" spans="2:10">
      <c r="B157" s="118" t="str">
        <f>+'[1]MANO DE OBRA'!E$8</f>
        <v>CAT IV MAESTRO, PERFORADOR</v>
      </c>
      <c r="C157" s="76"/>
      <c r="D157" s="76"/>
      <c r="E157" s="76">
        <v>1</v>
      </c>
      <c r="F157" s="79">
        <f>+'[1]MANO DE OBRA'!E$22</f>
        <v>1.4282860472222223</v>
      </c>
      <c r="G157" s="76">
        <f>ROUND(E157*F157,2)</f>
        <v>1.43</v>
      </c>
      <c r="H157" s="79">
        <f>+H154</f>
        <v>0.1</v>
      </c>
      <c r="I157" s="79">
        <f>ROUND(G157*H157,2)</f>
        <v>0.14000000000000001</v>
      </c>
      <c r="J157" s="119"/>
    </row>
    <row r="158" spans="2:10">
      <c r="B158" s="118" t="s">
        <v>78</v>
      </c>
      <c r="C158" s="76"/>
      <c r="D158" s="76"/>
      <c r="E158" s="76"/>
      <c r="F158" s="76"/>
      <c r="G158" s="76"/>
      <c r="H158" s="76"/>
      <c r="I158" s="76">
        <f>SUM(I154:I157)</f>
        <v>1.0099999999999998</v>
      </c>
      <c r="J158" s="119"/>
    </row>
    <row r="159" spans="2:10">
      <c r="B159" s="118"/>
      <c r="C159" s="76"/>
      <c r="D159" s="76"/>
      <c r="E159" s="76"/>
      <c r="F159" s="76"/>
      <c r="G159" s="76"/>
      <c r="H159" s="76"/>
      <c r="I159" s="76"/>
      <c r="J159" s="119"/>
    </row>
    <row r="160" spans="2:10">
      <c r="B160" s="118" t="s">
        <v>79</v>
      </c>
      <c r="C160" s="76"/>
      <c r="D160" s="76"/>
      <c r="E160" s="76"/>
      <c r="F160" s="76"/>
      <c r="G160" s="76"/>
      <c r="H160" s="76"/>
      <c r="I160" s="76">
        <f>+I158+I140+I129</f>
        <v>18.580000000000002</v>
      </c>
      <c r="J160" s="119"/>
    </row>
    <row r="161" spans="2:10">
      <c r="B161" s="118"/>
      <c r="C161" s="76"/>
      <c r="D161" s="76"/>
      <c r="E161" s="76"/>
      <c r="F161" s="76"/>
      <c r="G161" s="76"/>
      <c r="H161" s="76"/>
      <c r="I161" s="76"/>
      <c r="J161" s="119"/>
    </row>
    <row r="162" spans="2:10">
      <c r="B162" s="118" t="s">
        <v>80</v>
      </c>
      <c r="C162" s="76"/>
      <c r="D162" s="76"/>
      <c r="E162" s="76"/>
      <c r="F162" s="76"/>
      <c r="G162" s="76"/>
      <c r="H162" s="76"/>
      <c r="I162" s="76" t="s">
        <v>81</v>
      </c>
      <c r="J162" s="119"/>
    </row>
    <row r="163" spans="2:10">
      <c r="B163" s="120" t="s">
        <v>82</v>
      </c>
      <c r="C163" s="77"/>
      <c r="D163" s="77"/>
      <c r="E163" s="77"/>
      <c r="F163" s="77"/>
      <c r="G163" s="77"/>
      <c r="H163" s="78" t="s">
        <v>47</v>
      </c>
      <c r="I163" s="78" t="s">
        <v>56</v>
      </c>
      <c r="J163" s="126"/>
    </row>
    <row r="164" spans="2:10">
      <c r="B164" s="118"/>
      <c r="C164" s="76"/>
      <c r="D164" s="76"/>
      <c r="E164" s="76"/>
      <c r="F164" s="76"/>
      <c r="G164" s="76"/>
      <c r="H164" s="76"/>
      <c r="I164" s="76"/>
      <c r="J164" s="119"/>
    </row>
    <row r="165" spans="2:10">
      <c r="B165" s="118"/>
      <c r="C165" s="76"/>
      <c r="D165" s="76"/>
      <c r="E165" s="76"/>
      <c r="F165" s="76" t="s">
        <v>83</v>
      </c>
      <c r="G165" s="76"/>
      <c r="H165" s="83">
        <f>+[1]INDIRECTOS!B$10</f>
        <v>0.04</v>
      </c>
      <c r="I165" s="76">
        <f>ROUND(H165*I160,2)</f>
        <v>0.74</v>
      </c>
      <c r="J165" s="119"/>
    </row>
    <row r="166" spans="2:10">
      <c r="B166" s="118"/>
      <c r="C166" s="76"/>
      <c r="D166" s="76"/>
      <c r="E166" s="76"/>
      <c r="F166" s="76" t="s">
        <v>84</v>
      </c>
      <c r="G166" s="76"/>
      <c r="H166" s="83">
        <f>+[1]INDIRECTOS!B$11</f>
        <v>0.04</v>
      </c>
      <c r="I166" s="76">
        <f>ROUND(H166*I160,2)</f>
        <v>0.74</v>
      </c>
      <c r="J166" s="119"/>
    </row>
    <row r="167" spans="2:10">
      <c r="B167" s="118"/>
      <c r="C167" s="76"/>
      <c r="D167" s="76"/>
      <c r="E167" s="76"/>
      <c r="F167" s="76" t="s">
        <v>85</v>
      </c>
      <c r="G167" s="76"/>
      <c r="H167" s="83">
        <f>+[1]INDIRECTOS!B$12</f>
        <v>0.02</v>
      </c>
      <c r="I167" s="76">
        <f>ROUND(H167*I160,2)</f>
        <v>0.37</v>
      </c>
      <c r="J167" s="119"/>
    </row>
    <row r="168" spans="2:10">
      <c r="B168" s="118" t="s">
        <v>86</v>
      </c>
      <c r="C168" s="76"/>
      <c r="D168" s="76"/>
      <c r="E168" s="76"/>
      <c r="F168" s="76"/>
      <c r="G168" s="76"/>
      <c r="H168" s="76"/>
      <c r="I168" s="76">
        <f>SUM(I165:I167)</f>
        <v>1.85</v>
      </c>
      <c r="J168" s="119"/>
    </row>
    <row r="169" spans="2:10">
      <c r="B169" s="118" t="s">
        <v>87</v>
      </c>
      <c r="C169" s="76"/>
      <c r="D169" s="76"/>
      <c r="E169" s="76"/>
      <c r="F169" s="76"/>
      <c r="G169" s="76"/>
      <c r="H169" s="76"/>
      <c r="I169" s="76">
        <f>+I160+I168</f>
        <v>20.430000000000003</v>
      </c>
      <c r="J169" s="119"/>
    </row>
    <row r="170" spans="2:10" ht="13.5" thickBot="1">
      <c r="B170" s="127" t="s">
        <v>88</v>
      </c>
      <c r="C170" s="128"/>
      <c r="D170" s="128"/>
      <c r="E170" s="128"/>
      <c r="F170" s="128"/>
      <c r="G170" s="128"/>
      <c r="H170" s="128" t="s">
        <v>89</v>
      </c>
      <c r="I170" s="128">
        <f>+I169</f>
        <v>20.430000000000003</v>
      </c>
      <c r="J170" s="129"/>
    </row>
    <row r="172" spans="2:10" ht="15.75">
      <c r="B172" s="181" t="s">
        <v>163</v>
      </c>
      <c r="C172" s="181"/>
      <c r="D172" s="181"/>
      <c r="E172" s="181"/>
      <c r="F172" s="181"/>
      <c r="G172" s="181"/>
      <c r="H172" s="181"/>
      <c r="I172" s="181"/>
      <c r="J172" s="181"/>
    </row>
    <row r="173" spans="2:10" ht="13.5" thickBot="1"/>
    <row r="174" spans="2:10">
      <c r="B174" s="178" t="s">
        <v>33</v>
      </c>
      <c r="C174" s="179"/>
      <c r="D174" s="179"/>
      <c r="E174" s="179"/>
      <c r="F174" s="179"/>
      <c r="G174" s="179"/>
      <c r="H174" s="179"/>
      <c r="I174" s="179"/>
      <c r="J174" s="180"/>
    </row>
    <row r="175" spans="2:10" ht="15.75">
      <c r="B175" s="114" t="s">
        <v>21</v>
      </c>
      <c r="C175" s="1"/>
      <c r="D175" s="1"/>
      <c r="E175" s="1"/>
      <c r="F175" s="1"/>
      <c r="G175" s="1"/>
      <c r="H175" s="1"/>
      <c r="I175" s="1"/>
      <c r="J175" s="115"/>
    </row>
    <row r="176" spans="2:10" ht="15.75">
      <c r="B176" s="116" t="s">
        <v>22</v>
      </c>
      <c r="C176" s="70"/>
      <c r="D176" s="70"/>
      <c r="E176" s="70"/>
      <c r="F176" s="70"/>
      <c r="G176" s="70"/>
      <c r="H176" s="70"/>
      <c r="I176" s="70"/>
      <c r="J176" s="117"/>
    </row>
    <row r="177" spans="2:10">
      <c r="B177" s="118" t="s">
        <v>34</v>
      </c>
      <c r="C177" s="76"/>
      <c r="D177" s="76"/>
      <c r="E177" s="76"/>
      <c r="F177" s="76"/>
      <c r="G177" s="76"/>
      <c r="H177" s="76"/>
      <c r="I177" s="76"/>
      <c r="J177" s="119"/>
    </row>
    <row r="178" spans="2:10">
      <c r="B178" s="118" t="s">
        <v>35</v>
      </c>
      <c r="C178" s="76" t="s">
        <v>91</v>
      </c>
      <c r="D178" s="76"/>
      <c r="E178" s="76"/>
      <c r="F178" s="76"/>
      <c r="G178" s="76"/>
      <c r="H178" s="141" t="s">
        <v>217</v>
      </c>
      <c r="I178" s="141" t="s">
        <v>12</v>
      </c>
      <c r="J178" s="119"/>
    </row>
    <row r="179" spans="2:10">
      <c r="B179" s="118" t="s">
        <v>37</v>
      </c>
      <c r="C179" s="76"/>
      <c r="D179" s="76"/>
      <c r="E179" s="76"/>
      <c r="F179" s="76"/>
      <c r="G179" s="76"/>
      <c r="H179" s="76"/>
      <c r="I179" s="76"/>
      <c r="J179" s="119"/>
    </row>
    <row r="180" spans="2:10">
      <c r="B180" s="118" t="s">
        <v>38</v>
      </c>
      <c r="C180" s="76"/>
      <c r="D180" s="76"/>
      <c r="E180" s="76"/>
      <c r="F180" s="76"/>
      <c r="G180" s="76"/>
      <c r="H180" s="76"/>
      <c r="I180" s="76"/>
      <c r="J180" s="119"/>
    </row>
    <row r="181" spans="2:10">
      <c r="B181" s="120" t="s">
        <v>39</v>
      </c>
      <c r="C181" s="78" t="s">
        <v>40</v>
      </c>
      <c r="D181" s="78" t="s">
        <v>41</v>
      </c>
      <c r="E181" s="78" t="s">
        <v>42</v>
      </c>
      <c r="F181" s="78" t="s">
        <v>43</v>
      </c>
      <c r="G181" s="78" t="s">
        <v>44</v>
      </c>
      <c r="H181" s="78" t="s">
        <v>45</v>
      </c>
      <c r="I181" s="78" t="s">
        <v>46</v>
      </c>
      <c r="J181" s="121"/>
    </row>
    <row r="182" spans="2:10">
      <c r="B182" s="118" t="s">
        <v>48</v>
      </c>
      <c r="C182" s="76"/>
      <c r="D182" s="76"/>
      <c r="E182" s="76"/>
      <c r="F182" s="76"/>
      <c r="G182" s="76"/>
      <c r="H182" s="76"/>
      <c r="I182" s="76"/>
      <c r="J182" s="119"/>
    </row>
    <row r="183" spans="2:10">
      <c r="B183" s="118" t="s">
        <v>92</v>
      </c>
      <c r="C183" s="76"/>
      <c r="D183" s="76">
        <v>1</v>
      </c>
      <c r="E183" s="79">
        <v>1</v>
      </c>
      <c r="F183" s="79"/>
      <c r="G183" s="79">
        <v>0.5</v>
      </c>
      <c r="H183" s="79">
        <v>240</v>
      </c>
      <c r="I183" s="79">
        <f>+ROUND(D183*G183*H183,2)</f>
        <v>120</v>
      </c>
      <c r="J183" s="119"/>
    </row>
    <row r="184" spans="2:10">
      <c r="B184" s="118"/>
      <c r="C184" s="76"/>
      <c r="D184" s="76"/>
      <c r="E184" s="79"/>
      <c r="F184" s="79"/>
      <c r="G184" s="79"/>
      <c r="H184" s="79"/>
      <c r="I184" s="79"/>
      <c r="J184" s="119"/>
    </row>
    <row r="185" spans="2:10">
      <c r="B185" s="118"/>
      <c r="C185" s="76"/>
      <c r="D185" s="76"/>
      <c r="E185" s="79"/>
      <c r="F185" s="79"/>
      <c r="G185" s="79"/>
      <c r="H185" s="79"/>
      <c r="I185" s="79"/>
      <c r="J185" s="119"/>
    </row>
    <row r="186" spans="2:10">
      <c r="B186" s="118" t="s">
        <v>49</v>
      </c>
      <c r="C186" s="76"/>
      <c r="D186" s="76"/>
      <c r="E186" s="79"/>
      <c r="F186" s="79"/>
      <c r="G186" s="79"/>
      <c r="H186" s="79"/>
      <c r="I186" s="79">
        <f>SUM(I183:I185)</f>
        <v>120</v>
      </c>
      <c r="J186" s="119"/>
    </row>
    <row r="187" spans="2:10">
      <c r="B187" s="118" t="s">
        <v>50</v>
      </c>
      <c r="C187" s="76"/>
      <c r="D187" s="76"/>
      <c r="E187" s="76"/>
      <c r="F187" s="76"/>
      <c r="G187" s="76"/>
      <c r="H187" s="76"/>
      <c r="I187" s="76"/>
      <c r="J187" s="119"/>
    </row>
    <row r="188" spans="2:10">
      <c r="B188" s="118" t="s">
        <v>51</v>
      </c>
      <c r="C188" s="76"/>
      <c r="D188" s="76"/>
      <c r="E188" s="76"/>
      <c r="F188" s="76"/>
      <c r="G188" s="76"/>
      <c r="H188" s="76"/>
      <c r="I188" s="76"/>
      <c r="J188" s="119"/>
    </row>
    <row r="189" spans="2:10">
      <c r="B189" s="122" t="s">
        <v>52</v>
      </c>
      <c r="C189" s="78"/>
      <c r="D189" s="78"/>
      <c r="E189" s="78"/>
      <c r="F189" s="78" t="s">
        <v>53</v>
      </c>
      <c r="G189" s="78" t="s">
        <v>54</v>
      </c>
      <c r="H189" s="78" t="s">
        <v>55</v>
      </c>
      <c r="I189" s="78" t="s">
        <v>56</v>
      </c>
      <c r="J189" s="121"/>
    </row>
    <row r="190" spans="2:10">
      <c r="B190" s="118" t="s">
        <v>50</v>
      </c>
      <c r="C190" s="76"/>
      <c r="D190" s="76"/>
      <c r="E190" s="76"/>
      <c r="F190" s="76"/>
      <c r="G190" s="76"/>
      <c r="H190" s="76"/>
      <c r="I190" s="76"/>
      <c r="J190" s="119"/>
    </row>
    <row r="191" spans="2:10">
      <c r="B191" s="118"/>
      <c r="C191" s="76"/>
      <c r="D191" s="76"/>
      <c r="E191" s="76"/>
      <c r="F191" s="79"/>
      <c r="G191" s="76"/>
      <c r="H191" s="79"/>
      <c r="I191" s="79"/>
      <c r="J191" s="119"/>
    </row>
    <row r="192" spans="2:10">
      <c r="B192" s="118"/>
      <c r="C192" s="76"/>
      <c r="D192" s="76"/>
      <c r="E192" s="76"/>
      <c r="F192" s="79"/>
      <c r="G192" s="76"/>
      <c r="H192" s="79"/>
      <c r="I192" s="79"/>
      <c r="J192" s="119"/>
    </row>
    <row r="193" spans="2:10">
      <c r="B193" s="118"/>
      <c r="C193" s="76"/>
      <c r="D193" s="76"/>
      <c r="E193" s="76"/>
      <c r="F193" s="79"/>
      <c r="G193" s="76"/>
      <c r="H193" s="79"/>
      <c r="I193" s="79"/>
      <c r="J193" s="119"/>
    </row>
    <row r="194" spans="2:10">
      <c r="B194" s="118"/>
      <c r="C194" s="76"/>
      <c r="D194" s="76"/>
      <c r="E194" s="76"/>
      <c r="F194" s="79"/>
      <c r="G194" s="76"/>
      <c r="H194" s="79"/>
      <c r="I194" s="79"/>
      <c r="J194" s="119"/>
    </row>
    <row r="195" spans="2:10">
      <c r="B195" s="118"/>
      <c r="C195" s="76"/>
      <c r="D195" s="76"/>
      <c r="E195" s="76"/>
      <c r="F195" s="79"/>
      <c r="G195" s="76"/>
      <c r="H195" s="79"/>
      <c r="I195" s="79"/>
      <c r="J195" s="119"/>
    </row>
    <row r="196" spans="2:10">
      <c r="B196" s="118"/>
      <c r="C196" s="76"/>
      <c r="D196" s="76"/>
      <c r="E196" s="76"/>
      <c r="F196" s="79"/>
      <c r="G196" s="76"/>
      <c r="H196" s="79"/>
      <c r="I196" s="79"/>
      <c r="J196" s="119"/>
    </row>
    <row r="197" spans="2:10">
      <c r="B197" s="118" t="s">
        <v>60</v>
      </c>
      <c r="C197" s="76"/>
      <c r="D197" s="76"/>
      <c r="E197" s="76"/>
      <c r="F197" s="76"/>
      <c r="G197" s="76"/>
      <c r="H197" s="76"/>
      <c r="I197" s="79">
        <f>SUM(I191:I196)</f>
        <v>0</v>
      </c>
      <c r="J197" s="119"/>
    </row>
    <row r="198" spans="2:10">
      <c r="B198" s="118" t="s">
        <v>50</v>
      </c>
      <c r="C198" s="76"/>
      <c r="D198" s="76"/>
      <c r="E198" s="76"/>
      <c r="F198" s="76"/>
      <c r="G198" s="76"/>
      <c r="H198" s="76"/>
      <c r="I198" s="76"/>
      <c r="J198" s="119"/>
    </row>
    <row r="199" spans="2:10">
      <c r="B199" s="118" t="s">
        <v>61</v>
      </c>
      <c r="C199" s="76"/>
      <c r="D199" s="76"/>
      <c r="E199" s="76"/>
      <c r="F199" s="76"/>
      <c r="G199" s="76"/>
      <c r="H199" s="76"/>
      <c r="I199" s="76"/>
      <c r="J199" s="119"/>
    </row>
    <row r="200" spans="2:10">
      <c r="B200" s="123" t="s">
        <v>62</v>
      </c>
      <c r="C200" s="80"/>
      <c r="D200" s="81" t="s">
        <v>63</v>
      </c>
      <c r="E200" s="80" t="s">
        <v>64</v>
      </c>
      <c r="F200" s="80" t="s">
        <v>65</v>
      </c>
      <c r="G200" s="80" t="s">
        <v>66</v>
      </c>
      <c r="H200" s="80" t="s">
        <v>67</v>
      </c>
      <c r="I200" s="80" t="s">
        <v>68</v>
      </c>
      <c r="J200" s="124"/>
    </row>
    <row r="201" spans="2:10">
      <c r="B201" s="118" t="s">
        <v>69</v>
      </c>
      <c r="C201" s="76"/>
      <c r="D201" s="76" t="s">
        <v>70</v>
      </c>
      <c r="E201" s="76"/>
      <c r="F201" s="76"/>
      <c r="G201" s="76"/>
      <c r="H201" s="76"/>
      <c r="I201" s="76"/>
      <c r="J201" s="119"/>
    </row>
    <row r="202" spans="2:10">
      <c r="B202" s="118" t="s">
        <v>71</v>
      </c>
      <c r="C202" s="76"/>
      <c r="D202" s="76"/>
      <c r="E202" s="76"/>
      <c r="F202" s="76"/>
      <c r="G202" s="76"/>
      <c r="H202" s="76"/>
      <c r="I202" s="76"/>
      <c r="J202" s="119"/>
    </row>
    <row r="203" spans="2:10">
      <c r="B203" s="118"/>
      <c r="C203" s="76"/>
      <c r="D203" s="76"/>
      <c r="E203" s="76"/>
      <c r="F203" s="76"/>
      <c r="G203" s="76"/>
      <c r="H203" s="76"/>
      <c r="I203" s="76"/>
      <c r="J203" s="119"/>
    </row>
    <row r="204" spans="2:10">
      <c r="B204" s="118"/>
      <c r="C204" s="76"/>
      <c r="D204" s="76"/>
      <c r="E204" s="76"/>
      <c r="F204" s="76"/>
      <c r="G204" s="76"/>
      <c r="H204" s="76"/>
      <c r="I204" s="76"/>
      <c r="J204" s="119"/>
    </row>
    <row r="205" spans="2:10">
      <c r="B205" s="118"/>
      <c r="C205" s="76"/>
      <c r="D205" s="76"/>
      <c r="E205" s="76"/>
      <c r="F205" s="76"/>
      <c r="G205" s="76"/>
      <c r="H205" s="76"/>
      <c r="I205" s="76"/>
      <c r="J205" s="119"/>
    </row>
    <row r="206" spans="2:10">
      <c r="B206" s="118" t="s">
        <v>72</v>
      </c>
      <c r="C206" s="76"/>
      <c r="D206" s="76"/>
      <c r="E206" s="76"/>
      <c r="F206" s="76"/>
      <c r="G206" s="76"/>
      <c r="H206" s="76"/>
      <c r="I206" s="76"/>
      <c r="J206" s="119"/>
    </row>
    <row r="207" spans="2:10">
      <c r="B207" s="118" t="s">
        <v>73</v>
      </c>
      <c r="C207" s="76"/>
      <c r="D207" s="76"/>
      <c r="E207" s="76"/>
      <c r="F207" s="76"/>
      <c r="G207" s="76"/>
      <c r="H207" s="76"/>
      <c r="I207" s="76"/>
      <c r="J207" s="119"/>
    </row>
    <row r="208" spans="2:10">
      <c r="B208" s="118" t="s">
        <v>74</v>
      </c>
      <c r="C208" s="76"/>
      <c r="D208" s="76"/>
      <c r="E208" s="76"/>
      <c r="F208" s="76"/>
      <c r="G208" s="76"/>
      <c r="H208" s="76"/>
      <c r="I208" s="76"/>
      <c r="J208" s="119"/>
    </row>
    <row r="209" spans="2:10">
      <c r="B209" s="125" t="s">
        <v>75</v>
      </c>
      <c r="C209" s="82"/>
      <c r="D209" s="82"/>
      <c r="E209" s="80" t="s">
        <v>55</v>
      </c>
      <c r="F209" s="80" t="s">
        <v>76</v>
      </c>
      <c r="G209" s="80" t="s">
        <v>77</v>
      </c>
      <c r="H209" s="80" t="s">
        <v>45</v>
      </c>
      <c r="I209" s="80" t="s">
        <v>56</v>
      </c>
      <c r="J209" s="124"/>
    </row>
    <row r="210" spans="2:10">
      <c r="B210" s="118"/>
      <c r="C210" s="76"/>
      <c r="D210" s="76"/>
      <c r="E210" s="76"/>
      <c r="F210" s="76"/>
      <c r="G210" s="76"/>
      <c r="H210" s="76"/>
      <c r="I210" s="76"/>
      <c r="J210" s="119"/>
    </row>
    <row r="211" spans="2:10">
      <c r="B211" s="118"/>
      <c r="C211" s="76"/>
      <c r="D211" s="76"/>
      <c r="E211" s="76"/>
      <c r="F211" s="79"/>
      <c r="G211" s="76"/>
      <c r="H211" s="79"/>
      <c r="I211" s="79">
        <f>ROUND(G211*H211,2)</f>
        <v>0</v>
      </c>
      <c r="J211" s="119"/>
    </row>
    <row r="212" spans="2:10">
      <c r="B212" s="118"/>
      <c r="C212" s="76"/>
      <c r="D212" s="76"/>
      <c r="E212" s="76"/>
      <c r="F212" s="79"/>
      <c r="G212" s="76"/>
      <c r="H212" s="79"/>
      <c r="I212" s="79">
        <f>ROUND(G212*H212,2)</f>
        <v>0</v>
      </c>
      <c r="J212" s="119"/>
    </row>
    <row r="213" spans="2:10">
      <c r="B213" s="118"/>
      <c r="C213" s="76"/>
      <c r="D213" s="76"/>
      <c r="E213" s="76"/>
      <c r="F213" s="79"/>
      <c r="G213" s="76"/>
      <c r="H213" s="79"/>
      <c r="I213" s="79">
        <f>ROUND(G213*H213,2)</f>
        <v>0</v>
      </c>
      <c r="J213" s="119"/>
    </row>
    <row r="214" spans="2:10">
      <c r="B214" s="118"/>
      <c r="C214" s="76"/>
      <c r="D214" s="76"/>
      <c r="E214" s="76"/>
      <c r="F214" s="79"/>
      <c r="G214" s="76"/>
      <c r="H214" s="79"/>
      <c r="I214" s="79">
        <f>ROUND(G214*H214,2)</f>
        <v>0</v>
      </c>
      <c r="J214" s="119"/>
    </row>
    <row r="215" spans="2:10">
      <c r="B215" s="118" t="s">
        <v>78</v>
      </c>
      <c r="C215" s="76"/>
      <c r="D215" s="76"/>
      <c r="E215" s="76"/>
      <c r="F215" s="76"/>
      <c r="G215" s="76"/>
      <c r="H215" s="76"/>
      <c r="I215" s="76">
        <f>SUM(I211:I214)</f>
        <v>0</v>
      </c>
      <c r="J215" s="119"/>
    </row>
    <row r="216" spans="2:10">
      <c r="B216" s="118"/>
      <c r="C216" s="76"/>
      <c r="D216" s="76"/>
      <c r="E216" s="76"/>
      <c r="F216" s="76"/>
      <c r="G216" s="76"/>
      <c r="H216" s="76"/>
      <c r="I216" s="76"/>
      <c r="J216" s="119"/>
    </row>
    <row r="217" spans="2:10">
      <c r="B217" s="118" t="s">
        <v>79</v>
      </c>
      <c r="C217" s="76"/>
      <c r="D217" s="76"/>
      <c r="E217" s="76"/>
      <c r="F217" s="76"/>
      <c r="G217" s="76"/>
      <c r="H217" s="76"/>
      <c r="I217" s="76">
        <f>+I215+I197+I186</f>
        <v>120</v>
      </c>
      <c r="J217" s="119"/>
    </row>
    <row r="218" spans="2:10">
      <c r="B218" s="118"/>
      <c r="C218" s="76"/>
      <c r="D218" s="76"/>
      <c r="E218" s="76"/>
      <c r="F218" s="76"/>
      <c r="G218" s="76"/>
      <c r="H218" s="76"/>
      <c r="I218" s="76"/>
      <c r="J218" s="119"/>
    </row>
    <row r="219" spans="2:10">
      <c r="B219" s="118" t="s">
        <v>80</v>
      </c>
      <c r="C219" s="76"/>
      <c r="D219" s="76"/>
      <c r="E219" s="76"/>
      <c r="F219" s="76"/>
      <c r="G219" s="76"/>
      <c r="H219" s="76"/>
      <c r="I219" s="76" t="s">
        <v>81</v>
      </c>
      <c r="J219" s="119"/>
    </row>
    <row r="220" spans="2:10">
      <c r="B220" s="120" t="s">
        <v>82</v>
      </c>
      <c r="C220" s="77"/>
      <c r="D220" s="77"/>
      <c r="E220" s="77"/>
      <c r="F220" s="77"/>
      <c r="G220" s="77"/>
      <c r="H220" s="78" t="s">
        <v>47</v>
      </c>
      <c r="I220" s="78" t="s">
        <v>56</v>
      </c>
      <c r="J220" s="126"/>
    </row>
    <row r="221" spans="2:10">
      <c r="B221" s="118"/>
      <c r="C221" s="76"/>
      <c r="D221" s="76"/>
      <c r="E221" s="76"/>
      <c r="F221" s="76"/>
      <c r="G221" s="76"/>
      <c r="H221" s="76"/>
      <c r="I221" s="76"/>
      <c r="J221" s="119"/>
    </row>
    <row r="222" spans="2:10">
      <c r="B222" s="118"/>
      <c r="C222" s="76"/>
      <c r="D222" s="76"/>
      <c r="E222" s="76"/>
      <c r="F222" s="76" t="s">
        <v>83</v>
      </c>
      <c r="G222" s="76"/>
      <c r="H222" s="83">
        <f>+[1]INDIRECTOS!B$10</f>
        <v>0.04</v>
      </c>
      <c r="I222" s="76">
        <f>ROUND(H222*I217,2)</f>
        <v>4.8</v>
      </c>
      <c r="J222" s="119"/>
    </row>
    <row r="223" spans="2:10">
      <c r="B223" s="118"/>
      <c r="C223" s="76"/>
      <c r="D223" s="76"/>
      <c r="E223" s="76"/>
      <c r="F223" s="76" t="s">
        <v>84</v>
      </c>
      <c r="G223" s="76"/>
      <c r="H223" s="83">
        <f>+[1]INDIRECTOS!B$11</f>
        <v>0.04</v>
      </c>
      <c r="I223" s="76">
        <f>ROUND(H223*I217,2)</f>
        <v>4.8</v>
      </c>
      <c r="J223" s="119"/>
    </row>
    <row r="224" spans="2:10">
      <c r="B224" s="118"/>
      <c r="C224" s="76"/>
      <c r="D224" s="76"/>
      <c r="E224" s="76"/>
      <c r="F224" s="76" t="s">
        <v>85</v>
      </c>
      <c r="G224" s="76"/>
      <c r="H224" s="83">
        <v>0.02</v>
      </c>
      <c r="I224" s="76">
        <f>ROUND(H224*I217,2)</f>
        <v>2.4</v>
      </c>
      <c r="J224" s="119"/>
    </row>
    <row r="225" spans="2:10">
      <c r="B225" s="118" t="s">
        <v>86</v>
      </c>
      <c r="C225" s="76"/>
      <c r="D225" s="76"/>
      <c r="E225" s="76"/>
      <c r="F225" s="76"/>
      <c r="G225" s="76"/>
      <c r="H225" s="76"/>
      <c r="I225" s="76">
        <f>SUM(I222:I224)</f>
        <v>12</v>
      </c>
      <c r="J225" s="119"/>
    </row>
    <row r="226" spans="2:10">
      <c r="B226" s="118" t="s">
        <v>87</v>
      </c>
      <c r="C226" s="76"/>
      <c r="D226" s="76"/>
      <c r="E226" s="76"/>
      <c r="F226" s="76"/>
      <c r="G226" s="76"/>
      <c r="H226" s="76"/>
      <c r="I226" s="76">
        <f>+I217+I225</f>
        <v>132</v>
      </c>
      <c r="J226" s="119"/>
    </row>
    <row r="227" spans="2:10" ht="13.5" thickBot="1">
      <c r="B227" s="127" t="s">
        <v>88</v>
      </c>
      <c r="C227" s="128"/>
      <c r="D227" s="128"/>
      <c r="E227" s="128"/>
      <c r="F227" s="128"/>
      <c r="G227" s="128"/>
      <c r="H227" s="128" t="s">
        <v>89</v>
      </c>
      <c r="I227" s="128">
        <f>+I226</f>
        <v>132</v>
      </c>
      <c r="J227" s="129"/>
    </row>
    <row r="229" spans="2:10" ht="15.75">
      <c r="B229" s="181" t="s">
        <v>164</v>
      </c>
      <c r="C229" s="181"/>
      <c r="D229" s="181"/>
      <c r="E229" s="181"/>
      <c r="F229" s="181"/>
      <c r="G229" s="181"/>
      <c r="H229" s="181"/>
      <c r="I229" s="181"/>
      <c r="J229" s="181"/>
    </row>
    <row r="230" spans="2:10" ht="13.5" thickBot="1"/>
    <row r="231" spans="2:10">
      <c r="B231" s="178" t="s">
        <v>33</v>
      </c>
      <c r="C231" s="179"/>
      <c r="D231" s="179"/>
      <c r="E231" s="179"/>
      <c r="F231" s="179"/>
      <c r="G231" s="179"/>
      <c r="H231" s="179"/>
      <c r="I231" s="179"/>
      <c r="J231" s="180"/>
    </row>
    <row r="232" spans="2:10" ht="15.75">
      <c r="B232" s="114" t="s">
        <v>21</v>
      </c>
      <c r="C232" s="1"/>
      <c r="D232" s="1"/>
      <c r="E232" s="1"/>
      <c r="F232" s="1"/>
      <c r="G232" s="1"/>
      <c r="H232" s="1"/>
      <c r="I232" s="1"/>
      <c r="J232" s="115"/>
    </row>
    <row r="233" spans="2:10" ht="15.75">
      <c r="B233" s="116" t="s">
        <v>22</v>
      </c>
      <c r="C233" s="70"/>
      <c r="D233" s="70"/>
      <c r="E233" s="70"/>
      <c r="F233" s="70"/>
      <c r="G233" s="70"/>
      <c r="H233" s="70"/>
      <c r="I233" s="70"/>
      <c r="J233" s="117"/>
    </row>
    <row r="234" spans="2:10">
      <c r="B234" s="118" t="s">
        <v>34</v>
      </c>
      <c r="C234" s="76"/>
      <c r="D234" s="76"/>
      <c r="E234" s="76"/>
      <c r="F234" s="76"/>
      <c r="G234" s="76"/>
      <c r="H234" s="76"/>
      <c r="I234" s="76"/>
      <c r="J234" s="119"/>
    </row>
    <row r="235" spans="2:10">
      <c r="B235" s="118" t="s">
        <v>35</v>
      </c>
      <c r="C235" s="76" t="s">
        <v>101</v>
      </c>
      <c r="D235" s="76"/>
      <c r="E235" s="76"/>
      <c r="F235" s="76"/>
      <c r="G235" s="76"/>
      <c r="H235" s="141" t="s">
        <v>217</v>
      </c>
      <c r="I235" s="141" t="s">
        <v>12</v>
      </c>
      <c r="J235" s="119"/>
    </row>
    <row r="236" spans="2:10">
      <c r="B236" s="118" t="s">
        <v>37</v>
      </c>
      <c r="C236" s="76"/>
      <c r="D236" s="76"/>
      <c r="E236" s="76"/>
      <c r="F236" s="76"/>
      <c r="G236" s="76"/>
      <c r="H236" s="76"/>
      <c r="I236" s="76"/>
      <c r="J236" s="119"/>
    </row>
    <row r="237" spans="2:10">
      <c r="B237" s="118" t="s">
        <v>38</v>
      </c>
      <c r="C237" s="76"/>
      <c r="D237" s="76"/>
      <c r="E237" s="76"/>
      <c r="F237" s="76"/>
      <c r="G237" s="76"/>
      <c r="H237" s="76"/>
      <c r="I237" s="76"/>
      <c r="J237" s="119"/>
    </row>
    <row r="238" spans="2:10">
      <c r="B238" s="120" t="s">
        <v>39</v>
      </c>
      <c r="C238" s="78" t="s">
        <v>40</v>
      </c>
      <c r="D238" s="78" t="s">
        <v>41</v>
      </c>
      <c r="E238" s="78" t="s">
        <v>42</v>
      </c>
      <c r="F238" s="78" t="s">
        <v>43</v>
      </c>
      <c r="G238" s="78" t="s">
        <v>44</v>
      </c>
      <c r="H238" s="78" t="s">
        <v>45</v>
      </c>
      <c r="I238" s="78" t="s">
        <v>46</v>
      </c>
      <c r="J238" s="121"/>
    </row>
    <row r="239" spans="2:10">
      <c r="B239" s="118" t="s">
        <v>48</v>
      </c>
      <c r="C239" s="76"/>
      <c r="D239" s="76"/>
      <c r="E239" s="76"/>
      <c r="F239" s="76"/>
      <c r="G239" s="76"/>
      <c r="H239" s="76"/>
      <c r="I239" s="76"/>
      <c r="J239" s="119"/>
    </row>
    <row r="240" spans="2:10">
      <c r="B240" s="118" t="s">
        <v>93</v>
      </c>
      <c r="C240" s="76"/>
      <c r="D240" s="76"/>
      <c r="E240" s="79"/>
      <c r="F240" s="79"/>
      <c r="G240" s="79"/>
      <c r="H240" s="79"/>
      <c r="I240" s="79">
        <f>+ROUND(G240*H240,2)</f>
        <v>0</v>
      </c>
      <c r="J240" s="119"/>
    </row>
    <row r="241" spans="2:10">
      <c r="B241" s="118" t="s">
        <v>94</v>
      </c>
      <c r="C241" s="76"/>
      <c r="D241" s="76"/>
      <c r="E241" s="79"/>
      <c r="F241" s="79"/>
      <c r="G241" s="79"/>
      <c r="H241" s="79"/>
      <c r="I241" s="79">
        <f>+ROUND(G241*H241,2)</f>
        <v>0</v>
      </c>
      <c r="J241" s="119"/>
    </row>
    <row r="242" spans="2:10">
      <c r="B242" s="118" t="str">
        <f>+[1]EQUIPOS!A$32</f>
        <v>HERRAMIENTAS MENORES</v>
      </c>
      <c r="C242" s="76"/>
      <c r="D242" s="76">
        <v>1</v>
      </c>
      <c r="E242" s="79"/>
      <c r="F242" s="79"/>
      <c r="G242" s="79">
        <v>23.43</v>
      </c>
      <c r="H242" s="79">
        <v>1</v>
      </c>
      <c r="I242" s="79">
        <f>D242*G242*H242</f>
        <v>23.43</v>
      </c>
      <c r="J242" s="119"/>
    </row>
    <row r="243" spans="2:10">
      <c r="B243" s="118" t="s">
        <v>49</v>
      </c>
      <c r="C243" s="76"/>
      <c r="D243" s="76"/>
      <c r="E243" s="79"/>
      <c r="F243" s="79"/>
      <c r="G243" s="79"/>
      <c r="H243" s="79"/>
      <c r="I243" s="79">
        <f>SUM(I240:I242)</f>
        <v>23.43</v>
      </c>
      <c r="J243" s="119"/>
    </row>
    <row r="244" spans="2:10">
      <c r="B244" s="118" t="s">
        <v>50</v>
      </c>
      <c r="C244" s="76"/>
      <c r="D244" s="76"/>
      <c r="E244" s="76"/>
      <c r="F244" s="76"/>
      <c r="G244" s="76"/>
      <c r="H244" s="76"/>
      <c r="I244" s="76"/>
      <c r="J244" s="119"/>
    </row>
    <row r="245" spans="2:10">
      <c r="B245" s="118" t="s">
        <v>51</v>
      </c>
      <c r="C245" s="76"/>
      <c r="D245" s="76"/>
      <c r="E245" s="76"/>
      <c r="F245" s="76"/>
      <c r="G245" s="76"/>
      <c r="H245" s="76"/>
      <c r="I245" s="76"/>
      <c r="J245" s="119"/>
    </row>
    <row r="246" spans="2:10">
      <c r="B246" s="122" t="s">
        <v>52</v>
      </c>
      <c r="C246" s="78"/>
      <c r="D246" s="78"/>
      <c r="E246" s="78"/>
      <c r="F246" s="78" t="s">
        <v>53</v>
      </c>
      <c r="G246" s="78" t="s">
        <v>54</v>
      </c>
      <c r="H246" s="78" t="s">
        <v>55</v>
      </c>
      <c r="I246" s="78" t="s">
        <v>56</v>
      </c>
      <c r="J246" s="121"/>
    </row>
    <row r="247" spans="2:10">
      <c r="B247" s="118" t="s">
        <v>50</v>
      </c>
      <c r="C247" s="76"/>
      <c r="D247" s="76"/>
      <c r="E247" s="76"/>
      <c r="F247" s="76"/>
      <c r="G247" s="76"/>
      <c r="H247" s="76"/>
      <c r="I247" s="76"/>
      <c r="J247" s="119"/>
    </row>
    <row r="248" spans="2:10">
      <c r="B248" s="118"/>
      <c r="C248" s="76"/>
      <c r="D248" s="76"/>
      <c r="E248" s="76"/>
      <c r="F248" s="79"/>
      <c r="G248" s="76"/>
      <c r="H248" s="76"/>
      <c r="I248" s="79">
        <f t="shared" ref="I248:I253" si="2">ROUND(F248*H248,2)</f>
        <v>0</v>
      </c>
      <c r="J248" s="119"/>
    </row>
    <row r="249" spans="2:10">
      <c r="B249" s="118"/>
      <c r="C249" s="76"/>
      <c r="D249" s="76"/>
      <c r="E249" s="76"/>
      <c r="F249" s="79"/>
      <c r="G249" s="76"/>
      <c r="H249" s="76"/>
      <c r="I249" s="79">
        <f t="shared" si="2"/>
        <v>0</v>
      </c>
      <c r="J249" s="119"/>
    </row>
    <row r="250" spans="2:10">
      <c r="B250" s="118"/>
      <c r="C250" s="76"/>
      <c r="D250" s="76"/>
      <c r="E250" s="76"/>
      <c r="F250" s="79"/>
      <c r="G250" s="76"/>
      <c r="H250" s="76"/>
      <c r="I250" s="79">
        <f t="shared" si="2"/>
        <v>0</v>
      </c>
      <c r="J250" s="119"/>
    </row>
    <row r="251" spans="2:10">
      <c r="B251" s="118"/>
      <c r="C251" s="76"/>
      <c r="D251" s="76"/>
      <c r="E251" s="76"/>
      <c r="F251" s="79"/>
      <c r="G251" s="76"/>
      <c r="H251" s="79"/>
      <c r="I251" s="79">
        <f t="shared" si="2"/>
        <v>0</v>
      </c>
      <c r="J251" s="119"/>
    </row>
    <row r="252" spans="2:10">
      <c r="B252" s="118"/>
      <c r="C252" s="76"/>
      <c r="D252" s="76"/>
      <c r="E252" s="76"/>
      <c r="F252" s="79"/>
      <c r="G252" s="76"/>
      <c r="H252" s="79"/>
      <c r="I252" s="79">
        <f t="shared" si="2"/>
        <v>0</v>
      </c>
      <c r="J252" s="119"/>
    </row>
    <row r="253" spans="2:10">
      <c r="B253" s="118"/>
      <c r="C253" s="76"/>
      <c r="D253" s="76"/>
      <c r="E253" s="76"/>
      <c r="F253" s="79"/>
      <c r="G253" s="76"/>
      <c r="H253" s="79"/>
      <c r="I253" s="79">
        <f t="shared" si="2"/>
        <v>0</v>
      </c>
      <c r="J253" s="119"/>
    </row>
    <row r="254" spans="2:10">
      <c r="B254" s="118" t="s">
        <v>60</v>
      </c>
      <c r="C254" s="76"/>
      <c r="D254" s="76"/>
      <c r="E254" s="76"/>
      <c r="F254" s="76"/>
      <c r="G254" s="76"/>
      <c r="H254" s="76"/>
      <c r="I254" s="79">
        <f>SUM(I248:I253)</f>
        <v>0</v>
      </c>
      <c r="J254" s="119"/>
    </row>
    <row r="255" spans="2:10">
      <c r="B255" s="118" t="s">
        <v>50</v>
      </c>
      <c r="C255" s="76"/>
      <c r="D255" s="76"/>
      <c r="E255" s="76"/>
      <c r="F255" s="76"/>
      <c r="G255" s="76"/>
      <c r="H255" s="76"/>
      <c r="I255" s="76"/>
      <c r="J255" s="119"/>
    </row>
    <row r="256" spans="2:10">
      <c r="B256" s="118" t="s">
        <v>61</v>
      </c>
      <c r="C256" s="76"/>
      <c r="D256" s="76"/>
      <c r="E256" s="76"/>
      <c r="F256" s="76"/>
      <c r="G256" s="76"/>
      <c r="H256" s="76"/>
      <c r="I256" s="76"/>
      <c r="J256" s="119"/>
    </row>
    <row r="257" spans="2:10">
      <c r="B257" s="123" t="s">
        <v>62</v>
      </c>
      <c r="C257" s="80"/>
      <c r="D257" s="81" t="s">
        <v>63</v>
      </c>
      <c r="E257" s="80" t="s">
        <v>64</v>
      </c>
      <c r="F257" s="80" t="s">
        <v>65</v>
      </c>
      <c r="G257" s="80" t="s">
        <v>66</v>
      </c>
      <c r="H257" s="80" t="s">
        <v>67</v>
      </c>
      <c r="I257" s="80" t="s">
        <v>68</v>
      </c>
      <c r="J257" s="124"/>
    </row>
    <row r="258" spans="2:10">
      <c r="B258" s="118" t="s">
        <v>69</v>
      </c>
      <c r="C258" s="76"/>
      <c r="D258" s="76" t="s">
        <v>70</v>
      </c>
      <c r="E258" s="76"/>
      <c r="F258" s="76"/>
      <c r="G258" s="76"/>
      <c r="H258" s="76"/>
      <c r="I258" s="76"/>
      <c r="J258" s="119"/>
    </row>
    <row r="259" spans="2:10">
      <c r="B259" s="118" t="s">
        <v>71</v>
      </c>
      <c r="C259" s="76"/>
      <c r="D259" s="76"/>
      <c r="E259" s="76"/>
      <c r="F259" s="76"/>
      <c r="G259" s="76"/>
      <c r="H259" s="76"/>
      <c r="I259" s="76"/>
      <c r="J259" s="119"/>
    </row>
    <row r="260" spans="2:10">
      <c r="B260" s="118"/>
      <c r="C260" s="76"/>
      <c r="D260" s="76"/>
      <c r="E260" s="76"/>
      <c r="F260" s="76"/>
      <c r="G260" s="76"/>
      <c r="H260" s="76"/>
      <c r="I260" s="76"/>
      <c r="J260" s="119"/>
    </row>
    <row r="261" spans="2:10">
      <c r="B261" s="118"/>
      <c r="C261" s="76"/>
      <c r="D261" s="76"/>
      <c r="E261" s="76"/>
      <c r="F261" s="76"/>
      <c r="G261" s="76"/>
      <c r="H261" s="76"/>
      <c r="I261" s="76"/>
      <c r="J261" s="119"/>
    </row>
    <row r="262" spans="2:10">
      <c r="B262" s="118"/>
      <c r="C262" s="76"/>
      <c r="D262" s="76"/>
      <c r="E262" s="76"/>
      <c r="F262" s="76"/>
      <c r="G262" s="76"/>
      <c r="H262" s="76"/>
      <c r="I262" s="76"/>
      <c r="J262" s="119"/>
    </row>
    <row r="263" spans="2:10">
      <c r="B263" s="118" t="s">
        <v>72</v>
      </c>
      <c r="C263" s="76"/>
      <c r="D263" s="76"/>
      <c r="E263" s="76"/>
      <c r="F263" s="76"/>
      <c r="G263" s="76"/>
      <c r="H263" s="76"/>
      <c r="I263" s="76"/>
      <c r="J263" s="119"/>
    </row>
    <row r="264" spans="2:10">
      <c r="B264" s="118" t="s">
        <v>73</v>
      </c>
      <c r="C264" s="76"/>
      <c r="D264" s="76"/>
      <c r="E264" s="76"/>
      <c r="F264" s="76"/>
      <c r="G264" s="76"/>
      <c r="H264" s="76"/>
      <c r="I264" s="76"/>
      <c r="J264" s="119"/>
    </row>
    <row r="265" spans="2:10">
      <c r="B265" s="118" t="s">
        <v>74</v>
      </c>
      <c r="C265" s="76"/>
      <c r="D265" s="76"/>
      <c r="E265" s="76"/>
      <c r="F265" s="76"/>
      <c r="G265" s="76"/>
      <c r="H265" s="76"/>
      <c r="I265" s="76"/>
      <c r="J265" s="119"/>
    </row>
    <row r="266" spans="2:10">
      <c r="B266" s="125" t="s">
        <v>75</v>
      </c>
      <c r="C266" s="82"/>
      <c r="D266" s="82"/>
      <c r="E266" s="80" t="s">
        <v>55</v>
      </c>
      <c r="F266" s="80" t="s">
        <v>76</v>
      </c>
      <c r="G266" s="80" t="s">
        <v>77</v>
      </c>
      <c r="H266" s="80" t="s">
        <v>45</v>
      </c>
      <c r="I266" s="80" t="s">
        <v>56</v>
      </c>
      <c r="J266" s="124"/>
    </row>
    <row r="267" spans="2:10">
      <c r="B267" s="118"/>
      <c r="C267" s="76"/>
      <c r="D267" s="76"/>
      <c r="E267" s="76"/>
      <c r="F267" s="76"/>
      <c r="G267" s="76"/>
      <c r="H267" s="76"/>
      <c r="I267" s="76"/>
      <c r="J267" s="119"/>
    </row>
    <row r="268" spans="2:10">
      <c r="B268" s="118" t="str">
        <f>+'[1]MANO DE OBRA'!B$8</f>
        <v>CAT I                   PEONES</v>
      </c>
      <c r="C268" s="76"/>
      <c r="D268" s="76"/>
      <c r="E268" s="76">
        <v>1</v>
      </c>
      <c r="F268" s="79">
        <f>+'[1]MANO DE OBRA'!B$22</f>
        <v>1.4282860472222223</v>
      </c>
      <c r="G268" s="76">
        <f>ROUND(E268*F268,2)</f>
        <v>1.43</v>
      </c>
      <c r="H268" s="79">
        <v>120</v>
      </c>
      <c r="I268" s="79">
        <f>ROUND(G268*H268,2)</f>
        <v>171.6</v>
      </c>
      <c r="J268" s="119"/>
    </row>
    <row r="269" spans="2:10">
      <c r="B269" s="118"/>
      <c r="C269" s="76"/>
      <c r="D269" s="76"/>
      <c r="E269" s="76"/>
      <c r="F269" s="79"/>
      <c r="G269" s="79"/>
      <c r="H269" s="79"/>
      <c r="I269" s="79">
        <f>ROUND(G269*H269,2)</f>
        <v>0</v>
      </c>
      <c r="J269" s="119"/>
    </row>
    <row r="270" spans="2:10">
      <c r="B270" s="118"/>
      <c r="C270" s="76"/>
      <c r="D270" s="76"/>
      <c r="E270" s="76"/>
      <c r="F270" s="79"/>
      <c r="G270" s="79"/>
      <c r="H270" s="79"/>
      <c r="I270" s="79">
        <f>ROUND(G270*H270,2)</f>
        <v>0</v>
      </c>
      <c r="J270" s="119"/>
    </row>
    <row r="271" spans="2:10">
      <c r="B271" s="118"/>
      <c r="C271" s="76"/>
      <c r="D271" s="76"/>
      <c r="E271" s="76"/>
      <c r="F271" s="79"/>
      <c r="G271" s="79"/>
      <c r="H271" s="79"/>
      <c r="I271" s="79">
        <f>ROUND(G271*H271,2)</f>
        <v>0</v>
      </c>
      <c r="J271" s="119"/>
    </row>
    <row r="272" spans="2:10">
      <c r="B272" s="118" t="s">
        <v>78</v>
      </c>
      <c r="C272" s="76"/>
      <c r="D272" s="76"/>
      <c r="E272" s="76"/>
      <c r="F272" s="76"/>
      <c r="G272" s="76"/>
      <c r="H272" s="76"/>
      <c r="I272" s="76">
        <f>SUM(I268:I271)</f>
        <v>171.6</v>
      </c>
      <c r="J272" s="119"/>
    </row>
    <row r="273" spans="2:12">
      <c r="B273" s="118"/>
      <c r="C273" s="76"/>
      <c r="D273" s="76"/>
      <c r="E273" s="76"/>
      <c r="F273" s="76"/>
      <c r="G273" s="76"/>
      <c r="H273" s="76"/>
      <c r="I273" s="76"/>
      <c r="J273" s="119"/>
    </row>
    <row r="274" spans="2:12">
      <c r="B274" s="118" t="s">
        <v>79</v>
      </c>
      <c r="C274" s="76"/>
      <c r="D274" s="76"/>
      <c r="E274" s="76"/>
      <c r="F274" s="76"/>
      <c r="G274" s="76"/>
      <c r="H274" s="76"/>
      <c r="I274" s="76">
        <f>+I272+I254+I243</f>
        <v>195.03</v>
      </c>
      <c r="J274" s="119"/>
    </row>
    <row r="275" spans="2:12">
      <c r="B275" s="118"/>
      <c r="C275" s="76"/>
      <c r="D275" s="76"/>
      <c r="E275" s="76"/>
      <c r="F275" s="76"/>
      <c r="G275" s="76"/>
      <c r="H275" s="76"/>
      <c r="I275" s="76"/>
      <c r="J275" s="119"/>
    </row>
    <row r="276" spans="2:12">
      <c r="B276" s="118" t="s">
        <v>80</v>
      </c>
      <c r="C276" s="76"/>
      <c r="D276" s="76"/>
      <c r="E276" s="76"/>
      <c r="F276" s="76"/>
      <c r="G276" s="76"/>
      <c r="H276" s="76"/>
      <c r="I276" s="76" t="s">
        <v>81</v>
      </c>
      <c r="J276" s="119"/>
    </row>
    <row r="277" spans="2:12">
      <c r="B277" s="120" t="s">
        <v>82</v>
      </c>
      <c r="C277" s="77"/>
      <c r="D277" s="77"/>
      <c r="E277" s="77"/>
      <c r="F277" s="77"/>
      <c r="G277" s="77"/>
      <c r="H277" s="78" t="s">
        <v>47</v>
      </c>
      <c r="I277" s="78" t="s">
        <v>56</v>
      </c>
      <c r="J277" s="126"/>
    </row>
    <row r="278" spans="2:12">
      <c r="B278" s="118"/>
      <c r="C278" s="76"/>
      <c r="D278" s="76"/>
      <c r="E278" s="76"/>
      <c r="F278" s="76"/>
      <c r="G278" s="76"/>
      <c r="H278" s="76"/>
      <c r="I278" s="76"/>
      <c r="J278" s="119"/>
    </row>
    <row r="279" spans="2:12">
      <c r="B279" s="118"/>
      <c r="C279" s="76"/>
      <c r="D279" s="76"/>
      <c r="E279" s="76"/>
      <c r="F279" s="76" t="s">
        <v>83</v>
      </c>
      <c r="G279" s="76"/>
      <c r="H279" s="83">
        <f>+[1]INDIRECTOS!B$10</f>
        <v>0.04</v>
      </c>
      <c r="I279" s="76">
        <f>ROUND(H279*I274,2)</f>
        <v>7.8</v>
      </c>
      <c r="J279" s="119"/>
    </row>
    <row r="280" spans="2:12">
      <c r="B280" s="118"/>
      <c r="C280" s="76"/>
      <c r="D280" s="76"/>
      <c r="E280" s="76"/>
      <c r="F280" s="76" t="s">
        <v>84</v>
      </c>
      <c r="G280" s="76"/>
      <c r="H280" s="83">
        <f>+[1]INDIRECTOS!B$11</f>
        <v>0.04</v>
      </c>
      <c r="I280" s="76">
        <f>ROUND(H280*I274,2)</f>
        <v>7.8</v>
      </c>
      <c r="J280" s="119"/>
    </row>
    <row r="281" spans="2:12">
      <c r="B281" s="118"/>
      <c r="C281" s="76"/>
      <c r="D281" s="76"/>
      <c r="E281" s="76"/>
      <c r="F281" s="76" t="s">
        <v>85</v>
      </c>
      <c r="G281" s="76"/>
      <c r="H281" s="83">
        <f>+[1]INDIRECTOS!B$12</f>
        <v>0.02</v>
      </c>
      <c r="I281" s="76">
        <f>ROUND(H281*I274,2)</f>
        <v>3.9</v>
      </c>
      <c r="J281" s="119"/>
    </row>
    <row r="282" spans="2:12">
      <c r="B282" s="118" t="s">
        <v>86</v>
      </c>
      <c r="C282" s="76"/>
      <c r="D282" s="76"/>
      <c r="E282" s="76"/>
      <c r="F282" s="76"/>
      <c r="G282" s="76"/>
      <c r="H282" s="76"/>
      <c r="I282" s="76">
        <f>SUM(I279:I281)</f>
        <v>19.5</v>
      </c>
      <c r="J282" s="119"/>
    </row>
    <row r="283" spans="2:12">
      <c r="B283" s="118" t="s">
        <v>87</v>
      </c>
      <c r="C283" s="76"/>
      <c r="D283" s="76"/>
      <c r="E283" s="76"/>
      <c r="F283" s="76"/>
      <c r="G283" s="76"/>
      <c r="H283" s="76"/>
      <c r="I283" s="76">
        <f>+I274+I282</f>
        <v>214.53</v>
      </c>
      <c r="J283" s="119"/>
    </row>
    <row r="284" spans="2:12" ht="13.5" thickBot="1">
      <c r="B284" s="127" t="s">
        <v>88</v>
      </c>
      <c r="C284" s="128"/>
      <c r="D284" s="128"/>
      <c r="E284" s="128"/>
      <c r="F284" s="128"/>
      <c r="G284" s="128"/>
      <c r="H284" s="128" t="s">
        <v>89</v>
      </c>
      <c r="I284" s="128">
        <f>+I283</f>
        <v>214.53</v>
      </c>
      <c r="J284" s="129"/>
    </row>
    <row r="286" spans="2:12">
      <c r="B286" s="134"/>
      <c r="C286" s="134"/>
      <c r="D286" s="134"/>
      <c r="E286" s="134"/>
      <c r="F286" s="134"/>
      <c r="G286" s="134"/>
      <c r="H286" s="134"/>
      <c r="I286" s="134"/>
      <c r="J286" s="134"/>
      <c r="L286" s="84"/>
    </row>
    <row r="288" spans="2:12" ht="15.75">
      <c r="B288" s="181" t="s">
        <v>165</v>
      </c>
      <c r="C288" s="181"/>
      <c r="D288" s="181"/>
      <c r="E288" s="181"/>
      <c r="F288" s="181"/>
      <c r="G288" s="181"/>
      <c r="H288" s="181"/>
      <c r="I288" s="181"/>
      <c r="J288" s="181"/>
    </row>
    <row r="289" spans="2:10" ht="13.5" thickBot="1"/>
    <row r="290" spans="2:10">
      <c r="B290" s="178" t="s">
        <v>33</v>
      </c>
      <c r="C290" s="179"/>
      <c r="D290" s="179"/>
      <c r="E290" s="179"/>
      <c r="F290" s="179"/>
      <c r="G290" s="179"/>
      <c r="H290" s="179"/>
      <c r="I290" s="179"/>
      <c r="J290" s="180"/>
    </row>
    <row r="291" spans="2:10" ht="15.75">
      <c r="B291" s="114" t="s">
        <v>21</v>
      </c>
      <c r="C291" s="1"/>
      <c r="D291" s="1"/>
      <c r="E291" s="1"/>
      <c r="F291" s="1"/>
      <c r="G291" s="1"/>
      <c r="H291" s="1"/>
      <c r="I291" s="1"/>
      <c r="J291" s="115"/>
    </row>
    <row r="292" spans="2:10" ht="15.75">
      <c r="B292" s="116" t="s">
        <v>22</v>
      </c>
      <c r="C292" s="70"/>
      <c r="D292" s="70"/>
      <c r="E292" s="70"/>
      <c r="F292" s="70"/>
      <c r="G292" s="70"/>
      <c r="H292" s="70"/>
      <c r="I292" s="70"/>
      <c r="J292" s="117"/>
    </row>
    <row r="293" spans="2:10">
      <c r="B293" s="118" t="s">
        <v>34</v>
      </c>
      <c r="C293" s="76"/>
      <c r="D293" s="76"/>
      <c r="E293" s="76"/>
      <c r="F293" s="76"/>
      <c r="G293" s="76"/>
      <c r="H293" s="76"/>
      <c r="I293" s="76"/>
      <c r="J293" s="119"/>
    </row>
    <row r="294" spans="2:10">
      <c r="B294" s="118" t="s">
        <v>35</v>
      </c>
      <c r="C294" s="76" t="s">
        <v>102</v>
      </c>
      <c r="D294" s="76"/>
      <c r="E294" s="76"/>
      <c r="F294" s="76"/>
      <c r="G294" s="76"/>
      <c r="H294" s="141" t="s">
        <v>217</v>
      </c>
      <c r="I294" s="141" t="s">
        <v>10</v>
      </c>
      <c r="J294" s="119"/>
    </row>
    <row r="295" spans="2:10">
      <c r="B295" s="118" t="s">
        <v>37</v>
      </c>
      <c r="C295" s="76"/>
      <c r="D295" s="76"/>
      <c r="E295" s="76"/>
      <c r="F295" s="76"/>
      <c r="G295" s="76"/>
      <c r="H295" s="76"/>
      <c r="I295" s="76"/>
      <c r="J295" s="119"/>
    </row>
    <row r="296" spans="2:10">
      <c r="B296" s="118" t="s">
        <v>38</v>
      </c>
      <c r="C296" s="76"/>
      <c r="D296" s="76"/>
      <c r="E296" s="76"/>
      <c r="F296" s="76"/>
      <c r="G296" s="76"/>
      <c r="H296" s="76"/>
      <c r="I296" s="76"/>
      <c r="J296" s="119"/>
    </row>
    <row r="297" spans="2:10">
      <c r="B297" s="120" t="s">
        <v>39</v>
      </c>
      <c r="C297" s="78" t="s">
        <v>40</v>
      </c>
      <c r="D297" s="78" t="s">
        <v>41</v>
      </c>
      <c r="E297" s="78" t="s">
        <v>42</v>
      </c>
      <c r="F297" s="78" t="s">
        <v>43</v>
      </c>
      <c r="G297" s="78" t="s">
        <v>44</v>
      </c>
      <c r="H297" s="78" t="s">
        <v>45</v>
      </c>
      <c r="I297" s="78" t="s">
        <v>46</v>
      </c>
      <c r="J297" s="121"/>
    </row>
    <row r="298" spans="2:10">
      <c r="B298" s="118" t="s">
        <v>48</v>
      </c>
      <c r="C298" s="76"/>
      <c r="D298" s="76"/>
      <c r="E298" s="76"/>
      <c r="F298" s="76"/>
      <c r="G298" s="76"/>
      <c r="H298" s="76"/>
      <c r="I298" s="76"/>
      <c r="J298" s="119"/>
    </row>
    <row r="299" spans="2:10">
      <c r="B299" s="118" t="str">
        <f>+[1]EQUIPOS!A$9</f>
        <v>MINICARGADORA/MARTILLO</v>
      </c>
      <c r="C299" s="76"/>
      <c r="D299" s="76">
        <v>1</v>
      </c>
      <c r="E299" s="79"/>
      <c r="F299" s="79"/>
      <c r="G299" s="79">
        <f>+[1]EQUIPOS!H$9</f>
        <v>36.5</v>
      </c>
      <c r="H299" s="79">
        <v>0.01</v>
      </c>
      <c r="I299" s="79">
        <f>+ROUND(G299*H299,2)</f>
        <v>0.37</v>
      </c>
      <c r="J299" s="119"/>
    </row>
    <row r="300" spans="2:10">
      <c r="B300" s="118" t="str">
        <f>+[1]EQUIPOS!A$11</f>
        <v>VOLQUETA</v>
      </c>
      <c r="C300" s="76"/>
      <c r="D300" s="76">
        <v>1</v>
      </c>
      <c r="E300" s="79"/>
      <c r="F300" s="79"/>
      <c r="G300" s="79">
        <f>+[1]EQUIPOS!H$11</f>
        <v>20</v>
      </c>
      <c r="H300" s="79">
        <v>0.01</v>
      </c>
      <c r="I300" s="79">
        <f>+ROUND(G300*H300,2)</f>
        <v>0.2</v>
      </c>
      <c r="J300" s="119"/>
    </row>
    <row r="301" spans="2:10">
      <c r="B301" s="118" t="str">
        <f>+[1]EQUIPOS!A$32</f>
        <v>HERRAMIENTAS MENORES</v>
      </c>
      <c r="C301" s="76"/>
      <c r="D301" s="76"/>
      <c r="E301" s="79"/>
      <c r="F301" s="79"/>
      <c r="G301" s="79"/>
      <c r="H301" s="79"/>
      <c r="I301" s="79">
        <f>ROUND(I331*5%,2)</f>
        <v>0.04</v>
      </c>
      <c r="J301" s="119"/>
    </row>
    <row r="302" spans="2:10">
      <c r="B302" s="118" t="s">
        <v>49</v>
      </c>
      <c r="C302" s="76"/>
      <c r="D302" s="76"/>
      <c r="E302" s="79"/>
      <c r="F302" s="79"/>
      <c r="G302" s="79"/>
      <c r="H302" s="79"/>
      <c r="I302" s="79">
        <f>SUM(I299:I301)</f>
        <v>0.6100000000000001</v>
      </c>
      <c r="J302" s="119"/>
    </row>
    <row r="303" spans="2:10">
      <c r="B303" s="118" t="s">
        <v>50</v>
      </c>
      <c r="C303" s="76"/>
      <c r="D303" s="76"/>
      <c r="E303" s="76"/>
      <c r="F303" s="76"/>
      <c r="G303" s="76"/>
      <c r="H303" s="76"/>
      <c r="I303" s="76"/>
      <c r="J303" s="119"/>
    </row>
    <row r="304" spans="2:10">
      <c r="B304" s="118" t="s">
        <v>51</v>
      </c>
      <c r="C304" s="76"/>
      <c r="D304" s="76"/>
      <c r="E304" s="76"/>
      <c r="F304" s="76"/>
      <c r="G304" s="76"/>
      <c r="H304" s="76"/>
      <c r="I304" s="76"/>
      <c r="J304" s="119"/>
    </row>
    <row r="305" spans="2:10">
      <c r="B305" s="122" t="s">
        <v>52</v>
      </c>
      <c r="C305" s="78"/>
      <c r="D305" s="78"/>
      <c r="E305" s="78"/>
      <c r="F305" s="78" t="s">
        <v>53</v>
      </c>
      <c r="G305" s="78" t="s">
        <v>54</v>
      </c>
      <c r="H305" s="78" t="s">
        <v>55</v>
      </c>
      <c r="I305" s="78" t="s">
        <v>56</v>
      </c>
      <c r="J305" s="121"/>
    </row>
    <row r="306" spans="2:10">
      <c r="B306" s="118" t="s">
        <v>50</v>
      </c>
      <c r="C306" s="76"/>
      <c r="D306" s="76"/>
      <c r="E306" s="76"/>
      <c r="F306" s="76"/>
      <c r="G306" s="76"/>
      <c r="H306" s="76"/>
      <c r="I306" s="76"/>
      <c r="J306" s="119"/>
    </row>
    <row r="307" spans="2:10">
      <c r="B307" s="118"/>
      <c r="C307" s="76"/>
      <c r="D307" s="76"/>
      <c r="E307" s="76"/>
      <c r="F307" s="79"/>
      <c r="G307" s="76"/>
      <c r="H307" s="76"/>
      <c r="I307" s="79">
        <f t="shared" ref="I307:I312" si="3">ROUND(F307*H307,2)</f>
        <v>0</v>
      </c>
      <c r="J307" s="119"/>
    </row>
    <row r="308" spans="2:10">
      <c r="B308" s="118"/>
      <c r="C308" s="76"/>
      <c r="D308" s="76"/>
      <c r="E308" s="76"/>
      <c r="F308" s="79"/>
      <c r="G308" s="76"/>
      <c r="H308" s="76"/>
      <c r="I308" s="79">
        <f t="shared" si="3"/>
        <v>0</v>
      </c>
      <c r="J308" s="119"/>
    </row>
    <row r="309" spans="2:10">
      <c r="B309" s="118"/>
      <c r="C309" s="76"/>
      <c r="D309" s="76"/>
      <c r="E309" s="76"/>
      <c r="F309" s="79"/>
      <c r="G309" s="76"/>
      <c r="H309" s="76"/>
      <c r="I309" s="79">
        <f t="shared" si="3"/>
        <v>0</v>
      </c>
      <c r="J309" s="119"/>
    </row>
    <row r="310" spans="2:10">
      <c r="B310" s="118"/>
      <c r="C310" s="76"/>
      <c r="D310" s="76"/>
      <c r="E310" s="76"/>
      <c r="F310" s="79"/>
      <c r="G310" s="76"/>
      <c r="H310" s="79"/>
      <c r="I310" s="79">
        <f t="shared" si="3"/>
        <v>0</v>
      </c>
      <c r="J310" s="119"/>
    </row>
    <row r="311" spans="2:10">
      <c r="B311" s="118"/>
      <c r="C311" s="76"/>
      <c r="D311" s="76"/>
      <c r="E311" s="76"/>
      <c r="F311" s="79"/>
      <c r="G311" s="76"/>
      <c r="H311" s="79"/>
      <c r="I311" s="79">
        <f t="shared" si="3"/>
        <v>0</v>
      </c>
      <c r="J311" s="119"/>
    </row>
    <row r="312" spans="2:10">
      <c r="B312" s="118"/>
      <c r="C312" s="76"/>
      <c r="D312" s="76"/>
      <c r="E312" s="76"/>
      <c r="F312" s="79"/>
      <c r="G312" s="76"/>
      <c r="H312" s="79"/>
      <c r="I312" s="79">
        <f t="shared" si="3"/>
        <v>0</v>
      </c>
      <c r="J312" s="119"/>
    </row>
    <row r="313" spans="2:10">
      <c r="B313" s="118" t="s">
        <v>60</v>
      </c>
      <c r="C313" s="76"/>
      <c r="D313" s="76"/>
      <c r="E313" s="76"/>
      <c r="F313" s="76"/>
      <c r="G313" s="76"/>
      <c r="H313" s="76"/>
      <c r="I313" s="79">
        <f>SUM(I307:I312)</f>
        <v>0</v>
      </c>
      <c r="J313" s="119"/>
    </row>
    <row r="314" spans="2:10">
      <c r="B314" s="118" t="s">
        <v>50</v>
      </c>
      <c r="C314" s="76"/>
      <c r="D314" s="76"/>
      <c r="E314" s="76"/>
      <c r="F314" s="76"/>
      <c r="G314" s="76"/>
      <c r="H314" s="76"/>
      <c r="I314" s="76"/>
      <c r="J314" s="119"/>
    </row>
    <row r="315" spans="2:10">
      <c r="B315" s="118" t="s">
        <v>61</v>
      </c>
      <c r="C315" s="76"/>
      <c r="D315" s="76"/>
      <c r="E315" s="76"/>
      <c r="F315" s="76"/>
      <c r="G315" s="76"/>
      <c r="H315" s="76"/>
      <c r="I315" s="76"/>
      <c r="J315" s="119"/>
    </row>
    <row r="316" spans="2:10">
      <c r="B316" s="123" t="s">
        <v>62</v>
      </c>
      <c r="C316" s="80"/>
      <c r="D316" s="81" t="s">
        <v>63</v>
      </c>
      <c r="E316" s="80" t="s">
        <v>64</v>
      </c>
      <c r="F316" s="80" t="s">
        <v>65</v>
      </c>
      <c r="G316" s="80" t="s">
        <v>66</v>
      </c>
      <c r="H316" s="80" t="s">
        <v>67</v>
      </c>
      <c r="I316" s="80" t="s">
        <v>68</v>
      </c>
      <c r="J316" s="124"/>
    </row>
    <row r="317" spans="2:10">
      <c r="B317" s="118" t="s">
        <v>69</v>
      </c>
      <c r="C317" s="76"/>
      <c r="D317" s="76" t="s">
        <v>70</v>
      </c>
      <c r="E317" s="76"/>
      <c r="F317" s="76"/>
      <c r="G317" s="76"/>
      <c r="H317" s="76"/>
      <c r="I317" s="76"/>
      <c r="J317" s="119"/>
    </row>
    <row r="318" spans="2:10">
      <c r="B318" s="118" t="s">
        <v>71</v>
      </c>
      <c r="C318" s="76"/>
      <c r="D318" s="76"/>
      <c r="E318" s="76"/>
      <c r="F318" s="76"/>
      <c r="G318" s="76"/>
      <c r="H318" s="76"/>
      <c r="I318" s="76"/>
      <c r="J318" s="119"/>
    </row>
    <row r="319" spans="2:10">
      <c r="B319" s="118"/>
      <c r="C319" s="76"/>
      <c r="D319" s="76"/>
      <c r="E319" s="76"/>
      <c r="F319" s="76"/>
      <c r="G319" s="76"/>
      <c r="H319" s="76"/>
      <c r="I319" s="76"/>
      <c r="J319" s="119"/>
    </row>
    <row r="320" spans="2:10">
      <c r="B320" s="118"/>
      <c r="C320" s="76"/>
      <c r="D320" s="76"/>
      <c r="E320" s="76"/>
      <c r="F320" s="76"/>
      <c r="G320" s="76"/>
      <c r="H320" s="76"/>
      <c r="I320" s="76"/>
      <c r="J320" s="119"/>
    </row>
    <row r="321" spans="2:10">
      <c r="B321" s="118"/>
      <c r="C321" s="76"/>
      <c r="D321" s="76"/>
      <c r="E321" s="76"/>
      <c r="F321" s="76"/>
      <c r="G321" s="76"/>
      <c r="H321" s="76"/>
      <c r="I321" s="76"/>
      <c r="J321" s="119"/>
    </row>
    <row r="322" spans="2:10">
      <c r="B322" s="118" t="s">
        <v>72</v>
      </c>
      <c r="C322" s="76"/>
      <c r="D322" s="76"/>
      <c r="E322" s="76"/>
      <c r="F322" s="76"/>
      <c r="G322" s="76"/>
      <c r="H322" s="76"/>
      <c r="I322" s="76"/>
      <c r="J322" s="119"/>
    </row>
    <row r="323" spans="2:10">
      <c r="B323" s="118" t="s">
        <v>73</v>
      </c>
      <c r="C323" s="76"/>
      <c r="D323" s="76"/>
      <c r="E323" s="76"/>
      <c r="F323" s="76"/>
      <c r="G323" s="76"/>
      <c r="H323" s="76"/>
      <c r="I323" s="76"/>
      <c r="J323" s="119"/>
    </row>
    <row r="324" spans="2:10">
      <c r="B324" s="118" t="s">
        <v>74</v>
      </c>
      <c r="C324" s="76"/>
      <c r="D324" s="76"/>
      <c r="E324" s="76"/>
      <c r="F324" s="76"/>
      <c r="G324" s="76"/>
      <c r="H324" s="76"/>
      <c r="I324" s="76"/>
      <c r="J324" s="119"/>
    </row>
    <row r="325" spans="2:10">
      <c r="B325" s="125" t="s">
        <v>75</v>
      </c>
      <c r="C325" s="82"/>
      <c r="D325" s="82"/>
      <c r="E325" s="80" t="s">
        <v>55</v>
      </c>
      <c r="F325" s="80" t="s">
        <v>76</v>
      </c>
      <c r="G325" s="80" t="s">
        <v>77</v>
      </c>
      <c r="H325" s="80" t="s">
        <v>45</v>
      </c>
      <c r="I325" s="80" t="s">
        <v>56</v>
      </c>
      <c r="J325" s="124"/>
    </row>
    <row r="326" spans="2:10">
      <c r="B326" s="118"/>
      <c r="C326" s="76"/>
      <c r="D326" s="76"/>
      <c r="E326" s="76"/>
      <c r="F326" s="76"/>
      <c r="G326" s="76"/>
      <c r="H326" s="76"/>
      <c r="I326" s="76"/>
      <c r="J326" s="119"/>
    </row>
    <row r="327" spans="2:10">
      <c r="B327" s="118" t="str">
        <f>+'[1]MANO DE OBRA'!B$8</f>
        <v>CAT I                   PEONES</v>
      </c>
      <c r="C327" s="76"/>
      <c r="D327" s="76"/>
      <c r="E327" s="76">
        <v>2</v>
      </c>
      <c r="F327" s="79">
        <f>+'[1]MANO DE OBRA'!B$22</f>
        <v>1.4282860472222223</v>
      </c>
      <c r="G327" s="76">
        <f>ROUND(E327*F327,2)</f>
        <v>2.86</v>
      </c>
      <c r="H327" s="79">
        <v>0.14000000000000001</v>
      </c>
      <c r="I327" s="79">
        <f>ROUND(G327*H327,2)</f>
        <v>0.4</v>
      </c>
      <c r="J327" s="119"/>
    </row>
    <row r="328" spans="2:10">
      <c r="B328" s="118" t="str">
        <f>+'[1]MANO DE OBRA'!H$8</f>
        <v>OPEQUIPPES I</v>
      </c>
      <c r="C328" s="76"/>
      <c r="D328" s="76"/>
      <c r="E328" s="76">
        <v>1</v>
      </c>
      <c r="F328" s="79">
        <f>+'[1]MANO DE OBRA'!H$22</f>
        <v>1.5186844444444441</v>
      </c>
      <c r="G328" s="79">
        <f>ROUND(E328*F328,2)</f>
        <v>1.52</v>
      </c>
      <c r="H328" s="79">
        <f>+H327</f>
        <v>0.14000000000000001</v>
      </c>
      <c r="I328" s="79">
        <f>ROUND(G328*H328,2)</f>
        <v>0.21</v>
      </c>
      <c r="J328" s="119"/>
    </row>
    <row r="329" spans="2:10">
      <c r="B329" s="118" t="str">
        <f>+'[1]MANO DE OBRA'!J$8</f>
        <v>CHOFERLICTIPB</v>
      </c>
      <c r="C329" s="76"/>
      <c r="D329" s="76"/>
      <c r="E329" s="76">
        <v>1</v>
      </c>
      <c r="F329" s="79">
        <f>+'[1]MANO DE OBRA'!J$22</f>
        <v>1.4282321166666667</v>
      </c>
      <c r="G329" s="79">
        <f>ROUND(E329*F329,2)</f>
        <v>1.43</v>
      </c>
      <c r="H329" s="79">
        <f>+H327</f>
        <v>0.14000000000000001</v>
      </c>
      <c r="I329" s="79">
        <f>ROUND(G329*H329,2)</f>
        <v>0.2</v>
      </c>
      <c r="J329" s="119"/>
    </row>
    <row r="330" spans="2:10">
      <c r="B330" s="118"/>
      <c r="C330" s="76"/>
      <c r="D330" s="76"/>
      <c r="E330" s="76"/>
      <c r="F330" s="79"/>
      <c r="G330" s="79"/>
      <c r="H330" s="79"/>
      <c r="I330" s="79">
        <f>ROUND(G330*H330,2)</f>
        <v>0</v>
      </c>
      <c r="J330" s="119"/>
    </row>
    <row r="331" spans="2:10">
      <c r="B331" s="118" t="s">
        <v>78</v>
      </c>
      <c r="C331" s="76"/>
      <c r="D331" s="76"/>
      <c r="E331" s="76"/>
      <c r="F331" s="76"/>
      <c r="G331" s="76"/>
      <c r="H331" s="76"/>
      <c r="I331" s="76">
        <f>SUM(I327:I330)</f>
        <v>0.81</v>
      </c>
      <c r="J331" s="119"/>
    </row>
    <row r="332" spans="2:10">
      <c r="B332" s="118"/>
      <c r="C332" s="76"/>
      <c r="D332" s="76"/>
      <c r="E332" s="76"/>
      <c r="F332" s="76"/>
      <c r="G332" s="76"/>
      <c r="H332" s="76"/>
      <c r="I332" s="76"/>
      <c r="J332" s="119"/>
    </row>
    <row r="333" spans="2:10">
      <c r="B333" s="118" t="s">
        <v>79</v>
      </c>
      <c r="C333" s="76"/>
      <c r="D333" s="76"/>
      <c r="E333" s="76"/>
      <c r="F333" s="76"/>
      <c r="G333" s="76"/>
      <c r="H333" s="76"/>
      <c r="I333" s="76">
        <f>+I331+I313+I302</f>
        <v>1.4200000000000002</v>
      </c>
      <c r="J333" s="119"/>
    </row>
    <row r="334" spans="2:10">
      <c r="B334" s="118"/>
      <c r="C334" s="76"/>
      <c r="D334" s="76"/>
      <c r="E334" s="76"/>
      <c r="F334" s="76"/>
      <c r="G334" s="76"/>
      <c r="H334" s="76"/>
      <c r="I334" s="76"/>
      <c r="J334" s="119"/>
    </row>
    <row r="335" spans="2:10">
      <c r="B335" s="118" t="s">
        <v>80</v>
      </c>
      <c r="C335" s="76"/>
      <c r="D335" s="76"/>
      <c r="E335" s="76"/>
      <c r="F335" s="76"/>
      <c r="G335" s="76"/>
      <c r="H335" s="76"/>
      <c r="I335" s="76" t="s">
        <v>81</v>
      </c>
      <c r="J335" s="119"/>
    </row>
    <row r="336" spans="2:10">
      <c r="B336" s="120" t="s">
        <v>82</v>
      </c>
      <c r="C336" s="77"/>
      <c r="D336" s="77"/>
      <c r="E336" s="77"/>
      <c r="F336" s="77"/>
      <c r="G336" s="77"/>
      <c r="H336" s="78" t="s">
        <v>47</v>
      </c>
      <c r="I336" s="78" t="s">
        <v>56</v>
      </c>
      <c r="J336" s="126"/>
    </row>
    <row r="337" spans="2:10">
      <c r="B337" s="118"/>
      <c r="C337" s="76"/>
      <c r="D337" s="76"/>
      <c r="E337" s="76"/>
      <c r="F337" s="76"/>
      <c r="G337" s="76"/>
      <c r="H337" s="76"/>
      <c r="I337" s="76"/>
      <c r="J337" s="119"/>
    </row>
    <row r="338" spans="2:10">
      <c r="B338" s="118"/>
      <c r="C338" s="76"/>
      <c r="D338" s="76"/>
      <c r="E338" s="76"/>
      <c r="F338" s="76" t="s">
        <v>83</v>
      </c>
      <c r="G338" s="76"/>
      <c r="H338" s="83">
        <f>+[1]INDIRECTOS!B$10</f>
        <v>0.04</v>
      </c>
      <c r="I338" s="76">
        <f>ROUND(H338*I333,2)</f>
        <v>0.06</v>
      </c>
      <c r="J338" s="119"/>
    </row>
    <row r="339" spans="2:10">
      <c r="B339" s="118"/>
      <c r="C339" s="76"/>
      <c r="D339" s="76"/>
      <c r="E339" s="76"/>
      <c r="F339" s="76" t="s">
        <v>84</v>
      </c>
      <c r="G339" s="76"/>
      <c r="H339" s="83">
        <f>+[1]INDIRECTOS!B$11</f>
        <v>0.04</v>
      </c>
      <c r="I339" s="76">
        <f>ROUND(H339*I333,2)</f>
        <v>0.06</v>
      </c>
      <c r="J339" s="119"/>
    </row>
    <row r="340" spans="2:10">
      <c r="B340" s="118"/>
      <c r="C340" s="76"/>
      <c r="D340" s="76"/>
      <c r="E340" s="76"/>
      <c r="F340" s="76" t="s">
        <v>85</v>
      </c>
      <c r="G340" s="76"/>
      <c r="H340" s="83">
        <f>+[1]INDIRECTOS!B$12</f>
        <v>0.02</v>
      </c>
      <c r="I340" s="76">
        <f>ROUND(H340*I333,2)</f>
        <v>0.03</v>
      </c>
      <c r="J340" s="119"/>
    </row>
    <row r="341" spans="2:10">
      <c r="B341" s="118" t="s">
        <v>86</v>
      </c>
      <c r="C341" s="76"/>
      <c r="D341" s="76"/>
      <c r="E341" s="76"/>
      <c r="F341" s="76"/>
      <c r="G341" s="76"/>
      <c r="H341" s="76"/>
      <c r="I341" s="76">
        <f>SUM(I338:I340)</f>
        <v>0.15</v>
      </c>
      <c r="J341" s="119"/>
    </row>
    <row r="342" spans="2:10">
      <c r="B342" s="118" t="s">
        <v>87</v>
      </c>
      <c r="C342" s="76"/>
      <c r="D342" s="76"/>
      <c r="E342" s="76"/>
      <c r="F342" s="76"/>
      <c r="G342" s="76"/>
      <c r="H342" s="76"/>
      <c r="I342" s="76">
        <f>+I333+I341</f>
        <v>1.57</v>
      </c>
      <c r="J342" s="119"/>
    </row>
    <row r="343" spans="2:10" ht="13.5" thickBot="1">
      <c r="B343" s="127" t="s">
        <v>88</v>
      </c>
      <c r="C343" s="128"/>
      <c r="D343" s="128"/>
      <c r="E343" s="128"/>
      <c r="F343" s="128"/>
      <c r="G343" s="128"/>
      <c r="H343" s="128" t="s">
        <v>89</v>
      </c>
      <c r="I343" s="128">
        <f>+I342</f>
        <v>1.57</v>
      </c>
      <c r="J343" s="129"/>
    </row>
    <row r="345" spans="2:10" ht="15.75">
      <c r="B345" s="181" t="s">
        <v>151</v>
      </c>
      <c r="C345" s="181"/>
      <c r="D345" s="181"/>
      <c r="E345" s="181"/>
      <c r="F345" s="181"/>
      <c r="G345" s="181"/>
      <c r="H345" s="181"/>
      <c r="I345" s="181"/>
      <c r="J345" s="181"/>
    </row>
    <row r="346" spans="2:10" ht="13.5" thickBot="1"/>
    <row r="347" spans="2:10">
      <c r="B347" s="178" t="s">
        <v>33</v>
      </c>
      <c r="C347" s="179"/>
      <c r="D347" s="179"/>
      <c r="E347" s="179"/>
      <c r="F347" s="179"/>
      <c r="G347" s="179"/>
      <c r="H347" s="179"/>
      <c r="I347" s="179"/>
      <c r="J347" s="180"/>
    </row>
    <row r="348" spans="2:10" ht="15.75">
      <c r="B348" s="114" t="s">
        <v>21</v>
      </c>
      <c r="C348" s="1"/>
      <c r="D348" s="1"/>
      <c r="E348" s="1"/>
      <c r="F348" s="1"/>
      <c r="G348" s="1"/>
      <c r="H348" s="1"/>
      <c r="I348" s="1"/>
      <c r="J348" s="115"/>
    </row>
    <row r="349" spans="2:10" ht="15.75">
      <c r="B349" s="116" t="s">
        <v>22</v>
      </c>
      <c r="C349" s="70"/>
      <c r="D349" s="70"/>
      <c r="E349" s="70"/>
      <c r="F349" s="70"/>
      <c r="G349" s="70"/>
      <c r="H349" s="70"/>
      <c r="I349" s="70"/>
      <c r="J349" s="117"/>
    </row>
    <row r="350" spans="2:10">
      <c r="B350" s="118" t="s">
        <v>34</v>
      </c>
      <c r="C350" s="76"/>
      <c r="D350" s="76"/>
      <c r="E350" s="76"/>
      <c r="F350" s="76"/>
      <c r="G350" s="76"/>
      <c r="H350" s="76"/>
      <c r="I350" s="76"/>
      <c r="J350" s="119"/>
    </row>
    <row r="351" spans="2:10">
      <c r="B351" s="118" t="s">
        <v>35</v>
      </c>
      <c r="C351" s="76" t="s">
        <v>96</v>
      </c>
      <c r="D351" s="76"/>
      <c r="E351" s="76"/>
      <c r="F351" s="76"/>
      <c r="G351" s="76"/>
      <c r="H351" s="141" t="s">
        <v>217</v>
      </c>
      <c r="I351" s="141" t="s">
        <v>16</v>
      </c>
      <c r="J351" s="119"/>
    </row>
    <row r="352" spans="2:10">
      <c r="B352" s="118" t="s">
        <v>37</v>
      </c>
      <c r="C352" s="76"/>
      <c r="D352" s="76"/>
      <c r="E352" s="76"/>
      <c r="F352" s="76"/>
      <c r="G352" s="76"/>
      <c r="H352" s="76"/>
      <c r="I352" s="76"/>
      <c r="J352" s="119"/>
    </row>
    <row r="353" spans="2:10">
      <c r="B353" s="118" t="s">
        <v>38</v>
      </c>
      <c r="C353" s="76"/>
      <c r="D353" s="76"/>
      <c r="E353" s="76"/>
      <c r="F353" s="76"/>
      <c r="G353" s="76"/>
      <c r="H353" s="76"/>
      <c r="I353" s="76"/>
      <c r="J353" s="119"/>
    </row>
    <row r="354" spans="2:10">
      <c r="B354" s="120" t="s">
        <v>39</v>
      </c>
      <c r="C354" s="78" t="s">
        <v>40</v>
      </c>
      <c r="D354" s="78" t="s">
        <v>41</v>
      </c>
      <c r="E354" s="78" t="s">
        <v>42</v>
      </c>
      <c r="F354" s="78" t="s">
        <v>43</v>
      </c>
      <c r="G354" s="78" t="s">
        <v>44</v>
      </c>
      <c r="H354" s="78" t="s">
        <v>45</v>
      </c>
      <c r="I354" s="78" t="s">
        <v>46</v>
      </c>
      <c r="J354" s="121"/>
    </row>
    <row r="355" spans="2:10">
      <c r="B355" s="118" t="s">
        <v>48</v>
      </c>
      <c r="C355" s="76"/>
      <c r="D355" s="76"/>
      <c r="E355" s="76"/>
      <c r="F355" s="76"/>
      <c r="G355" s="76"/>
      <c r="H355" s="76"/>
      <c r="I355" s="76"/>
      <c r="J355" s="119"/>
    </row>
    <row r="356" spans="2:10">
      <c r="B356" s="118" t="str">
        <f>+[1]EQUIPOS!A$10</f>
        <v>RETROEXCAV./CARGADORA</v>
      </c>
      <c r="C356" s="76"/>
      <c r="D356" s="76">
        <v>1</v>
      </c>
      <c r="E356" s="79"/>
      <c r="F356" s="79"/>
      <c r="G356" s="79">
        <f>+[1]EQUIPOS!H$10</f>
        <v>20</v>
      </c>
      <c r="H356" s="79">
        <v>0.02</v>
      </c>
      <c r="I356" s="79">
        <f>+ROUND(G356*H356,2)</f>
        <v>0.4</v>
      </c>
      <c r="J356" s="119"/>
    </row>
    <row r="357" spans="2:10">
      <c r="B357" s="118" t="str">
        <f>+[1]EQUIPOS!A$11</f>
        <v>VOLQUETA</v>
      </c>
      <c r="C357" s="76"/>
      <c r="D357" s="76">
        <v>1</v>
      </c>
      <c r="E357" s="79"/>
      <c r="F357" s="79"/>
      <c r="G357" s="79">
        <f>+[1]EQUIPOS!H$11</f>
        <v>20</v>
      </c>
      <c r="H357" s="79">
        <v>0.1</v>
      </c>
      <c r="I357" s="79">
        <f>+ROUND(G357*H357,2)</f>
        <v>2</v>
      </c>
      <c r="J357" s="119"/>
    </row>
    <row r="358" spans="2:10">
      <c r="B358" s="118" t="str">
        <f>+[1]EQUIPOS!A$32</f>
        <v>HERRAMIENTAS MENORES</v>
      </c>
      <c r="C358" s="76"/>
      <c r="D358" s="76"/>
      <c r="E358" s="79"/>
      <c r="F358" s="79"/>
      <c r="G358" s="79"/>
      <c r="H358" s="79"/>
      <c r="I358" s="79">
        <f>ROUND(I388*5%,2)</f>
        <v>0.02</v>
      </c>
      <c r="J358" s="119"/>
    </row>
    <row r="359" spans="2:10">
      <c r="B359" s="118" t="s">
        <v>49</v>
      </c>
      <c r="C359" s="76"/>
      <c r="D359" s="76"/>
      <c r="E359" s="79"/>
      <c r="F359" s="79"/>
      <c r="G359" s="79"/>
      <c r="H359" s="79"/>
      <c r="I359" s="79">
        <f>SUM(I356:I358)</f>
        <v>2.42</v>
      </c>
      <c r="J359" s="119"/>
    </row>
    <row r="360" spans="2:10">
      <c r="B360" s="118" t="s">
        <v>50</v>
      </c>
      <c r="C360" s="76"/>
      <c r="D360" s="76"/>
      <c r="E360" s="76"/>
      <c r="F360" s="76"/>
      <c r="G360" s="76"/>
      <c r="H360" s="76"/>
      <c r="I360" s="76"/>
      <c r="J360" s="119"/>
    </row>
    <row r="361" spans="2:10">
      <c r="B361" s="118" t="s">
        <v>51</v>
      </c>
      <c r="C361" s="76"/>
      <c r="D361" s="76"/>
      <c r="E361" s="76"/>
      <c r="F361" s="76"/>
      <c r="G361" s="76"/>
      <c r="H361" s="76"/>
      <c r="I361" s="76"/>
      <c r="J361" s="119"/>
    </row>
    <row r="362" spans="2:10">
      <c r="B362" s="122" t="s">
        <v>52</v>
      </c>
      <c r="C362" s="78"/>
      <c r="D362" s="78"/>
      <c r="E362" s="78"/>
      <c r="F362" s="78" t="s">
        <v>53</v>
      </c>
      <c r="G362" s="78" t="s">
        <v>54</v>
      </c>
      <c r="H362" s="78" t="s">
        <v>55</v>
      </c>
      <c r="I362" s="78" t="s">
        <v>56</v>
      </c>
      <c r="J362" s="121"/>
    </row>
    <row r="363" spans="2:10">
      <c r="B363" s="118" t="s">
        <v>50</v>
      </c>
      <c r="C363" s="76"/>
      <c r="D363" s="76"/>
      <c r="E363" s="76"/>
      <c r="F363" s="76"/>
      <c r="G363" s="76"/>
      <c r="H363" s="76"/>
      <c r="I363" s="76"/>
      <c r="J363" s="119"/>
    </row>
    <row r="364" spans="2:10">
      <c r="B364" s="118"/>
      <c r="C364" s="76"/>
      <c r="D364" s="76"/>
      <c r="E364" s="76"/>
      <c r="F364" s="79"/>
      <c r="G364" s="76"/>
      <c r="H364" s="76"/>
      <c r="I364" s="79">
        <f t="shared" ref="I364:I369" si="4">ROUND(F364*H364,2)</f>
        <v>0</v>
      </c>
      <c r="J364" s="119"/>
    </row>
    <row r="365" spans="2:10">
      <c r="B365" s="118"/>
      <c r="C365" s="76"/>
      <c r="D365" s="76"/>
      <c r="E365" s="76"/>
      <c r="F365" s="79"/>
      <c r="G365" s="76"/>
      <c r="H365" s="76"/>
      <c r="I365" s="79">
        <f t="shared" si="4"/>
        <v>0</v>
      </c>
      <c r="J365" s="119"/>
    </row>
    <row r="366" spans="2:10">
      <c r="B366" s="118"/>
      <c r="C366" s="76"/>
      <c r="D366" s="76"/>
      <c r="E366" s="76"/>
      <c r="F366" s="79"/>
      <c r="G366" s="76"/>
      <c r="H366" s="76"/>
      <c r="I366" s="79">
        <f t="shared" si="4"/>
        <v>0</v>
      </c>
      <c r="J366" s="119"/>
    </row>
    <row r="367" spans="2:10">
      <c r="B367" s="118"/>
      <c r="C367" s="76"/>
      <c r="D367" s="76"/>
      <c r="E367" s="76"/>
      <c r="F367" s="79"/>
      <c r="G367" s="76"/>
      <c r="H367" s="79"/>
      <c r="I367" s="79">
        <f t="shared" si="4"/>
        <v>0</v>
      </c>
      <c r="J367" s="119"/>
    </row>
    <row r="368" spans="2:10">
      <c r="B368" s="118"/>
      <c r="C368" s="76"/>
      <c r="D368" s="76"/>
      <c r="E368" s="76"/>
      <c r="F368" s="79"/>
      <c r="G368" s="76"/>
      <c r="H368" s="79"/>
      <c r="I368" s="79">
        <f t="shared" si="4"/>
        <v>0</v>
      </c>
      <c r="J368" s="119"/>
    </row>
    <row r="369" spans="2:10">
      <c r="B369" s="118"/>
      <c r="C369" s="76"/>
      <c r="D369" s="76"/>
      <c r="E369" s="76"/>
      <c r="F369" s="79"/>
      <c r="G369" s="76"/>
      <c r="H369" s="79"/>
      <c r="I369" s="79">
        <f t="shared" si="4"/>
        <v>0</v>
      </c>
      <c r="J369" s="119"/>
    </row>
    <row r="370" spans="2:10">
      <c r="B370" s="118" t="s">
        <v>60</v>
      </c>
      <c r="C370" s="76"/>
      <c r="D370" s="76"/>
      <c r="E370" s="76"/>
      <c r="F370" s="76"/>
      <c r="G370" s="76"/>
      <c r="H370" s="76"/>
      <c r="I370" s="79">
        <f>SUM(I364:I369)</f>
        <v>0</v>
      </c>
      <c r="J370" s="119"/>
    </row>
    <row r="371" spans="2:10">
      <c r="B371" s="118" t="s">
        <v>50</v>
      </c>
      <c r="C371" s="76"/>
      <c r="D371" s="76"/>
      <c r="E371" s="76"/>
      <c r="F371" s="76"/>
      <c r="G371" s="76"/>
      <c r="H371" s="76"/>
      <c r="I371" s="76"/>
      <c r="J371" s="119"/>
    </row>
    <row r="372" spans="2:10">
      <c r="B372" s="118" t="s">
        <v>61</v>
      </c>
      <c r="C372" s="76"/>
      <c r="D372" s="76"/>
      <c r="E372" s="76"/>
      <c r="F372" s="76"/>
      <c r="G372" s="76"/>
      <c r="H372" s="76"/>
      <c r="I372" s="76"/>
      <c r="J372" s="119"/>
    </row>
    <row r="373" spans="2:10">
      <c r="B373" s="123" t="s">
        <v>62</v>
      </c>
      <c r="C373" s="80"/>
      <c r="D373" s="81" t="s">
        <v>63</v>
      </c>
      <c r="E373" s="80" t="s">
        <v>64</v>
      </c>
      <c r="F373" s="80" t="s">
        <v>65</v>
      </c>
      <c r="G373" s="80" t="s">
        <v>66</v>
      </c>
      <c r="H373" s="80" t="s">
        <v>67</v>
      </c>
      <c r="I373" s="80" t="s">
        <v>68</v>
      </c>
      <c r="J373" s="124"/>
    </row>
    <row r="374" spans="2:10">
      <c r="B374" s="118" t="s">
        <v>69</v>
      </c>
      <c r="C374" s="76"/>
      <c r="D374" s="76" t="s">
        <v>70</v>
      </c>
      <c r="E374" s="76"/>
      <c r="F374" s="76"/>
      <c r="G374" s="76"/>
      <c r="H374" s="76"/>
      <c r="I374" s="76"/>
      <c r="J374" s="119"/>
    </row>
    <row r="375" spans="2:10">
      <c r="B375" s="118" t="s">
        <v>71</v>
      </c>
      <c r="C375" s="76"/>
      <c r="D375" s="76"/>
      <c r="E375" s="76"/>
      <c r="F375" s="76"/>
      <c r="G375" s="76"/>
      <c r="H375" s="76"/>
      <c r="I375" s="76"/>
      <c r="J375" s="119"/>
    </row>
    <row r="376" spans="2:10">
      <c r="B376" s="118"/>
      <c r="C376" s="76"/>
      <c r="D376" s="76"/>
      <c r="E376" s="76"/>
      <c r="F376" s="76"/>
      <c r="G376" s="76"/>
      <c r="H376" s="76"/>
      <c r="I376" s="76"/>
      <c r="J376" s="119"/>
    </row>
    <row r="377" spans="2:10">
      <c r="B377" s="118"/>
      <c r="C377" s="76"/>
      <c r="D377" s="76"/>
      <c r="E377" s="76"/>
      <c r="F377" s="76"/>
      <c r="G377" s="76"/>
      <c r="H377" s="76"/>
      <c r="I377" s="76"/>
      <c r="J377" s="119"/>
    </row>
    <row r="378" spans="2:10">
      <c r="B378" s="118"/>
      <c r="C378" s="76"/>
      <c r="D378" s="76"/>
      <c r="E378" s="76"/>
      <c r="F378" s="76"/>
      <c r="G378" s="76"/>
      <c r="H378" s="76"/>
      <c r="I378" s="76"/>
      <c r="J378" s="119"/>
    </row>
    <row r="379" spans="2:10">
      <c r="B379" s="118" t="s">
        <v>72</v>
      </c>
      <c r="C379" s="76"/>
      <c r="D379" s="76"/>
      <c r="E379" s="76"/>
      <c r="F379" s="76"/>
      <c r="G379" s="76"/>
      <c r="H379" s="76"/>
      <c r="I379" s="76"/>
      <c r="J379" s="119"/>
    </row>
    <row r="380" spans="2:10">
      <c r="B380" s="118" t="s">
        <v>73</v>
      </c>
      <c r="C380" s="76"/>
      <c r="D380" s="76"/>
      <c r="E380" s="76"/>
      <c r="F380" s="76"/>
      <c r="G380" s="76"/>
      <c r="H380" s="76"/>
      <c r="I380" s="76"/>
      <c r="J380" s="119"/>
    </row>
    <row r="381" spans="2:10">
      <c r="B381" s="118" t="s">
        <v>74</v>
      </c>
      <c r="C381" s="76"/>
      <c r="D381" s="76"/>
      <c r="E381" s="76"/>
      <c r="F381" s="76"/>
      <c r="G381" s="76"/>
      <c r="H381" s="76"/>
      <c r="I381" s="76"/>
      <c r="J381" s="119"/>
    </row>
    <row r="382" spans="2:10">
      <c r="B382" s="125" t="s">
        <v>75</v>
      </c>
      <c r="C382" s="82"/>
      <c r="D382" s="82"/>
      <c r="E382" s="80" t="s">
        <v>55</v>
      </c>
      <c r="F382" s="80" t="s">
        <v>76</v>
      </c>
      <c r="G382" s="80" t="s">
        <v>77</v>
      </c>
      <c r="H382" s="80" t="s">
        <v>45</v>
      </c>
      <c r="I382" s="80" t="s">
        <v>56</v>
      </c>
      <c r="J382" s="124"/>
    </row>
    <row r="383" spans="2:10">
      <c r="B383" s="118"/>
      <c r="C383" s="76"/>
      <c r="D383" s="76"/>
      <c r="E383" s="76"/>
      <c r="F383" s="76"/>
      <c r="G383" s="76"/>
      <c r="H383" s="76"/>
      <c r="I383" s="76"/>
      <c r="J383" s="119"/>
    </row>
    <row r="384" spans="2:10">
      <c r="B384" s="118" t="str">
        <f>+'[1]MANO DE OBRA'!B$8</f>
        <v>CAT I                   PEONES</v>
      </c>
      <c r="C384" s="76"/>
      <c r="D384" s="76"/>
      <c r="E384" s="76">
        <v>1</v>
      </c>
      <c r="F384" s="79">
        <f>+'[1]MANO DE OBRA'!B$22</f>
        <v>1.4282860472222223</v>
      </c>
      <c r="G384" s="76">
        <f>ROUND(E384*F384,2)</f>
        <v>1.43</v>
      </c>
      <c r="H384" s="79">
        <v>0.09</v>
      </c>
      <c r="I384" s="79">
        <f>ROUND(G384*H384,2)</f>
        <v>0.13</v>
      </c>
      <c r="J384" s="119"/>
    </row>
    <row r="385" spans="2:10">
      <c r="B385" s="118" t="str">
        <f>+'[1]MANO DE OBRA'!H$8</f>
        <v>OPEQUIPPES I</v>
      </c>
      <c r="C385" s="76"/>
      <c r="D385" s="76"/>
      <c r="E385" s="76">
        <v>1</v>
      </c>
      <c r="F385" s="79">
        <f>+'[1]MANO DE OBRA'!H$22</f>
        <v>1.5186844444444441</v>
      </c>
      <c r="G385" s="79">
        <f>ROUND(E385*F385,2)</f>
        <v>1.52</v>
      </c>
      <c r="H385" s="79">
        <f>+H384</f>
        <v>0.09</v>
      </c>
      <c r="I385" s="79">
        <f>ROUND(G385*H385,2)</f>
        <v>0.14000000000000001</v>
      </c>
      <c r="J385" s="119"/>
    </row>
    <row r="386" spans="2:10">
      <c r="B386" s="118" t="str">
        <f>+'[1]MANO DE OBRA'!J$8</f>
        <v>CHOFERLICTIPB</v>
      </c>
      <c r="C386" s="76"/>
      <c r="D386" s="76"/>
      <c r="E386" s="76">
        <v>1</v>
      </c>
      <c r="F386" s="79">
        <f>+'[1]MANO DE OBRA'!J$22</f>
        <v>1.4282321166666667</v>
      </c>
      <c r="G386" s="79">
        <f>ROUND(E386*F386,2)</f>
        <v>1.43</v>
      </c>
      <c r="H386" s="79">
        <f>+H384</f>
        <v>0.09</v>
      </c>
      <c r="I386" s="79">
        <f>ROUND(G386*H386,2)</f>
        <v>0.13</v>
      </c>
      <c r="J386" s="119"/>
    </row>
    <row r="387" spans="2:10">
      <c r="B387" s="118"/>
      <c r="C387" s="76"/>
      <c r="D387" s="76"/>
      <c r="E387" s="76"/>
      <c r="F387" s="79"/>
      <c r="G387" s="79"/>
      <c r="H387" s="79"/>
      <c r="I387" s="79">
        <f>ROUND(G387*H387,2)</f>
        <v>0</v>
      </c>
      <c r="J387" s="119"/>
    </row>
    <row r="388" spans="2:10">
      <c r="B388" s="118" t="s">
        <v>78</v>
      </c>
      <c r="C388" s="76"/>
      <c r="D388" s="76"/>
      <c r="E388" s="76"/>
      <c r="F388" s="76"/>
      <c r="G388" s="76"/>
      <c r="H388" s="76"/>
      <c r="I388" s="76">
        <f>SUM(I384:I387)</f>
        <v>0.4</v>
      </c>
      <c r="J388" s="119"/>
    </row>
    <row r="389" spans="2:10">
      <c r="B389" s="118"/>
      <c r="C389" s="76"/>
      <c r="D389" s="76"/>
      <c r="E389" s="76"/>
      <c r="F389" s="76"/>
      <c r="G389" s="76"/>
      <c r="H389" s="76"/>
      <c r="I389" s="76"/>
      <c r="J389" s="119"/>
    </row>
    <row r="390" spans="2:10">
      <c r="B390" s="118" t="s">
        <v>79</v>
      </c>
      <c r="C390" s="76"/>
      <c r="D390" s="76"/>
      <c r="E390" s="76"/>
      <c r="F390" s="76"/>
      <c r="G390" s="76"/>
      <c r="H390" s="76"/>
      <c r="I390" s="76">
        <f>+I388+I370+I359</f>
        <v>2.82</v>
      </c>
      <c r="J390" s="119"/>
    </row>
    <row r="391" spans="2:10">
      <c r="B391" s="118"/>
      <c r="C391" s="76"/>
      <c r="D391" s="76"/>
      <c r="E391" s="76"/>
      <c r="F391" s="76"/>
      <c r="G391" s="76"/>
      <c r="H391" s="76"/>
      <c r="I391" s="76"/>
      <c r="J391" s="119"/>
    </row>
    <row r="392" spans="2:10">
      <c r="B392" s="118" t="s">
        <v>80</v>
      </c>
      <c r="C392" s="76"/>
      <c r="D392" s="76"/>
      <c r="E392" s="76"/>
      <c r="F392" s="76"/>
      <c r="G392" s="76"/>
      <c r="H392" s="76"/>
      <c r="I392" s="76" t="s">
        <v>81</v>
      </c>
      <c r="J392" s="119"/>
    </row>
    <row r="393" spans="2:10">
      <c r="B393" s="120" t="s">
        <v>82</v>
      </c>
      <c r="C393" s="77"/>
      <c r="D393" s="77"/>
      <c r="E393" s="77"/>
      <c r="F393" s="77"/>
      <c r="G393" s="77"/>
      <c r="H393" s="78" t="s">
        <v>47</v>
      </c>
      <c r="I393" s="78" t="s">
        <v>56</v>
      </c>
      <c r="J393" s="126"/>
    </row>
    <row r="394" spans="2:10">
      <c r="B394" s="118"/>
      <c r="C394" s="76"/>
      <c r="D394" s="76"/>
      <c r="E394" s="76"/>
      <c r="F394" s="76"/>
      <c r="G394" s="76"/>
      <c r="H394" s="76"/>
      <c r="I394" s="76"/>
      <c r="J394" s="119"/>
    </row>
    <row r="395" spans="2:10">
      <c r="B395" s="118"/>
      <c r="C395" s="76"/>
      <c r="D395" s="76"/>
      <c r="E395" s="76"/>
      <c r="F395" s="76" t="s">
        <v>83</v>
      </c>
      <c r="G395" s="76"/>
      <c r="H395" s="83">
        <f>+[1]INDIRECTOS!B$10</f>
        <v>0.04</v>
      </c>
      <c r="I395" s="76">
        <f>ROUND(H395*I390,2)</f>
        <v>0.11</v>
      </c>
      <c r="J395" s="119"/>
    </row>
    <row r="396" spans="2:10">
      <c r="B396" s="118"/>
      <c r="C396" s="76"/>
      <c r="D396" s="76"/>
      <c r="E396" s="76"/>
      <c r="F396" s="76" t="s">
        <v>84</v>
      </c>
      <c r="G396" s="76"/>
      <c r="H396" s="83">
        <f>+[1]INDIRECTOS!B$11</f>
        <v>0.04</v>
      </c>
      <c r="I396" s="76">
        <f>ROUND(H396*I390,2)</f>
        <v>0.11</v>
      </c>
      <c r="J396" s="119"/>
    </row>
    <row r="397" spans="2:10">
      <c r="B397" s="118"/>
      <c r="C397" s="76"/>
      <c r="D397" s="76"/>
      <c r="E397" s="76"/>
      <c r="F397" s="76" t="s">
        <v>85</v>
      </c>
      <c r="G397" s="76"/>
      <c r="H397" s="83">
        <f>+[1]INDIRECTOS!B$12</f>
        <v>0.02</v>
      </c>
      <c r="I397" s="76">
        <f>ROUND(H397*I390,2)</f>
        <v>0.06</v>
      </c>
      <c r="J397" s="119"/>
    </row>
    <row r="398" spans="2:10">
      <c r="B398" s="118" t="s">
        <v>86</v>
      </c>
      <c r="C398" s="76"/>
      <c r="D398" s="76"/>
      <c r="E398" s="76"/>
      <c r="F398" s="76"/>
      <c r="G398" s="76"/>
      <c r="H398" s="76"/>
      <c r="I398" s="76">
        <f>SUM(I395:I397)</f>
        <v>0.28000000000000003</v>
      </c>
      <c r="J398" s="119"/>
    </row>
    <row r="399" spans="2:10">
      <c r="B399" s="118" t="s">
        <v>87</v>
      </c>
      <c r="C399" s="76"/>
      <c r="D399" s="76"/>
      <c r="E399" s="76"/>
      <c r="F399" s="76"/>
      <c r="G399" s="76"/>
      <c r="H399" s="76"/>
      <c r="I399" s="76">
        <f>+I390+I398</f>
        <v>3.0999999999999996</v>
      </c>
      <c r="J399" s="119"/>
    </row>
    <row r="400" spans="2:10" ht="13.5" thickBot="1">
      <c r="B400" s="127" t="s">
        <v>88</v>
      </c>
      <c r="C400" s="128"/>
      <c r="D400" s="128"/>
      <c r="E400" s="128"/>
      <c r="F400" s="128"/>
      <c r="G400" s="128"/>
      <c r="H400" s="128" t="s">
        <v>89</v>
      </c>
      <c r="I400" s="128">
        <f>+I399</f>
        <v>3.0999999999999996</v>
      </c>
      <c r="J400" s="129"/>
    </row>
    <row r="402" spans="2:10" ht="15.75">
      <c r="B402" s="181" t="s">
        <v>166</v>
      </c>
      <c r="C402" s="181"/>
      <c r="D402" s="181"/>
      <c r="E402" s="181"/>
      <c r="F402" s="181"/>
      <c r="G402" s="181"/>
      <c r="H402" s="181"/>
      <c r="I402" s="181"/>
      <c r="J402" s="181"/>
    </row>
    <row r="403" spans="2:10" ht="13.5" thickBot="1"/>
    <row r="404" spans="2:10">
      <c r="B404" s="178" t="s">
        <v>33</v>
      </c>
      <c r="C404" s="179"/>
      <c r="D404" s="179"/>
      <c r="E404" s="179"/>
      <c r="F404" s="179"/>
      <c r="G404" s="179"/>
      <c r="H404" s="179"/>
      <c r="I404" s="179"/>
      <c r="J404" s="180"/>
    </row>
    <row r="405" spans="2:10" ht="15.75">
      <c r="B405" s="114" t="s">
        <v>21</v>
      </c>
      <c r="C405" s="1"/>
      <c r="D405" s="1"/>
      <c r="E405" s="1"/>
      <c r="F405" s="1"/>
      <c r="G405" s="1"/>
      <c r="H405" s="1"/>
      <c r="I405" s="1"/>
      <c r="J405" s="115"/>
    </row>
    <row r="406" spans="2:10" ht="15.75">
      <c r="B406" s="116" t="s">
        <v>22</v>
      </c>
      <c r="C406" s="70"/>
      <c r="D406" s="70"/>
      <c r="E406" s="70"/>
      <c r="F406" s="70"/>
      <c r="G406" s="70"/>
      <c r="H406" s="70"/>
      <c r="I406" s="70"/>
      <c r="J406" s="117"/>
    </row>
    <row r="407" spans="2:10">
      <c r="B407" s="118" t="s">
        <v>34</v>
      </c>
      <c r="C407" s="76"/>
      <c r="D407" s="76"/>
      <c r="E407" s="76"/>
      <c r="F407" s="76"/>
      <c r="G407" s="76"/>
      <c r="H407" s="76"/>
      <c r="I407" s="76"/>
      <c r="J407" s="119"/>
    </row>
    <row r="408" spans="2:10">
      <c r="B408" s="118" t="s">
        <v>35</v>
      </c>
      <c r="C408" s="76" t="s">
        <v>122</v>
      </c>
      <c r="D408" s="76"/>
      <c r="E408" s="76"/>
      <c r="F408" s="76"/>
      <c r="G408" s="76"/>
      <c r="H408" s="141" t="s">
        <v>217</v>
      </c>
      <c r="I408" s="141" t="s">
        <v>16</v>
      </c>
      <c r="J408" s="119"/>
    </row>
    <row r="409" spans="2:10">
      <c r="B409" s="118" t="s">
        <v>37</v>
      </c>
      <c r="C409" s="76"/>
      <c r="D409" s="76"/>
      <c r="E409" s="76"/>
      <c r="F409" s="76"/>
      <c r="G409" s="76"/>
      <c r="H409" s="76"/>
      <c r="I409" s="76"/>
      <c r="J409" s="119"/>
    </row>
    <row r="410" spans="2:10">
      <c r="B410" s="118" t="s">
        <v>38</v>
      </c>
      <c r="C410" s="76"/>
      <c r="D410" s="76"/>
      <c r="E410" s="76"/>
      <c r="F410" s="76"/>
      <c r="G410" s="76"/>
      <c r="H410" s="76"/>
      <c r="I410" s="76"/>
      <c r="J410" s="119"/>
    </row>
    <row r="411" spans="2:10">
      <c r="B411" s="120" t="s">
        <v>39</v>
      </c>
      <c r="C411" s="78" t="s">
        <v>40</v>
      </c>
      <c r="D411" s="78" t="s">
        <v>41</v>
      </c>
      <c r="E411" s="78" t="s">
        <v>42</v>
      </c>
      <c r="F411" s="78" t="s">
        <v>43</v>
      </c>
      <c r="G411" s="78" t="s">
        <v>44</v>
      </c>
      <c r="H411" s="78" t="s">
        <v>45</v>
      </c>
      <c r="I411" s="78" t="s">
        <v>46</v>
      </c>
      <c r="J411" s="121"/>
    </row>
    <row r="412" spans="2:10">
      <c r="B412" s="118" t="s">
        <v>48</v>
      </c>
      <c r="C412" s="76"/>
      <c r="D412" s="76"/>
      <c r="E412" s="76"/>
      <c r="F412" s="76"/>
      <c r="G412" s="76"/>
      <c r="H412" s="76"/>
      <c r="I412" s="76"/>
      <c r="J412" s="119"/>
    </row>
    <row r="413" spans="2:10">
      <c r="B413" s="118"/>
      <c r="C413" s="76"/>
      <c r="D413" s="76"/>
      <c r="E413" s="79"/>
      <c r="F413" s="79"/>
      <c r="G413" s="79"/>
      <c r="H413" s="79"/>
      <c r="I413" s="79"/>
      <c r="J413" s="119"/>
    </row>
    <row r="414" spans="2:10">
      <c r="B414" s="118"/>
      <c r="C414" s="76"/>
      <c r="D414" s="76"/>
      <c r="E414" s="79"/>
      <c r="F414" s="79"/>
      <c r="G414" s="79"/>
      <c r="H414" s="79"/>
      <c r="I414" s="79"/>
      <c r="J414" s="119"/>
    </row>
    <row r="415" spans="2:10">
      <c r="B415" s="118" t="str">
        <f>+[1]EQUIPOS!A$32</f>
        <v>HERRAMIENTAS MENORES</v>
      </c>
      <c r="C415" s="76"/>
      <c r="D415" s="76">
        <v>1</v>
      </c>
      <c r="E415" s="79"/>
      <c r="F415" s="79"/>
      <c r="G415" s="79">
        <f>'ANALISIS UNITARIOS 1'!G415</f>
        <v>8.7500000000000008E-2</v>
      </c>
      <c r="H415" s="79">
        <v>1</v>
      </c>
      <c r="I415" s="79">
        <f>G415*H415</f>
        <v>8.7500000000000008E-2</v>
      </c>
      <c r="J415" s="119"/>
    </row>
    <row r="416" spans="2:10">
      <c r="B416" s="118" t="s">
        <v>49</v>
      </c>
      <c r="C416" s="76"/>
      <c r="D416" s="76"/>
      <c r="E416" s="79"/>
      <c r="F416" s="79"/>
      <c r="G416" s="79"/>
      <c r="H416" s="79"/>
      <c r="I416" s="79">
        <f>SUM(I413:I415)</f>
        <v>8.7500000000000008E-2</v>
      </c>
      <c r="J416" s="119"/>
    </row>
    <row r="417" spans="2:10">
      <c r="B417" s="118" t="s">
        <v>50</v>
      </c>
      <c r="C417" s="76"/>
      <c r="D417" s="76"/>
      <c r="E417" s="76"/>
      <c r="F417" s="76"/>
      <c r="G417" s="76"/>
      <c r="H417" s="76"/>
      <c r="I417" s="76"/>
      <c r="J417" s="119"/>
    </row>
    <row r="418" spans="2:10">
      <c r="B418" s="118" t="s">
        <v>51</v>
      </c>
      <c r="C418" s="76"/>
      <c r="D418" s="76"/>
      <c r="E418" s="76"/>
      <c r="F418" s="76"/>
      <c r="G418" s="76"/>
      <c r="H418" s="76"/>
      <c r="I418" s="76"/>
      <c r="J418" s="119"/>
    </row>
    <row r="419" spans="2:10">
      <c r="B419" s="122" t="s">
        <v>52</v>
      </c>
      <c r="C419" s="78"/>
      <c r="D419" s="78"/>
      <c r="E419" s="78"/>
      <c r="F419" s="78" t="s">
        <v>53</v>
      </c>
      <c r="G419" s="78" t="s">
        <v>54</v>
      </c>
      <c r="H419" s="78" t="s">
        <v>55</v>
      </c>
      <c r="I419" s="78" t="s">
        <v>56</v>
      </c>
      <c r="J419" s="121"/>
    </row>
    <row r="420" spans="2:10">
      <c r="B420" s="118" t="s">
        <v>50</v>
      </c>
      <c r="C420" s="76"/>
      <c r="D420" s="76"/>
      <c r="E420" s="76"/>
      <c r="F420" s="76"/>
      <c r="G420" s="76"/>
      <c r="H420" s="76"/>
      <c r="I420" s="76"/>
      <c r="J420" s="119"/>
    </row>
    <row r="421" spans="2:10">
      <c r="B421" s="118"/>
      <c r="C421" s="76"/>
      <c r="D421" s="76"/>
      <c r="E421" s="76"/>
      <c r="F421" s="79"/>
      <c r="G421" s="76"/>
      <c r="H421" s="76"/>
      <c r="I421" s="79"/>
      <c r="J421" s="119"/>
    </row>
    <row r="422" spans="2:10">
      <c r="B422" s="118" t="str">
        <f>+[1]MATERIALES!A$42</f>
        <v>AGUA</v>
      </c>
      <c r="C422" s="76"/>
      <c r="D422" s="76"/>
      <c r="E422" s="76"/>
      <c r="F422" s="79">
        <f>+[1]MATERIALES!F$42</f>
        <v>3</v>
      </c>
      <c r="G422" s="76" t="str">
        <f>+[1]MATERIALES!B$42</f>
        <v>M3</v>
      </c>
      <c r="H422" s="76">
        <v>0.2</v>
      </c>
      <c r="I422" s="79">
        <f t="shared" ref="I422:I426" si="5">ROUND(F422*H422,2)</f>
        <v>0.6</v>
      </c>
      <c r="J422" s="119"/>
    </row>
    <row r="423" spans="2:10">
      <c r="B423" s="118" t="s">
        <v>105</v>
      </c>
      <c r="C423" s="76"/>
      <c r="D423" s="76"/>
      <c r="E423" s="76"/>
      <c r="F423" s="79">
        <f>'ANALISIS UNITARIOS 1'!F423</f>
        <v>2.09</v>
      </c>
      <c r="G423" s="76" t="s">
        <v>127</v>
      </c>
      <c r="H423" s="76">
        <f>'ANALISIS UNITARIOS 1'!H423</f>
        <v>33.33</v>
      </c>
      <c r="I423" s="79">
        <f t="shared" si="5"/>
        <v>69.66</v>
      </c>
      <c r="J423" s="119"/>
    </row>
    <row r="424" spans="2:10">
      <c r="B424" s="118"/>
      <c r="C424" s="76"/>
      <c r="D424" s="76"/>
      <c r="E424" s="76"/>
      <c r="F424" s="79"/>
      <c r="G424" s="76"/>
      <c r="H424" s="79"/>
      <c r="I424" s="79">
        <f t="shared" si="5"/>
        <v>0</v>
      </c>
      <c r="J424" s="119"/>
    </row>
    <row r="425" spans="2:10">
      <c r="B425" s="118"/>
      <c r="C425" s="76"/>
      <c r="D425" s="76"/>
      <c r="E425" s="76"/>
      <c r="F425" s="79"/>
      <c r="G425" s="76"/>
      <c r="H425" s="79"/>
      <c r="I425" s="79">
        <f t="shared" si="5"/>
        <v>0</v>
      </c>
      <c r="J425" s="119"/>
    </row>
    <row r="426" spans="2:10">
      <c r="B426" s="118"/>
      <c r="C426" s="76"/>
      <c r="D426" s="76"/>
      <c r="E426" s="76"/>
      <c r="F426" s="79"/>
      <c r="G426" s="76"/>
      <c r="H426" s="79"/>
      <c r="I426" s="79">
        <f t="shared" si="5"/>
        <v>0</v>
      </c>
      <c r="J426" s="119"/>
    </row>
    <row r="427" spans="2:10">
      <c r="B427" s="118" t="s">
        <v>60</v>
      </c>
      <c r="C427" s="76"/>
      <c r="D427" s="76"/>
      <c r="E427" s="76"/>
      <c r="F427" s="76"/>
      <c r="G427" s="76"/>
      <c r="H427" s="76"/>
      <c r="I427" s="79">
        <f>SUM(I421:I426)</f>
        <v>70.259999999999991</v>
      </c>
      <c r="J427" s="119"/>
    </row>
    <row r="428" spans="2:10">
      <c r="B428" s="118" t="s">
        <v>50</v>
      </c>
      <c r="C428" s="76"/>
      <c r="D428" s="76"/>
      <c r="E428" s="76"/>
      <c r="F428" s="76"/>
      <c r="G428" s="76"/>
      <c r="H428" s="76"/>
      <c r="I428" s="76"/>
      <c r="J428" s="119"/>
    </row>
    <row r="429" spans="2:10">
      <c r="B429" s="118" t="s">
        <v>61</v>
      </c>
      <c r="C429" s="76"/>
      <c r="D429" s="76"/>
      <c r="E429" s="76"/>
      <c r="F429" s="76"/>
      <c r="G429" s="76"/>
      <c r="H429" s="76"/>
      <c r="I429" s="76"/>
      <c r="J429" s="119"/>
    </row>
    <row r="430" spans="2:10">
      <c r="B430" s="123" t="s">
        <v>62</v>
      </c>
      <c r="C430" s="80"/>
      <c r="D430" s="81" t="s">
        <v>63</v>
      </c>
      <c r="E430" s="80" t="s">
        <v>64</v>
      </c>
      <c r="F430" s="80" t="s">
        <v>65</v>
      </c>
      <c r="G430" s="80" t="s">
        <v>66</v>
      </c>
      <c r="H430" s="80" t="s">
        <v>67</v>
      </c>
      <c r="I430" s="80" t="s">
        <v>68</v>
      </c>
      <c r="J430" s="124"/>
    </row>
    <row r="431" spans="2:10">
      <c r="B431" s="118" t="s">
        <v>69</v>
      </c>
      <c r="C431" s="76"/>
      <c r="D431" s="76" t="s">
        <v>70</v>
      </c>
      <c r="E431" s="76"/>
      <c r="F431" s="76"/>
      <c r="G431" s="76"/>
      <c r="H431" s="76"/>
      <c r="I431" s="76"/>
      <c r="J431" s="119"/>
    </row>
    <row r="432" spans="2:10">
      <c r="B432" s="118" t="s">
        <v>71</v>
      </c>
      <c r="C432" s="76"/>
      <c r="D432" s="76"/>
      <c r="E432" s="76"/>
      <c r="F432" s="76"/>
      <c r="G432" s="76"/>
      <c r="H432" s="76"/>
      <c r="I432" s="76"/>
      <c r="J432" s="119"/>
    </row>
    <row r="433" spans="2:10">
      <c r="B433" s="118"/>
      <c r="C433" s="76"/>
      <c r="D433" s="76"/>
      <c r="E433" s="76"/>
      <c r="F433" s="76"/>
      <c r="G433" s="76"/>
      <c r="H433" s="76"/>
      <c r="I433" s="76"/>
      <c r="J433" s="119"/>
    </row>
    <row r="434" spans="2:10">
      <c r="B434" s="118"/>
      <c r="C434" s="76"/>
      <c r="D434" s="76"/>
      <c r="E434" s="76"/>
      <c r="F434" s="76"/>
      <c r="G434" s="76"/>
      <c r="H434" s="76"/>
      <c r="I434" s="76"/>
      <c r="J434" s="119"/>
    </row>
    <row r="435" spans="2:10">
      <c r="B435" s="118"/>
      <c r="C435" s="76"/>
      <c r="D435" s="76"/>
      <c r="E435" s="76"/>
      <c r="F435" s="76"/>
      <c r="G435" s="76"/>
      <c r="H435" s="76"/>
      <c r="I435" s="76"/>
      <c r="J435" s="119"/>
    </row>
    <row r="436" spans="2:10">
      <c r="B436" s="118" t="s">
        <v>72</v>
      </c>
      <c r="C436" s="76"/>
      <c r="D436" s="76"/>
      <c r="E436" s="76"/>
      <c r="F436" s="76"/>
      <c r="G436" s="76"/>
      <c r="H436" s="76"/>
      <c r="I436" s="76"/>
      <c r="J436" s="119"/>
    </row>
    <row r="437" spans="2:10">
      <c r="B437" s="118" t="s">
        <v>73</v>
      </c>
      <c r="C437" s="76"/>
      <c r="D437" s="76"/>
      <c r="E437" s="76"/>
      <c r="F437" s="76"/>
      <c r="G437" s="76"/>
      <c r="H437" s="76"/>
      <c r="I437" s="76"/>
      <c r="J437" s="119"/>
    </row>
    <row r="438" spans="2:10">
      <c r="B438" s="118" t="s">
        <v>74</v>
      </c>
      <c r="C438" s="76"/>
      <c r="D438" s="76"/>
      <c r="E438" s="76"/>
      <c r="F438" s="76"/>
      <c r="G438" s="76"/>
      <c r="H438" s="76"/>
      <c r="I438" s="76"/>
      <c r="J438" s="119"/>
    </row>
    <row r="439" spans="2:10">
      <c r="B439" s="125" t="s">
        <v>75</v>
      </c>
      <c r="C439" s="82"/>
      <c r="D439" s="82"/>
      <c r="E439" s="80" t="s">
        <v>55</v>
      </c>
      <c r="F439" s="80" t="s">
        <v>76</v>
      </c>
      <c r="G439" s="80" t="s">
        <v>77</v>
      </c>
      <c r="H439" s="80" t="s">
        <v>45</v>
      </c>
      <c r="I439" s="80" t="s">
        <v>56</v>
      </c>
      <c r="J439" s="124"/>
    </row>
    <row r="440" spans="2:10">
      <c r="B440" s="118"/>
      <c r="C440" s="76"/>
      <c r="D440" s="76"/>
      <c r="E440" s="76"/>
      <c r="F440" s="76"/>
      <c r="G440" s="76"/>
      <c r="H440" s="76"/>
      <c r="I440" s="76"/>
      <c r="J440" s="119"/>
    </row>
    <row r="441" spans="2:10">
      <c r="B441" s="118" t="str">
        <f>+'[1]MANO DE OBRA'!B$8</f>
        <v>CAT I                   PEONES</v>
      </c>
      <c r="C441" s="76"/>
      <c r="D441" s="76"/>
      <c r="E441" s="76">
        <v>2</v>
      </c>
      <c r="F441" s="79">
        <f>+'[1]MANO DE OBRA'!B$22</f>
        <v>1.4282860472222223</v>
      </c>
      <c r="G441" s="76">
        <f>ROUND(E441*F441,2)</f>
        <v>2.86</v>
      </c>
      <c r="H441" s="79">
        <v>0.3</v>
      </c>
      <c r="I441" s="79">
        <f>ROUND(G441*H441,2)</f>
        <v>0.86</v>
      </c>
      <c r="J441" s="119"/>
    </row>
    <row r="442" spans="2:10">
      <c r="B442" s="118" t="str">
        <f>+'[1]MANO DE OBRA'!H$8</f>
        <v>OPEQUIPPES I</v>
      </c>
      <c r="C442" s="76"/>
      <c r="D442" s="76"/>
      <c r="E442" s="76">
        <v>1</v>
      </c>
      <c r="F442" s="79">
        <f>+'[1]MANO DE OBRA'!H$22</f>
        <v>1.5186844444444441</v>
      </c>
      <c r="G442" s="79">
        <f>ROUND(E442*F442,2)</f>
        <v>1.52</v>
      </c>
      <c r="H442" s="79">
        <f>+H441</f>
        <v>0.3</v>
      </c>
      <c r="I442" s="79">
        <f>ROUND(G442*H442,2)</f>
        <v>0.46</v>
      </c>
      <c r="J442" s="119"/>
    </row>
    <row r="443" spans="2:10">
      <c r="B443" s="118" t="str">
        <f>+'[1]MANO DE OBRA'!J$8</f>
        <v>CHOFERLICTIPB</v>
      </c>
      <c r="C443" s="76"/>
      <c r="D443" s="76"/>
      <c r="E443" s="76">
        <v>1</v>
      </c>
      <c r="F443" s="79">
        <f>+'[1]MANO DE OBRA'!J$22</f>
        <v>1.4282321166666667</v>
      </c>
      <c r="G443" s="79">
        <f>ROUND(E443*F443,2)</f>
        <v>1.43</v>
      </c>
      <c r="H443" s="79">
        <f>+H441</f>
        <v>0.3</v>
      </c>
      <c r="I443" s="79">
        <f>ROUND(G443*H443,2)</f>
        <v>0.43</v>
      </c>
      <c r="J443" s="119"/>
    </row>
    <row r="444" spans="2:10">
      <c r="B444" s="118"/>
      <c r="C444" s="76"/>
      <c r="D444" s="76"/>
      <c r="E444" s="76"/>
      <c r="F444" s="79"/>
      <c r="G444" s="79"/>
      <c r="H444" s="79"/>
      <c r="I444" s="79">
        <f>ROUND(G444*H444,2)</f>
        <v>0</v>
      </c>
      <c r="J444" s="119"/>
    </row>
    <row r="445" spans="2:10">
      <c r="B445" s="118" t="s">
        <v>78</v>
      </c>
      <c r="C445" s="76"/>
      <c r="D445" s="76"/>
      <c r="E445" s="76"/>
      <c r="F445" s="76"/>
      <c r="G445" s="76"/>
      <c r="H445" s="76"/>
      <c r="I445" s="76">
        <f>SUM(I441:I444)</f>
        <v>1.75</v>
      </c>
      <c r="J445" s="119"/>
    </row>
    <row r="446" spans="2:10">
      <c r="B446" s="118"/>
      <c r="C446" s="76"/>
      <c r="D446" s="76"/>
      <c r="E446" s="76"/>
      <c r="F446" s="76"/>
      <c r="G446" s="76"/>
      <c r="H446" s="76"/>
      <c r="I446" s="76"/>
      <c r="J446" s="119"/>
    </row>
    <row r="447" spans="2:10">
      <c r="B447" s="118" t="s">
        <v>79</v>
      </c>
      <c r="C447" s="76"/>
      <c r="D447" s="76"/>
      <c r="E447" s="76"/>
      <c r="F447" s="76"/>
      <c r="G447" s="76"/>
      <c r="H447" s="76"/>
      <c r="I447" s="76">
        <f>+I445+I427+I416</f>
        <v>72.097499999999997</v>
      </c>
      <c r="J447" s="119"/>
    </row>
    <row r="448" spans="2:10">
      <c r="B448" s="118"/>
      <c r="C448" s="76"/>
      <c r="D448" s="76"/>
      <c r="E448" s="76"/>
      <c r="F448" s="76"/>
      <c r="G448" s="76"/>
      <c r="H448" s="76"/>
      <c r="I448" s="76"/>
      <c r="J448" s="119"/>
    </row>
    <row r="449" spans="2:10">
      <c r="B449" s="118" t="s">
        <v>80</v>
      </c>
      <c r="C449" s="76"/>
      <c r="D449" s="76"/>
      <c r="E449" s="76"/>
      <c r="F449" s="76"/>
      <c r="G449" s="76"/>
      <c r="H449" s="76"/>
      <c r="I449" s="76" t="s">
        <v>81</v>
      </c>
      <c r="J449" s="119"/>
    </row>
    <row r="450" spans="2:10">
      <c r="B450" s="120" t="s">
        <v>82</v>
      </c>
      <c r="C450" s="77"/>
      <c r="D450" s="77"/>
      <c r="E450" s="77"/>
      <c r="F450" s="77"/>
      <c r="G450" s="77"/>
      <c r="H450" s="78" t="s">
        <v>47</v>
      </c>
      <c r="I450" s="78" t="s">
        <v>56</v>
      </c>
      <c r="J450" s="126"/>
    </row>
    <row r="451" spans="2:10">
      <c r="B451" s="118"/>
      <c r="C451" s="76"/>
      <c r="D451" s="76"/>
      <c r="E451" s="76"/>
      <c r="F451" s="76"/>
      <c r="G451" s="76"/>
      <c r="H451" s="76"/>
      <c r="I451" s="76"/>
      <c r="J451" s="119"/>
    </row>
    <row r="452" spans="2:10">
      <c r="B452" s="118"/>
      <c r="C452" s="76"/>
      <c r="D452" s="76"/>
      <c r="E452" s="76"/>
      <c r="F452" s="76" t="s">
        <v>83</v>
      </c>
      <c r="G452" s="76"/>
      <c r="H452" s="83">
        <f>+[1]INDIRECTOS!B$10</f>
        <v>0.04</v>
      </c>
      <c r="I452" s="76">
        <f>ROUND(H452*I447,2)</f>
        <v>2.88</v>
      </c>
      <c r="J452" s="119"/>
    </row>
    <row r="453" spans="2:10">
      <c r="B453" s="118"/>
      <c r="C453" s="76"/>
      <c r="D453" s="76"/>
      <c r="E453" s="76"/>
      <c r="F453" s="76" t="s">
        <v>84</v>
      </c>
      <c r="G453" s="76"/>
      <c r="H453" s="83">
        <f>+[1]INDIRECTOS!B$11</f>
        <v>0.04</v>
      </c>
      <c r="I453" s="76">
        <f>ROUND(H453*I447,2)</f>
        <v>2.88</v>
      </c>
      <c r="J453" s="119"/>
    </row>
    <row r="454" spans="2:10">
      <c r="B454" s="118"/>
      <c r="C454" s="76"/>
      <c r="D454" s="76"/>
      <c r="E454" s="76"/>
      <c r="F454" s="76" t="s">
        <v>85</v>
      </c>
      <c r="G454" s="76"/>
      <c r="H454" s="83">
        <f>+[1]INDIRECTOS!B$12</f>
        <v>0.02</v>
      </c>
      <c r="I454" s="76">
        <f>ROUND(H454*I447,2)</f>
        <v>1.44</v>
      </c>
      <c r="J454" s="119"/>
    </row>
    <row r="455" spans="2:10">
      <c r="B455" s="118" t="s">
        <v>86</v>
      </c>
      <c r="C455" s="76"/>
      <c r="D455" s="76"/>
      <c r="E455" s="76"/>
      <c r="F455" s="76"/>
      <c r="G455" s="76"/>
      <c r="H455" s="76"/>
      <c r="I455" s="76">
        <f>SUM(I452:I454)</f>
        <v>7.1999999999999993</v>
      </c>
      <c r="J455" s="119"/>
    </row>
    <row r="456" spans="2:10">
      <c r="B456" s="118" t="s">
        <v>87</v>
      </c>
      <c r="C456" s="76"/>
      <c r="D456" s="76"/>
      <c r="E456" s="76"/>
      <c r="F456" s="76"/>
      <c r="G456" s="76"/>
      <c r="H456" s="76"/>
      <c r="I456" s="76">
        <f>+I447+I455</f>
        <v>79.297499999999999</v>
      </c>
      <c r="J456" s="119"/>
    </row>
    <row r="457" spans="2:10" ht="13.5" thickBot="1">
      <c r="B457" s="127" t="s">
        <v>88</v>
      </c>
      <c r="C457" s="128"/>
      <c r="D457" s="128"/>
      <c r="E457" s="128"/>
      <c r="F457" s="128"/>
      <c r="G457" s="128"/>
      <c r="H457" s="128" t="s">
        <v>89</v>
      </c>
      <c r="I457" s="128">
        <f>+I456</f>
        <v>79.297499999999999</v>
      </c>
      <c r="J457" s="129"/>
    </row>
    <row r="459" spans="2:10" ht="15.75">
      <c r="B459" s="181" t="s">
        <v>167</v>
      </c>
      <c r="C459" s="181"/>
      <c r="D459" s="181"/>
      <c r="E459" s="181"/>
      <c r="F459" s="181"/>
      <c r="G459" s="181"/>
      <c r="H459" s="181"/>
      <c r="I459" s="181"/>
      <c r="J459" s="181"/>
    </row>
    <row r="460" spans="2:10" ht="13.5" thickBot="1"/>
    <row r="461" spans="2:10">
      <c r="B461" s="178" t="s">
        <v>33</v>
      </c>
      <c r="C461" s="179"/>
      <c r="D461" s="179"/>
      <c r="E461" s="179"/>
      <c r="F461" s="179"/>
      <c r="G461" s="179"/>
      <c r="H461" s="179"/>
      <c r="I461" s="179"/>
      <c r="J461" s="180"/>
    </row>
    <row r="462" spans="2:10" ht="15.75">
      <c r="B462" s="114" t="s">
        <v>21</v>
      </c>
      <c r="C462" s="1"/>
      <c r="D462" s="1"/>
      <c r="E462" s="1"/>
      <c r="F462" s="1"/>
      <c r="G462" s="1"/>
      <c r="H462" s="1"/>
      <c r="I462" s="1"/>
      <c r="J462" s="115"/>
    </row>
    <row r="463" spans="2:10" ht="15.75">
      <c r="B463" s="116" t="s">
        <v>22</v>
      </c>
      <c r="C463" s="70"/>
      <c r="D463" s="70"/>
      <c r="E463" s="70"/>
      <c r="F463" s="70"/>
      <c r="G463" s="70"/>
      <c r="H463" s="70"/>
      <c r="I463" s="70"/>
      <c r="J463" s="117"/>
    </row>
    <row r="464" spans="2:10">
      <c r="B464" s="118" t="s">
        <v>34</v>
      </c>
      <c r="C464" s="76"/>
      <c r="D464" s="76"/>
      <c r="E464" s="76"/>
      <c r="F464" s="76"/>
      <c r="G464" s="76"/>
      <c r="H464" s="76"/>
      <c r="I464" s="76"/>
      <c r="J464" s="119"/>
    </row>
    <row r="465" spans="2:10">
      <c r="B465" s="118" t="s">
        <v>35</v>
      </c>
      <c r="C465" s="76" t="s">
        <v>123</v>
      </c>
      <c r="D465" s="76"/>
      <c r="E465" s="76"/>
      <c r="F465" s="76"/>
      <c r="G465" s="76"/>
      <c r="H465" s="141" t="s">
        <v>217</v>
      </c>
      <c r="I465" s="141" t="s">
        <v>16</v>
      </c>
      <c r="J465" s="119"/>
    </row>
    <row r="466" spans="2:10">
      <c r="B466" s="118" t="s">
        <v>37</v>
      </c>
      <c r="C466" s="76"/>
      <c r="D466" s="76"/>
      <c r="E466" s="76"/>
      <c r="F466" s="76"/>
      <c r="G466" s="76"/>
      <c r="H466" s="76"/>
      <c r="I466" s="76"/>
      <c r="J466" s="119"/>
    </row>
    <row r="467" spans="2:10">
      <c r="B467" s="118" t="s">
        <v>38</v>
      </c>
      <c r="C467" s="76"/>
      <c r="D467" s="76"/>
      <c r="E467" s="76"/>
      <c r="F467" s="76"/>
      <c r="G467" s="76"/>
      <c r="H467" s="76"/>
      <c r="I467" s="76"/>
      <c r="J467" s="119"/>
    </row>
    <row r="468" spans="2:10">
      <c r="B468" s="120" t="s">
        <v>39</v>
      </c>
      <c r="C468" s="78" t="s">
        <v>40</v>
      </c>
      <c r="D468" s="78" t="s">
        <v>41</v>
      </c>
      <c r="E468" s="78" t="s">
        <v>42</v>
      </c>
      <c r="F468" s="78" t="s">
        <v>43</v>
      </c>
      <c r="G468" s="78" t="s">
        <v>44</v>
      </c>
      <c r="H468" s="78" t="s">
        <v>45</v>
      </c>
      <c r="I468" s="78" t="s">
        <v>46</v>
      </c>
      <c r="J468" s="121"/>
    </row>
    <row r="469" spans="2:10">
      <c r="B469" s="118" t="s">
        <v>48</v>
      </c>
      <c r="C469" s="76"/>
      <c r="D469" s="76"/>
      <c r="E469" s="76"/>
      <c r="F469" s="76"/>
      <c r="G469" s="76"/>
      <c r="H469" s="76"/>
      <c r="I469" s="76"/>
      <c r="J469" s="119"/>
    </row>
    <row r="470" spans="2:10">
      <c r="B470" s="118" t="str">
        <f>+[1]EQUIPOS!A$12</f>
        <v>RODILLO</v>
      </c>
      <c r="C470" s="76"/>
      <c r="D470" s="76">
        <v>1</v>
      </c>
      <c r="E470" s="79"/>
      <c r="F470" s="79"/>
      <c r="G470" s="79">
        <f>+[1]EQUIPOS!H$12</f>
        <v>10</v>
      </c>
      <c r="H470" s="79">
        <v>0.02</v>
      </c>
      <c r="I470" s="79">
        <f>+ROUND(G470*H470,2)</f>
        <v>0.2</v>
      </c>
      <c r="J470" s="119"/>
    </row>
    <row r="471" spans="2:10">
      <c r="B471" s="118" t="str">
        <f>+[1]EQUIPOS!A$11</f>
        <v>VOLQUETA</v>
      </c>
      <c r="C471" s="76"/>
      <c r="D471" s="76">
        <v>1</v>
      </c>
      <c r="E471" s="79"/>
      <c r="F471" s="79"/>
      <c r="G471" s="79">
        <f>+[1]EQUIPOS!H$11</f>
        <v>20</v>
      </c>
      <c r="H471" s="79">
        <v>0.05</v>
      </c>
      <c r="I471" s="79">
        <f>+ROUND(G471*H471,2)</f>
        <v>1</v>
      </c>
      <c r="J471" s="119"/>
    </row>
    <row r="472" spans="2:10">
      <c r="B472" s="118" t="str">
        <f>+[1]EQUIPOS!A$32</f>
        <v>HERRAMIENTAS MENORES</v>
      </c>
      <c r="C472" s="76"/>
      <c r="D472" s="76"/>
      <c r="E472" s="79"/>
      <c r="F472" s="79"/>
      <c r="G472" s="79"/>
      <c r="H472" s="79"/>
      <c r="I472" s="79">
        <f>ROUND(I502*5%,2)</f>
        <v>7.0000000000000007E-2</v>
      </c>
      <c r="J472" s="119"/>
    </row>
    <row r="473" spans="2:10">
      <c r="B473" s="118" t="s">
        <v>49</v>
      </c>
      <c r="C473" s="76"/>
      <c r="D473" s="76"/>
      <c r="E473" s="79"/>
      <c r="F473" s="79"/>
      <c r="G473" s="79"/>
      <c r="H473" s="79"/>
      <c r="I473" s="79">
        <f>SUM(I470:I472)</f>
        <v>1.27</v>
      </c>
      <c r="J473" s="119"/>
    </row>
    <row r="474" spans="2:10">
      <c r="B474" s="118" t="s">
        <v>50</v>
      </c>
      <c r="C474" s="76"/>
      <c r="D474" s="76"/>
      <c r="E474" s="76"/>
      <c r="F474" s="76"/>
      <c r="G474" s="76"/>
      <c r="H474" s="76"/>
      <c r="I474" s="76"/>
      <c r="J474" s="119"/>
    </row>
    <row r="475" spans="2:10">
      <c r="B475" s="118" t="s">
        <v>51</v>
      </c>
      <c r="C475" s="76"/>
      <c r="D475" s="76"/>
      <c r="E475" s="76"/>
      <c r="F475" s="76"/>
      <c r="G475" s="76"/>
      <c r="H475" s="76"/>
      <c r="I475" s="76"/>
      <c r="J475" s="119"/>
    </row>
    <row r="476" spans="2:10">
      <c r="B476" s="122" t="s">
        <v>52</v>
      </c>
      <c r="C476" s="78"/>
      <c r="D476" s="78"/>
      <c r="E476" s="78"/>
      <c r="F476" s="78" t="s">
        <v>53</v>
      </c>
      <c r="G476" s="78" t="s">
        <v>54</v>
      </c>
      <c r="H476" s="78" t="s">
        <v>55</v>
      </c>
      <c r="I476" s="78" t="s">
        <v>56</v>
      </c>
      <c r="J476" s="121"/>
    </row>
    <row r="477" spans="2:10">
      <c r="B477" s="118" t="s">
        <v>50</v>
      </c>
      <c r="C477" s="76"/>
      <c r="D477" s="76"/>
      <c r="E477" s="76"/>
      <c r="F477" s="76"/>
      <c r="G477" s="76"/>
      <c r="H477" s="76"/>
      <c r="I477" s="76"/>
      <c r="J477" s="119"/>
    </row>
    <row r="478" spans="2:10">
      <c r="B478" s="118" t="str">
        <f>+[1]MATERIALES!A$41</f>
        <v>MATERIAL DE PRESTAMO IMPORTADO</v>
      </c>
      <c r="C478" s="76"/>
      <c r="D478" s="76"/>
      <c r="E478" s="76"/>
      <c r="F478" s="79">
        <f>+[1]MATERIALES!F$41</f>
        <v>2.5</v>
      </c>
      <c r="G478" s="76" t="str">
        <f>+[1]MATERIALES!B$41</f>
        <v>M3</v>
      </c>
      <c r="H478" s="76">
        <v>1</v>
      </c>
      <c r="I478" s="79">
        <f t="shared" ref="I478:I483" si="6">ROUND(F478*H478,2)</f>
        <v>2.5</v>
      </c>
      <c r="J478" s="119"/>
    </row>
    <row r="479" spans="2:10">
      <c r="B479" s="118" t="str">
        <f>+[1]MATERIALES!A$42</f>
        <v>AGUA</v>
      </c>
      <c r="C479" s="76"/>
      <c r="D479" s="76"/>
      <c r="E479" s="76"/>
      <c r="F479" s="79">
        <f>+[1]MATERIALES!F$42</f>
        <v>3</v>
      </c>
      <c r="G479" s="76" t="str">
        <f>+[1]MATERIALES!B$42</f>
        <v>M3</v>
      </c>
      <c r="H479" s="76">
        <v>0.2</v>
      </c>
      <c r="I479" s="79">
        <f t="shared" si="6"/>
        <v>0.6</v>
      </c>
      <c r="J479" s="119"/>
    </row>
    <row r="480" spans="2:10">
      <c r="B480" s="118"/>
      <c r="C480" s="76"/>
      <c r="D480" s="76"/>
      <c r="E480" s="76"/>
      <c r="F480" s="79"/>
      <c r="G480" s="76"/>
      <c r="H480" s="76"/>
      <c r="I480" s="79">
        <f t="shared" si="6"/>
        <v>0</v>
      </c>
      <c r="J480" s="119"/>
    </row>
    <row r="481" spans="2:10">
      <c r="B481" s="118"/>
      <c r="C481" s="76"/>
      <c r="D481" s="76"/>
      <c r="E481" s="76"/>
      <c r="F481" s="79"/>
      <c r="G481" s="76"/>
      <c r="H481" s="79"/>
      <c r="I481" s="79">
        <f t="shared" si="6"/>
        <v>0</v>
      </c>
      <c r="J481" s="119"/>
    </row>
    <row r="482" spans="2:10">
      <c r="B482" s="118"/>
      <c r="C482" s="76"/>
      <c r="D482" s="76"/>
      <c r="E482" s="76"/>
      <c r="F482" s="79"/>
      <c r="G482" s="76"/>
      <c r="H482" s="79"/>
      <c r="I482" s="79">
        <f t="shared" si="6"/>
        <v>0</v>
      </c>
      <c r="J482" s="119"/>
    </row>
    <row r="483" spans="2:10">
      <c r="B483" s="118"/>
      <c r="C483" s="76"/>
      <c r="D483" s="76"/>
      <c r="E483" s="76"/>
      <c r="F483" s="79"/>
      <c r="G483" s="76"/>
      <c r="H483" s="79"/>
      <c r="I483" s="79">
        <f t="shared" si="6"/>
        <v>0</v>
      </c>
      <c r="J483" s="119"/>
    </row>
    <row r="484" spans="2:10">
      <c r="B484" s="118" t="s">
        <v>60</v>
      </c>
      <c r="C484" s="76"/>
      <c r="D484" s="76"/>
      <c r="E484" s="76"/>
      <c r="F484" s="76"/>
      <c r="G484" s="76"/>
      <c r="H484" s="76"/>
      <c r="I484" s="79">
        <f>SUM(I478:I483)</f>
        <v>3.1</v>
      </c>
      <c r="J484" s="119"/>
    </row>
    <row r="485" spans="2:10">
      <c r="B485" s="118" t="s">
        <v>50</v>
      </c>
      <c r="C485" s="76"/>
      <c r="D485" s="76"/>
      <c r="E485" s="76"/>
      <c r="F485" s="76"/>
      <c r="G485" s="76"/>
      <c r="H485" s="76"/>
      <c r="I485" s="76"/>
      <c r="J485" s="119"/>
    </row>
    <row r="486" spans="2:10">
      <c r="B486" s="118" t="s">
        <v>61</v>
      </c>
      <c r="C486" s="76"/>
      <c r="D486" s="76"/>
      <c r="E486" s="76"/>
      <c r="F486" s="76"/>
      <c r="G486" s="76"/>
      <c r="H486" s="76"/>
      <c r="I486" s="76"/>
      <c r="J486" s="119"/>
    </row>
    <row r="487" spans="2:10">
      <c r="B487" s="123" t="s">
        <v>62</v>
      </c>
      <c r="C487" s="80"/>
      <c r="D487" s="81" t="s">
        <v>63</v>
      </c>
      <c r="E487" s="80" t="s">
        <v>64</v>
      </c>
      <c r="F487" s="80" t="s">
        <v>65</v>
      </c>
      <c r="G487" s="80" t="s">
        <v>66</v>
      </c>
      <c r="H487" s="80" t="s">
        <v>67</v>
      </c>
      <c r="I487" s="80" t="s">
        <v>68</v>
      </c>
      <c r="J487" s="124"/>
    </row>
    <row r="488" spans="2:10">
      <c r="B488" s="118" t="s">
        <v>69</v>
      </c>
      <c r="C488" s="76"/>
      <c r="D488" s="76" t="s">
        <v>70</v>
      </c>
      <c r="E488" s="76"/>
      <c r="F488" s="76"/>
      <c r="G488" s="76"/>
      <c r="H488" s="76"/>
      <c r="I488" s="76"/>
      <c r="J488" s="119"/>
    </row>
    <row r="489" spans="2:10">
      <c r="B489" s="118" t="s">
        <v>71</v>
      </c>
      <c r="C489" s="76"/>
      <c r="D489" s="76"/>
      <c r="E489" s="76"/>
      <c r="F489" s="76"/>
      <c r="G489" s="76"/>
      <c r="H489" s="76"/>
      <c r="I489" s="76"/>
      <c r="J489" s="119"/>
    </row>
    <row r="490" spans="2:10">
      <c r="B490" s="118"/>
      <c r="C490" s="76"/>
      <c r="D490" s="76"/>
      <c r="E490" s="76"/>
      <c r="F490" s="76"/>
      <c r="G490" s="76"/>
      <c r="H490" s="76"/>
      <c r="I490" s="76"/>
      <c r="J490" s="119"/>
    </row>
    <row r="491" spans="2:10">
      <c r="B491" s="118"/>
      <c r="C491" s="76"/>
      <c r="D491" s="76"/>
      <c r="E491" s="76"/>
      <c r="F491" s="76"/>
      <c r="G491" s="76"/>
      <c r="H491" s="76"/>
      <c r="I491" s="76"/>
      <c r="J491" s="119"/>
    </row>
    <row r="492" spans="2:10">
      <c r="B492" s="118"/>
      <c r="C492" s="76"/>
      <c r="D492" s="76"/>
      <c r="E492" s="76"/>
      <c r="F492" s="76"/>
      <c r="G492" s="76"/>
      <c r="H492" s="76"/>
      <c r="I492" s="76"/>
      <c r="J492" s="119"/>
    </row>
    <row r="493" spans="2:10">
      <c r="B493" s="118" t="s">
        <v>72</v>
      </c>
      <c r="C493" s="76"/>
      <c r="D493" s="76"/>
      <c r="E493" s="76"/>
      <c r="F493" s="76"/>
      <c r="G493" s="76"/>
      <c r="H493" s="76"/>
      <c r="I493" s="76"/>
      <c r="J493" s="119"/>
    </row>
    <row r="494" spans="2:10">
      <c r="B494" s="118" t="s">
        <v>73</v>
      </c>
      <c r="C494" s="76"/>
      <c r="D494" s="76"/>
      <c r="E494" s="76"/>
      <c r="F494" s="76"/>
      <c r="G494" s="76"/>
      <c r="H494" s="76"/>
      <c r="I494" s="76"/>
      <c r="J494" s="119"/>
    </row>
    <row r="495" spans="2:10">
      <c r="B495" s="118" t="s">
        <v>74</v>
      </c>
      <c r="C495" s="76"/>
      <c r="D495" s="76"/>
      <c r="E495" s="76"/>
      <c r="F495" s="76"/>
      <c r="G495" s="76"/>
      <c r="H495" s="76"/>
      <c r="I495" s="76"/>
      <c r="J495" s="119"/>
    </row>
    <row r="496" spans="2:10">
      <c r="B496" s="125" t="s">
        <v>75</v>
      </c>
      <c r="C496" s="82"/>
      <c r="D496" s="82"/>
      <c r="E496" s="80" t="s">
        <v>55</v>
      </c>
      <c r="F496" s="80" t="s">
        <v>76</v>
      </c>
      <c r="G496" s="80" t="s">
        <v>77</v>
      </c>
      <c r="H496" s="80" t="s">
        <v>45</v>
      </c>
      <c r="I496" s="80" t="s">
        <v>56</v>
      </c>
      <c r="J496" s="124"/>
    </row>
    <row r="497" spans="2:10">
      <c r="B497" s="118"/>
      <c r="C497" s="76"/>
      <c r="D497" s="76"/>
      <c r="E497" s="76"/>
      <c r="F497" s="76"/>
      <c r="G497" s="76"/>
      <c r="H497" s="76"/>
      <c r="I497" s="76"/>
      <c r="J497" s="119"/>
    </row>
    <row r="498" spans="2:10">
      <c r="B498" s="118" t="str">
        <f>+'[1]MANO DE OBRA'!B$8</f>
        <v>CAT I                   PEONES</v>
      </c>
      <c r="C498" s="76"/>
      <c r="D498" s="76"/>
      <c r="E498" s="76">
        <v>1</v>
      </c>
      <c r="F498" s="79">
        <f>+'[1]MANO DE OBRA'!B$22</f>
        <v>1.4282860472222223</v>
      </c>
      <c r="G498" s="76">
        <f>ROUND(E498*F498,2)</f>
        <v>1.43</v>
      </c>
      <c r="H498" s="79">
        <v>0.3</v>
      </c>
      <c r="I498" s="79">
        <f>ROUND(G498*H498,2)</f>
        <v>0.43</v>
      </c>
      <c r="J498" s="119"/>
    </row>
    <row r="499" spans="2:10">
      <c r="B499" s="118" t="str">
        <f>+'[1]MANO DE OBRA'!H$8</f>
        <v>OPEQUIPPES I</v>
      </c>
      <c r="C499" s="76"/>
      <c r="D499" s="76"/>
      <c r="E499" s="76">
        <v>1</v>
      </c>
      <c r="F499" s="79">
        <f>+'[1]MANO DE OBRA'!H$22</f>
        <v>1.5186844444444441</v>
      </c>
      <c r="G499" s="79">
        <f>ROUND(E499*F499,2)</f>
        <v>1.52</v>
      </c>
      <c r="H499" s="79">
        <f>+H498</f>
        <v>0.3</v>
      </c>
      <c r="I499" s="79">
        <f>ROUND(G499*H499,2)</f>
        <v>0.46</v>
      </c>
      <c r="J499" s="119"/>
    </row>
    <row r="500" spans="2:10">
      <c r="B500" s="118" t="str">
        <f>+'[1]MANO DE OBRA'!J$8</f>
        <v>CHOFERLICTIPB</v>
      </c>
      <c r="C500" s="76"/>
      <c r="D500" s="76"/>
      <c r="E500" s="76">
        <v>1</v>
      </c>
      <c r="F500" s="79">
        <f>+'[1]MANO DE OBRA'!J$22</f>
        <v>1.4282321166666667</v>
      </c>
      <c r="G500" s="79">
        <f>ROUND(E500*F500,2)</f>
        <v>1.43</v>
      </c>
      <c r="H500" s="79">
        <f>+H498</f>
        <v>0.3</v>
      </c>
      <c r="I500" s="79">
        <f>ROUND(G500*H500,2)</f>
        <v>0.43</v>
      </c>
      <c r="J500" s="119"/>
    </row>
    <row r="501" spans="2:10">
      <c r="B501" s="118"/>
      <c r="C501" s="76"/>
      <c r="D501" s="76"/>
      <c r="E501" s="76"/>
      <c r="F501" s="79"/>
      <c r="G501" s="79"/>
      <c r="H501" s="79"/>
      <c r="I501" s="79">
        <f>ROUND(G501*H501,2)</f>
        <v>0</v>
      </c>
      <c r="J501" s="119"/>
    </row>
    <row r="502" spans="2:10">
      <c r="B502" s="118" t="s">
        <v>78</v>
      </c>
      <c r="C502" s="76"/>
      <c r="D502" s="76"/>
      <c r="E502" s="76"/>
      <c r="F502" s="76"/>
      <c r="G502" s="76"/>
      <c r="H502" s="76"/>
      <c r="I502" s="76">
        <f>SUM(I498:I501)</f>
        <v>1.32</v>
      </c>
      <c r="J502" s="119"/>
    </row>
    <row r="503" spans="2:10">
      <c r="B503" s="118"/>
      <c r="C503" s="76"/>
      <c r="D503" s="76"/>
      <c r="E503" s="76"/>
      <c r="F503" s="76"/>
      <c r="G503" s="76"/>
      <c r="H503" s="76"/>
      <c r="I503" s="76"/>
      <c r="J503" s="119"/>
    </row>
    <row r="504" spans="2:10">
      <c r="B504" s="118" t="s">
        <v>79</v>
      </c>
      <c r="C504" s="76"/>
      <c r="D504" s="76"/>
      <c r="E504" s="76"/>
      <c r="F504" s="76"/>
      <c r="G504" s="76"/>
      <c r="H504" s="76"/>
      <c r="I504" s="76">
        <f>+I502+I484+I473</f>
        <v>5.6899999999999995</v>
      </c>
      <c r="J504" s="119"/>
    </row>
    <row r="505" spans="2:10">
      <c r="B505" s="118"/>
      <c r="C505" s="76"/>
      <c r="D505" s="76"/>
      <c r="E505" s="76"/>
      <c r="F505" s="76"/>
      <c r="G505" s="76"/>
      <c r="H505" s="76"/>
      <c r="I505" s="76"/>
      <c r="J505" s="119"/>
    </row>
    <row r="506" spans="2:10">
      <c r="B506" s="118" t="s">
        <v>80</v>
      </c>
      <c r="C506" s="76"/>
      <c r="D506" s="76"/>
      <c r="E506" s="76"/>
      <c r="F506" s="76"/>
      <c r="G506" s="76"/>
      <c r="H506" s="76"/>
      <c r="I506" s="76" t="s">
        <v>81</v>
      </c>
      <c r="J506" s="119"/>
    </row>
    <row r="507" spans="2:10">
      <c r="B507" s="120" t="s">
        <v>82</v>
      </c>
      <c r="C507" s="77"/>
      <c r="D507" s="77"/>
      <c r="E507" s="77"/>
      <c r="F507" s="77"/>
      <c r="G507" s="77"/>
      <c r="H507" s="78" t="s">
        <v>47</v>
      </c>
      <c r="I507" s="78" t="s">
        <v>56</v>
      </c>
      <c r="J507" s="126"/>
    </row>
    <row r="508" spans="2:10">
      <c r="B508" s="118"/>
      <c r="C508" s="76"/>
      <c r="D508" s="76"/>
      <c r="E508" s="76"/>
      <c r="F508" s="76"/>
      <c r="G508" s="76"/>
      <c r="H508" s="76"/>
      <c r="I508" s="76"/>
      <c r="J508" s="119"/>
    </row>
    <row r="509" spans="2:10">
      <c r="B509" s="118"/>
      <c r="C509" s="76"/>
      <c r="D509" s="76"/>
      <c r="E509" s="76"/>
      <c r="F509" s="76" t="s">
        <v>83</v>
      </c>
      <c r="G509" s="76"/>
      <c r="H509" s="83">
        <f>+[1]INDIRECTOS!B$10</f>
        <v>0.04</v>
      </c>
      <c r="I509" s="76">
        <f>ROUND(H509*I504,2)</f>
        <v>0.23</v>
      </c>
      <c r="J509" s="119"/>
    </row>
    <row r="510" spans="2:10">
      <c r="B510" s="118"/>
      <c r="C510" s="76"/>
      <c r="D510" s="76"/>
      <c r="E510" s="76"/>
      <c r="F510" s="76" t="s">
        <v>84</v>
      </c>
      <c r="G510" s="76"/>
      <c r="H510" s="83">
        <f>+[1]INDIRECTOS!B$11</f>
        <v>0.04</v>
      </c>
      <c r="I510" s="76">
        <f>ROUND(H510*I504,2)</f>
        <v>0.23</v>
      </c>
      <c r="J510" s="119"/>
    </row>
    <row r="511" spans="2:10">
      <c r="B511" s="118"/>
      <c r="C511" s="76"/>
      <c r="D511" s="76"/>
      <c r="E511" s="76"/>
      <c r="F511" s="76" t="s">
        <v>85</v>
      </c>
      <c r="G511" s="76"/>
      <c r="H511" s="83">
        <f>+[1]INDIRECTOS!B$12</f>
        <v>0.02</v>
      </c>
      <c r="I511" s="76">
        <f>ROUND(H511*I504,2)</f>
        <v>0.11</v>
      </c>
      <c r="J511" s="119"/>
    </row>
    <row r="512" spans="2:10">
      <c r="B512" s="118" t="s">
        <v>86</v>
      </c>
      <c r="C512" s="76"/>
      <c r="D512" s="76"/>
      <c r="E512" s="76"/>
      <c r="F512" s="76"/>
      <c r="G512" s="76"/>
      <c r="H512" s="76"/>
      <c r="I512" s="76">
        <f>SUM(I509:I511)</f>
        <v>0.57000000000000006</v>
      </c>
      <c r="J512" s="119"/>
    </row>
    <row r="513" spans="2:10">
      <c r="B513" s="118" t="s">
        <v>87</v>
      </c>
      <c r="C513" s="76"/>
      <c r="D513" s="76"/>
      <c r="E513" s="76"/>
      <c r="F513" s="76"/>
      <c r="G513" s="76"/>
      <c r="H513" s="76"/>
      <c r="I513" s="76">
        <f>+I504+I512</f>
        <v>6.26</v>
      </c>
      <c r="J513" s="119"/>
    </row>
    <row r="514" spans="2:10" ht="13.5" thickBot="1">
      <c r="B514" s="127" t="s">
        <v>88</v>
      </c>
      <c r="C514" s="128"/>
      <c r="D514" s="128"/>
      <c r="E514" s="128"/>
      <c r="F514" s="128"/>
      <c r="G514" s="128"/>
      <c r="H514" s="128" t="s">
        <v>89</v>
      </c>
      <c r="I514" s="128">
        <f>+I513</f>
        <v>6.26</v>
      </c>
      <c r="J514" s="129"/>
    </row>
    <row r="516" spans="2:10" ht="15.75">
      <c r="B516" s="181" t="s">
        <v>172</v>
      </c>
      <c r="C516" s="181"/>
      <c r="D516" s="181"/>
      <c r="E516" s="181"/>
      <c r="F516" s="181"/>
      <c r="G516" s="181"/>
      <c r="H516" s="181"/>
      <c r="I516" s="181"/>
      <c r="J516" s="181"/>
    </row>
    <row r="517" spans="2:10" ht="13.5" thickBot="1"/>
    <row r="518" spans="2:10">
      <c r="B518" s="178" t="s">
        <v>33</v>
      </c>
      <c r="C518" s="179"/>
      <c r="D518" s="179"/>
      <c r="E518" s="179"/>
      <c r="F518" s="179"/>
      <c r="G518" s="179"/>
      <c r="H518" s="179"/>
      <c r="I518" s="179"/>
      <c r="J518" s="180"/>
    </row>
    <row r="519" spans="2:10" ht="15.75">
      <c r="B519" s="114" t="s">
        <v>21</v>
      </c>
      <c r="C519" s="1"/>
      <c r="D519" s="1"/>
      <c r="E519" s="1"/>
      <c r="F519" s="1"/>
      <c r="G519" s="1"/>
      <c r="H519" s="1"/>
      <c r="I519" s="1"/>
      <c r="J519" s="115"/>
    </row>
    <row r="520" spans="2:10" ht="15.75">
      <c r="B520" s="116" t="s">
        <v>22</v>
      </c>
      <c r="C520" s="70"/>
      <c r="D520" s="70"/>
      <c r="E520" s="70"/>
      <c r="F520" s="70"/>
      <c r="G520" s="70"/>
      <c r="H520" s="70"/>
      <c r="I520" s="70"/>
      <c r="J520" s="117"/>
    </row>
    <row r="521" spans="2:10">
      <c r="B521" s="118" t="s">
        <v>34</v>
      </c>
      <c r="C521" s="76"/>
      <c r="D521" s="76"/>
      <c r="E521" s="76"/>
      <c r="F521" s="76"/>
      <c r="G521" s="76"/>
      <c r="H521" s="76"/>
      <c r="I521" s="76"/>
      <c r="J521" s="119"/>
    </row>
    <row r="522" spans="2:10">
      <c r="B522" s="118" t="s">
        <v>35</v>
      </c>
      <c r="C522" s="76" t="s">
        <v>119</v>
      </c>
      <c r="D522" s="76"/>
      <c r="E522" s="76"/>
      <c r="F522" s="76"/>
      <c r="G522" s="76"/>
      <c r="H522" s="141" t="s">
        <v>217</v>
      </c>
      <c r="I522" s="141" t="s">
        <v>16</v>
      </c>
      <c r="J522" s="119"/>
    </row>
    <row r="523" spans="2:10">
      <c r="B523" s="118" t="s">
        <v>37</v>
      </c>
      <c r="C523" s="76"/>
      <c r="D523" s="76"/>
      <c r="E523" s="76"/>
      <c r="F523" s="76"/>
      <c r="G523" s="76"/>
      <c r="H523" s="76"/>
      <c r="I523" s="76"/>
      <c r="J523" s="119"/>
    </row>
    <row r="524" spans="2:10">
      <c r="B524" s="118" t="s">
        <v>38</v>
      </c>
      <c r="C524" s="76"/>
      <c r="D524" s="76"/>
      <c r="E524" s="76"/>
      <c r="F524" s="76"/>
      <c r="G524" s="76"/>
      <c r="H524" s="76"/>
      <c r="I524" s="76"/>
      <c r="J524" s="119"/>
    </row>
    <row r="525" spans="2:10">
      <c r="B525" s="120" t="s">
        <v>39</v>
      </c>
      <c r="C525" s="78" t="s">
        <v>40</v>
      </c>
      <c r="D525" s="78" t="s">
        <v>41</v>
      </c>
      <c r="E525" s="78" t="s">
        <v>42</v>
      </c>
      <c r="F525" s="78" t="s">
        <v>43</v>
      </c>
      <c r="G525" s="78" t="s">
        <v>44</v>
      </c>
      <c r="H525" s="78" t="s">
        <v>45</v>
      </c>
      <c r="I525" s="78" t="s">
        <v>46</v>
      </c>
      <c r="J525" s="121"/>
    </row>
    <row r="526" spans="2:10">
      <c r="B526" s="118" t="s">
        <v>48</v>
      </c>
      <c r="C526" s="76"/>
      <c r="D526" s="76"/>
      <c r="E526" s="76"/>
      <c r="F526" s="76"/>
      <c r="G526" s="76"/>
      <c r="H526" s="76"/>
      <c r="I526" s="76"/>
      <c r="J526" s="119"/>
    </row>
    <row r="527" spans="2:10">
      <c r="B527" s="118" t="str">
        <f>+[1]EQUIPOS!A$12</f>
        <v>RODILLO</v>
      </c>
      <c r="C527" s="76"/>
      <c r="D527" s="76">
        <v>1</v>
      </c>
      <c r="E527" s="79"/>
      <c r="F527" s="79"/>
      <c r="G527" s="79">
        <f>+[1]EQUIPOS!H$12</f>
        <v>10</v>
      </c>
      <c r="H527" s="79">
        <v>0.02</v>
      </c>
      <c r="I527" s="79">
        <f>+ROUND(G527*H527,2)</f>
        <v>0.2</v>
      </c>
      <c r="J527" s="119"/>
    </row>
    <row r="528" spans="2:10">
      <c r="B528" s="118" t="str">
        <f>+[1]EQUIPOS!A$11</f>
        <v>VOLQUETA</v>
      </c>
      <c r="C528" s="76"/>
      <c r="D528" s="76">
        <v>1</v>
      </c>
      <c r="E528" s="79"/>
      <c r="F528" s="79"/>
      <c r="G528" s="79">
        <f>+[1]EQUIPOS!H$11</f>
        <v>20</v>
      </c>
      <c r="H528" s="79">
        <v>0.05</v>
      </c>
      <c r="I528" s="79">
        <f>+ROUND(G528*H528,2)</f>
        <v>1</v>
      </c>
      <c r="J528" s="119"/>
    </row>
    <row r="529" spans="2:10">
      <c r="B529" s="118" t="str">
        <f>+[1]EQUIPOS!A$32</f>
        <v>HERRAMIENTAS MENORES</v>
      </c>
      <c r="C529" s="76"/>
      <c r="D529" s="76"/>
      <c r="E529" s="79"/>
      <c r="F529" s="79"/>
      <c r="G529" s="79"/>
      <c r="H529" s="79"/>
      <c r="I529" s="79">
        <f>ROUND(I559*5%,2)</f>
        <v>7.0000000000000007E-2</v>
      </c>
      <c r="J529" s="119"/>
    </row>
    <row r="530" spans="2:10">
      <c r="B530" s="118" t="s">
        <v>49</v>
      </c>
      <c r="C530" s="76"/>
      <c r="D530" s="76"/>
      <c r="E530" s="79"/>
      <c r="F530" s="79"/>
      <c r="G530" s="79"/>
      <c r="H530" s="79"/>
      <c r="I530" s="79">
        <f>SUM(I527:I529)</f>
        <v>1.27</v>
      </c>
      <c r="J530" s="119"/>
    </row>
    <row r="531" spans="2:10">
      <c r="B531" s="118" t="s">
        <v>50</v>
      </c>
      <c r="C531" s="76"/>
      <c r="D531" s="76"/>
      <c r="E531" s="76"/>
      <c r="F531" s="76"/>
      <c r="G531" s="76"/>
      <c r="H531" s="76"/>
      <c r="I531" s="76"/>
      <c r="J531" s="119"/>
    </row>
    <row r="532" spans="2:10">
      <c r="B532" s="118" t="s">
        <v>51</v>
      </c>
      <c r="C532" s="76"/>
      <c r="D532" s="76"/>
      <c r="E532" s="76"/>
      <c r="F532" s="76"/>
      <c r="G532" s="76"/>
      <c r="H532" s="76"/>
      <c r="I532" s="76"/>
      <c r="J532" s="119"/>
    </row>
    <row r="533" spans="2:10">
      <c r="B533" s="122" t="s">
        <v>52</v>
      </c>
      <c r="C533" s="78"/>
      <c r="D533" s="78"/>
      <c r="E533" s="78"/>
      <c r="F533" s="78" t="s">
        <v>53</v>
      </c>
      <c r="G533" s="78" t="s">
        <v>54</v>
      </c>
      <c r="H533" s="78" t="s">
        <v>55</v>
      </c>
      <c r="I533" s="78" t="s">
        <v>56</v>
      </c>
      <c r="J533" s="121"/>
    </row>
    <row r="534" spans="2:10">
      <c r="B534" s="118" t="s">
        <v>50</v>
      </c>
      <c r="C534" s="76"/>
      <c r="D534" s="76"/>
      <c r="E534" s="76"/>
      <c r="F534" s="76"/>
      <c r="G534" s="76"/>
      <c r="H534" s="76"/>
      <c r="I534" s="76"/>
      <c r="J534" s="119"/>
    </row>
    <row r="535" spans="2:10">
      <c r="B535" s="118" t="str">
        <f>+[1]MATERIALES!A$41</f>
        <v>MATERIAL DE PRESTAMO IMPORTADO</v>
      </c>
      <c r="C535" s="76"/>
      <c r="D535" s="76"/>
      <c r="E535" s="76"/>
      <c r="F535" s="79">
        <f>'ANALISIS UNITARIOS 1'!F535</f>
        <v>14.17</v>
      </c>
      <c r="G535" s="76" t="str">
        <f>+[1]MATERIALES!B$41</f>
        <v>M3</v>
      </c>
      <c r="H535" s="76">
        <v>1</v>
      </c>
      <c r="I535" s="79">
        <f t="shared" ref="I535:I540" si="7">ROUND(F535*H535,2)</f>
        <v>14.17</v>
      </c>
      <c r="J535" s="119"/>
    </row>
    <row r="536" spans="2:10">
      <c r="B536" s="118" t="str">
        <f>+[1]MATERIALES!A$42</f>
        <v>AGUA</v>
      </c>
      <c r="C536" s="76"/>
      <c r="D536" s="76"/>
      <c r="E536" s="76"/>
      <c r="F536" s="79">
        <f>+[1]MATERIALES!F$42</f>
        <v>3</v>
      </c>
      <c r="G536" s="76" t="str">
        <f>+[1]MATERIALES!B$42</f>
        <v>M3</v>
      </c>
      <c r="H536" s="76">
        <v>0.2</v>
      </c>
      <c r="I536" s="79">
        <f t="shared" si="7"/>
        <v>0.6</v>
      </c>
      <c r="J536" s="119"/>
    </row>
    <row r="537" spans="2:10">
      <c r="B537" s="118"/>
      <c r="C537" s="76"/>
      <c r="D537" s="76"/>
      <c r="E537" s="76"/>
      <c r="F537" s="79"/>
      <c r="G537" s="76"/>
      <c r="H537" s="76"/>
      <c r="I537" s="79">
        <f t="shared" si="7"/>
        <v>0</v>
      </c>
      <c r="J537" s="119"/>
    </row>
    <row r="538" spans="2:10">
      <c r="B538" s="118"/>
      <c r="C538" s="76"/>
      <c r="D538" s="76"/>
      <c r="E538" s="76"/>
      <c r="F538" s="79"/>
      <c r="G538" s="76"/>
      <c r="H538" s="79"/>
      <c r="I538" s="79">
        <f t="shared" si="7"/>
        <v>0</v>
      </c>
      <c r="J538" s="119"/>
    </row>
    <row r="539" spans="2:10">
      <c r="B539" s="118"/>
      <c r="C539" s="76"/>
      <c r="D539" s="76"/>
      <c r="E539" s="76"/>
      <c r="F539" s="79"/>
      <c r="G539" s="76"/>
      <c r="H539" s="79"/>
      <c r="I539" s="79">
        <f t="shared" si="7"/>
        <v>0</v>
      </c>
      <c r="J539" s="119"/>
    </row>
    <row r="540" spans="2:10">
      <c r="B540" s="118"/>
      <c r="C540" s="76"/>
      <c r="D540" s="76"/>
      <c r="E540" s="76"/>
      <c r="F540" s="79"/>
      <c r="G540" s="76"/>
      <c r="H540" s="79"/>
      <c r="I540" s="79">
        <f t="shared" si="7"/>
        <v>0</v>
      </c>
      <c r="J540" s="119"/>
    </row>
    <row r="541" spans="2:10">
      <c r="B541" s="118" t="s">
        <v>60</v>
      </c>
      <c r="C541" s="76"/>
      <c r="D541" s="76"/>
      <c r="E541" s="76"/>
      <c r="F541" s="76"/>
      <c r="G541" s="76"/>
      <c r="H541" s="76"/>
      <c r="I541" s="79">
        <f>SUM(I535:I540)</f>
        <v>14.77</v>
      </c>
      <c r="J541" s="119"/>
    </row>
    <row r="542" spans="2:10">
      <c r="B542" s="118" t="s">
        <v>50</v>
      </c>
      <c r="C542" s="76"/>
      <c r="D542" s="76"/>
      <c r="E542" s="76"/>
      <c r="F542" s="76"/>
      <c r="G542" s="76"/>
      <c r="H542" s="76"/>
      <c r="I542" s="76"/>
      <c r="J542" s="119"/>
    </row>
    <row r="543" spans="2:10">
      <c r="B543" s="118" t="s">
        <v>61</v>
      </c>
      <c r="C543" s="76"/>
      <c r="D543" s="76"/>
      <c r="E543" s="76"/>
      <c r="F543" s="76"/>
      <c r="G543" s="76"/>
      <c r="H543" s="76"/>
      <c r="I543" s="76"/>
      <c r="J543" s="119"/>
    </row>
    <row r="544" spans="2:10">
      <c r="B544" s="123" t="s">
        <v>62</v>
      </c>
      <c r="C544" s="80"/>
      <c r="D544" s="81" t="s">
        <v>63</v>
      </c>
      <c r="E544" s="80" t="s">
        <v>64</v>
      </c>
      <c r="F544" s="80" t="s">
        <v>65</v>
      </c>
      <c r="G544" s="80" t="s">
        <v>66</v>
      </c>
      <c r="H544" s="80" t="s">
        <v>67</v>
      </c>
      <c r="I544" s="80" t="s">
        <v>68</v>
      </c>
      <c r="J544" s="124"/>
    </row>
    <row r="545" spans="2:10">
      <c r="B545" s="118" t="s">
        <v>69</v>
      </c>
      <c r="C545" s="76"/>
      <c r="D545" s="76" t="s">
        <v>70</v>
      </c>
      <c r="E545" s="76"/>
      <c r="F545" s="76"/>
      <c r="G545" s="76"/>
      <c r="H545" s="76"/>
      <c r="I545" s="76"/>
      <c r="J545" s="119"/>
    </row>
    <row r="546" spans="2:10">
      <c r="B546" s="118" t="s">
        <v>71</v>
      </c>
      <c r="C546" s="76"/>
      <c r="D546" s="76"/>
      <c r="E546" s="76"/>
      <c r="F546" s="76"/>
      <c r="G546" s="76"/>
      <c r="H546" s="76"/>
      <c r="I546" s="76"/>
      <c r="J546" s="119"/>
    </row>
    <row r="547" spans="2:10">
      <c r="B547" s="118"/>
      <c r="C547" s="76"/>
      <c r="D547" s="76"/>
      <c r="E547" s="76"/>
      <c r="F547" s="76"/>
      <c r="G547" s="76"/>
      <c r="H547" s="76"/>
      <c r="I547" s="76"/>
      <c r="J547" s="119"/>
    </row>
    <row r="548" spans="2:10">
      <c r="B548" s="118"/>
      <c r="C548" s="76"/>
      <c r="D548" s="76"/>
      <c r="E548" s="76"/>
      <c r="F548" s="76"/>
      <c r="G548" s="76"/>
      <c r="H548" s="76"/>
      <c r="I548" s="76"/>
      <c r="J548" s="119"/>
    </row>
    <row r="549" spans="2:10">
      <c r="B549" s="118"/>
      <c r="C549" s="76"/>
      <c r="D549" s="76"/>
      <c r="E549" s="76"/>
      <c r="F549" s="76"/>
      <c r="G549" s="76"/>
      <c r="H549" s="76"/>
      <c r="I549" s="76"/>
      <c r="J549" s="119"/>
    </row>
    <row r="550" spans="2:10">
      <c r="B550" s="118" t="s">
        <v>72</v>
      </c>
      <c r="C550" s="76"/>
      <c r="D550" s="76"/>
      <c r="E550" s="76"/>
      <c r="F550" s="76"/>
      <c r="G550" s="76"/>
      <c r="H550" s="76"/>
      <c r="I550" s="76"/>
      <c r="J550" s="119"/>
    </row>
    <row r="551" spans="2:10">
      <c r="B551" s="118" t="s">
        <v>73</v>
      </c>
      <c r="C551" s="76"/>
      <c r="D551" s="76"/>
      <c r="E551" s="76"/>
      <c r="F551" s="76"/>
      <c r="G551" s="76"/>
      <c r="H551" s="76"/>
      <c r="I551" s="76"/>
      <c r="J551" s="119"/>
    </row>
    <row r="552" spans="2:10">
      <c r="B552" s="118" t="s">
        <v>74</v>
      </c>
      <c r="C552" s="76"/>
      <c r="D552" s="76"/>
      <c r="E552" s="76"/>
      <c r="F552" s="76"/>
      <c r="G552" s="76"/>
      <c r="H552" s="76"/>
      <c r="I552" s="76"/>
      <c r="J552" s="119"/>
    </row>
    <row r="553" spans="2:10">
      <c r="B553" s="125" t="s">
        <v>75</v>
      </c>
      <c r="C553" s="82"/>
      <c r="D553" s="82"/>
      <c r="E553" s="80" t="s">
        <v>55</v>
      </c>
      <c r="F553" s="80" t="s">
        <v>76</v>
      </c>
      <c r="G553" s="80" t="s">
        <v>77</v>
      </c>
      <c r="H553" s="80" t="s">
        <v>45</v>
      </c>
      <c r="I553" s="80" t="s">
        <v>56</v>
      </c>
      <c r="J553" s="124"/>
    </row>
    <row r="554" spans="2:10">
      <c r="B554" s="118"/>
      <c r="C554" s="76"/>
      <c r="D554" s="76"/>
      <c r="E554" s="76"/>
      <c r="F554" s="76"/>
      <c r="G554" s="76"/>
      <c r="H554" s="76"/>
      <c r="I554" s="76"/>
      <c r="J554" s="119"/>
    </row>
    <row r="555" spans="2:10">
      <c r="B555" s="118" t="str">
        <f>+'[1]MANO DE OBRA'!B$8</f>
        <v>CAT I                   PEONES</v>
      </c>
      <c r="C555" s="76"/>
      <c r="D555" s="76"/>
      <c r="E555" s="76">
        <v>1</v>
      </c>
      <c r="F555" s="79">
        <f>+'[1]MANO DE OBRA'!B$22</f>
        <v>1.4282860472222223</v>
      </c>
      <c r="G555" s="76">
        <f>ROUND(E555*F555,2)</f>
        <v>1.43</v>
      </c>
      <c r="H555" s="79">
        <v>0.3</v>
      </c>
      <c r="I555" s="79">
        <f>ROUND(G555*H555,2)</f>
        <v>0.43</v>
      </c>
      <c r="J555" s="119"/>
    </row>
    <row r="556" spans="2:10">
      <c r="B556" s="118" t="str">
        <f>+'[1]MANO DE OBRA'!H$8</f>
        <v>OPEQUIPPES I</v>
      </c>
      <c r="C556" s="76"/>
      <c r="D556" s="76"/>
      <c r="E556" s="76">
        <v>1</v>
      </c>
      <c r="F556" s="79">
        <f>+'[1]MANO DE OBRA'!H$22</f>
        <v>1.5186844444444441</v>
      </c>
      <c r="G556" s="79">
        <f>ROUND(E556*F556,2)</f>
        <v>1.52</v>
      </c>
      <c r="H556" s="79">
        <f>+H555</f>
        <v>0.3</v>
      </c>
      <c r="I556" s="79">
        <f>ROUND(G556*H556,2)</f>
        <v>0.46</v>
      </c>
      <c r="J556" s="119"/>
    </row>
    <row r="557" spans="2:10">
      <c r="B557" s="118" t="str">
        <f>+'[1]MANO DE OBRA'!J$8</f>
        <v>CHOFERLICTIPB</v>
      </c>
      <c r="C557" s="76"/>
      <c r="D557" s="76"/>
      <c r="E557" s="76">
        <v>1</v>
      </c>
      <c r="F557" s="79">
        <f>+'[1]MANO DE OBRA'!J$22</f>
        <v>1.4282321166666667</v>
      </c>
      <c r="G557" s="79">
        <f>ROUND(E557*F557,2)</f>
        <v>1.43</v>
      </c>
      <c r="H557" s="79">
        <f>+H555</f>
        <v>0.3</v>
      </c>
      <c r="I557" s="79">
        <f>ROUND(G557*H557,2)</f>
        <v>0.43</v>
      </c>
      <c r="J557" s="119"/>
    </row>
    <row r="558" spans="2:10">
      <c r="B558" s="118"/>
      <c r="C558" s="76"/>
      <c r="D558" s="76"/>
      <c r="E558" s="76"/>
      <c r="F558" s="79"/>
      <c r="G558" s="79"/>
      <c r="H558" s="79"/>
      <c r="I558" s="79">
        <f>ROUND(G558*H558,2)</f>
        <v>0</v>
      </c>
      <c r="J558" s="119"/>
    </row>
    <row r="559" spans="2:10">
      <c r="B559" s="118" t="s">
        <v>78</v>
      </c>
      <c r="C559" s="76"/>
      <c r="D559" s="76"/>
      <c r="E559" s="76"/>
      <c r="F559" s="76"/>
      <c r="G559" s="76"/>
      <c r="H559" s="76"/>
      <c r="I559" s="76">
        <f>SUM(I555:I558)</f>
        <v>1.32</v>
      </c>
      <c r="J559" s="119"/>
    </row>
    <row r="560" spans="2:10">
      <c r="B560" s="118"/>
      <c r="C560" s="76"/>
      <c r="D560" s="76"/>
      <c r="E560" s="76"/>
      <c r="F560" s="76"/>
      <c r="G560" s="76"/>
      <c r="H560" s="76"/>
      <c r="I560" s="76"/>
      <c r="J560" s="119"/>
    </row>
    <row r="561" spans="2:10">
      <c r="B561" s="118" t="s">
        <v>79</v>
      </c>
      <c r="C561" s="76"/>
      <c r="D561" s="76"/>
      <c r="E561" s="76"/>
      <c r="F561" s="76"/>
      <c r="G561" s="76"/>
      <c r="H561" s="76"/>
      <c r="I561" s="76">
        <f>+I559+I541+I530</f>
        <v>17.36</v>
      </c>
      <c r="J561" s="119"/>
    </row>
    <row r="562" spans="2:10">
      <c r="B562" s="118"/>
      <c r="C562" s="76"/>
      <c r="D562" s="76"/>
      <c r="E562" s="76"/>
      <c r="F562" s="76"/>
      <c r="G562" s="76"/>
      <c r="H562" s="76"/>
      <c r="I562" s="76"/>
      <c r="J562" s="119"/>
    </row>
    <row r="563" spans="2:10">
      <c r="B563" s="118" t="s">
        <v>80</v>
      </c>
      <c r="C563" s="76"/>
      <c r="D563" s="76"/>
      <c r="E563" s="76"/>
      <c r="F563" s="76"/>
      <c r="G563" s="76"/>
      <c r="H563" s="76"/>
      <c r="I563" s="76" t="s">
        <v>81</v>
      </c>
      <c r="J563" s="119"/>
    </row>
    <row r="564" spans="2:10">
      <c r="B564" s="120" t="s">
        <v>82</v>
      </c>
      <c r="C564" s="77"/>
      <c r="D564" s="77"/>
      <c r="E564" s="77"/>
      <c r="F564" s="77"/>
      <c r="G564" s="77"/>
      <c r="H564" s="78" t="s">
        <v>47</v>
      </c>
      <c r="I564" s="78" t="s">
        <v>56</v>
      </c>
      <c r="J564" s="126"/>
    </row>
    <row r="565" spans="2:10">
      <c r="B565" s="118"/>
      <c r="C565" s="76"/>
      <c r="D565" s="76"/>
      <c r="E565" s="76"/>
      <c r="F565" s="76"/>
      <c r="G565" s="76"/>
      <c r="H565" s="76"/>
      <c r="I565" s="76"/>
      <c r="J565" s="119"/>
    </row>
    <row r="566" spans="2:10">
      <c r="B566" s="118"/>
      <c r="C566" s="76"/>
      <c r="D566" s="76"/>
      <c r="E566" s="76"/>
      <c r="F566" s="76" t="s">
        <v>83</v>
      </c>
      <c r="G566" s="76"/>
      <c r="H566" s="83">
        <f>+[1]INDIRECTOS!B$10</f>
        <v>0.04</v>
      </c>
      <c r="I566" s="76">
        <f>ROUND(H566*I561,2)</f>
        <v>0.69</v>
      </c>
      <c r="J566" s="119"/>
    </row>
    <row r="567" spans="2:10">
      <c r="B567" s="118"/>
      <c r="C567" s="76"/>
      <c r="D567" s="76"/>
      <c r="E567" s="76"/>
      <c r="F567" s="76" t="s">
        <v>84</v>
      </c>
      <c r="G567" s="76"/>
      <c r="H567" s="83">
        <f>+[1]INDIRECTOS!B$11</f>
        <v>0.04</v>
      </c>
      <c r="I567" s="76">
        <f>ROUND(H567*I561,2)</f>
        <v>0.69</v>
      </c>
      <c r="J567" s="119"/>
    </row>
    <row r="568" spans="2:10">
      <c r="B568" s="118"/>
      <c r="C568" s="76"/>
      <c r="D568" s="76"/>
      <c r="E568" s="76"/>
      <c r="F568" s="76" t="s">
        <v>85</v>
      </c>
      <c r="G568" s="76"/>
      <c r="H568" s="83">
        <f>+[1]INDIRECTOS!B$12</f>
        <v>0.02</v>
      </c>
      <c r="I568" s="76">
        <f>ROUND(H568*I561,2)</f>
        <v>0.35</v>
      </c>
      <c r="J568" s="119"/>
    </row>
    <row r="569" spans="2:10">
      <c r="B569" s="118" t="s">
        <v>86</v>
      </c>
      <c r="C569" s="76"/>
      <c r="D569" s="76"/>
      <c r="E569" s="76"/>
      <c r="F569" s="76"/>
      <c r="G569" s="76"/>
      <c r="H569" s="76"/>
      <c r="I569" s="76">
        <f>SUM(I566:I568)</f>
        <v>1.73</v>
      </c>
      <c r="J569" s="119"/>
    </row>
    <row r="570" spans="2:10">
      <c r="B570" s="118" t="s">
        <v>87</v>
      </c>
      <c r="C570" s="76"/>
      <c r="D570" s="76"/>
      <c r="E570" s="76"/>
      <c r="F570" s="76"/>
      <c r="G570" s="76"/>
      <c r="H570" s="76"/>
      <c r="I570" s="76">
        <f>+I561+I569</f>
        <v>19.09</v>
      </c>
      <c r="J570" s="119"/>
    </row>
    <row r="571" spans="2:10" ht="13.5" thickBot="1">
      <c r="B571" s="127" t="s">
        <v>88</v>
      </c>
      <c r="C571" s="128"/>
      <c r="D571" s="128"/>
      <c r="E571" s="128"/>
      <c r="F571" s="128"/>
      <c r="G571" s="128"/>
      <c r="H571" s="128" t="s">
        <v>89</v>
      </c>
      <c r="I571" s="128">
        <f>+I570</f>
        <v>19.09</v>
      </c>
      <c r="J571" s="129"/>
    </row>
    <row r="573" spans="2:10" ht="15.75">
      <c r="B573" s="181" t="s">
        <v>173</v>
      </c>
      <c r="C573" s="181"/>
      <c r="D573" s="181"/>
      <c r="E573" s="181"/>
      <c r="F573" s="181"/>
      <c r="G573" s="181"/>
      <c r="H573" s="181"/>
      <c r="I573" s="181"/>
      <c r="J573" s="181"/>
    </row>
    <row r="574" spans="2:10" ht="13.5" thickBot="1"/>
    <row r="575" spans="2:10">
      <c r="B575" s="178" t="s">
        <v>33</v>
      </c>
      <c r="C575" s="179"/>
      <c r="D575" s="179"/>
      <c r="E575" s="179"/>
      <c r="F575" s="179"/>
      <c r="G575" s="179"/>
      <c r="H575" s="179"/>
      <c r="I575" s="179"/>
      <c r="J575" s="180"/>
    </row>
    <row r="576" spans="2:10" ht="15.75">
      <c r="B576" s="114" t="s">
        <v>21</v>
      </c>
      <c r="C576" s="1"/>
      <c r="D576" s="1"/>
      <c r="E576" s="1"/>
      <c r="F576" s="1"/>
      <c r="G576" s="1"/>
      <c r="H576" s="1"/>
      <c r="I576" s="1"/>
      <c r="J576" s="115"/>
    </row>
    <row r="577" spans="2:10" ht="15.75">
      <c r="B577" s="116" t="s">
        <v>22</v>
      </c>
      <c r="C577" s="70"/>
      <c r="D577" s="70"/>
      <c r="E577" s="70"/>
      <c r="F577" s="70"/>
      <c r="G577" s="70"/>
      <c r="H577" s="70"/>
      <c r="I577" s="70"/>
      <c r="J577" s="117"/>
    </row>
    <row r="578" spans="2:10">
      <c r="B578" s="118" t="s">
        <v>34</v>
      </c>
      <c r="C578" s="76"/>
      <c r="D578" s="76"/>
      <c r="E578" s="76"/>
      <c r="F578" s="76"/>
      <c r="G578" s="76"/>
      <c r="H578" s="76"/>
      <c r="I578" s="76"/>
      <c r="J578" s="119"/>
    </row>
    <row r="579" spans="2:10">
      <c r="B579" s="118" t="s">
        <v>35</v>
      </c>
      <c r="C579" s="76" t="s">
        <v>126</v>
      </c>
      <c r="D579" s="76"/>
      <c r="E579" s="76"/>
      <c r="F579" s="76"/>
      <c r="G579" s="76"/>
      <c r="H579" s="76"/>
      <c r="I579" s="76"/>
      <c r="J579" s="119"/>
    </row>
    <row r="580" spans="2:10">
      <c r="B580" s="118" t="s">
        <v>37</v>
      </c>
      <c r="C580" s="76" t="s">
        <v>103</v>
      </c>
      <c r="D580" s="76"/>
      <c r="E580" s="76"/>
      <c r="F580" s="76"/>
      <c r="G580" s="76"/>
      <c r="H580" s="141" t="s">
        <v>217</v>
      </c>
      <c r="I580" s="141" t="s">
        <v>10</v>
      </c>
      <c r="J580" s="119"/>
    </row>
    <row r="581" spans="2:10">
      <c r="B581" s="118" t="s">
        <v>38</v>
      </c>
      <c r="C581" s="76"/>
      <c r="D581" s="76"/>
      <c r="E581" s="76"/>
      <c r="F581" s="76"/>
      <c r="G581" s="76"/>
      <c r="H581" s="76"/>
      <c r="I581" s="76"/>
      <c r="J581" s="119"/>
    </row>
    <row r="582" spans="2:10">
      <c r="B582" s="120" t="s">
        <v>39</v>
      </c>
      <c r="C582" s="78" t="s">
        <v>40</v>
      </c>
      <c r="D582" s="78" t="s">
        <v>41</v>
      </c>
      <c r="E582" s="78" t="s">
        <v>42</v>
      </c>
      <c r="F582" s="78" t="s">
        <v>43</v>
      </c>
      <c r="G582" s="78" t="s">
        <v>44</v>
      </c>
      <c r="H582" s="78" t="s">
        <v>45</v>
      </c>
      <c r="I582" s="78" t="s">
        <v>46</v>
      </c>
      <c r="J582" s="121"/>
    </row>
    <row r="583" spans="2:10">
      <c r="B583" s="118" t="s">
        <v>48</v>
      </c>
      <c r="C583" s="76"/>
      <c r="D583" s="76"/>
      <c r="E583" s="76"/>
      <c r="F583" s="76"/>
      <c r="G583" s="76"/>
      <c r="H583" s="76"/>
      <c r="I583" s="76"/>
      <c r="J583" s="119"/>
    </row>
    <row r="584" spans="2:10">
      <c r="B584" s="118" t="str">
        <f>+[1]EQUIPOS!A$15</f>
        <v xml:space="preserve">CONCRETERA </v>
      </c>
      <c r="C584" s="76"/>
      <c r="D584" s="76">
        <v>1</v>
      </c>
      <c r="E584" s="79"/>
      <c r="F584" s="79"/>
      <c r="G584" s="79">
        <f>+[1]EQUIPOS!H$15</f>
        <v>3</v>
      </c>
      <c r="H584" s="79">
        <v>0.02</v>
      </c>
      <c r="I584" s="79">
        <f>+ROUND(G584*H584,2)</f>
        <v>0.06</v>
      </c>
      <c r="J584" s="119"/>
    </row>
    <row r="585" spans="2:10">
      <c r="B585" s="118" t="str">
        <f>+[1]EQUIPOS!A$16</f>
        <v>VIBRADOR</v>
      </c>
      <c r="C585" s="76"/>
      <c r="D585" s="76">
        <v>1</v>
      </c>
      <c r="E585" s="79"/>
      <c r="F585" s="79"/>
      <c r="G585" s="79">
        <f>+[1]EQUIPOS!H$16</f>
        <v>3</v>
      </c>
      <c r="H585" s="79">
        <v>0.01</v>
      </c>
      <c r="I585" s="79">
        <f>+ROUND(G585*H585,2)</f>
        <v>0.03</v>
      </c>
      <c r="J585" s="119"/>
    </row>
    <row r="586" spans="2:10">
      <c r="B586" s="118" t="str">
        <f>+[1]EQUIPOS!A$32</f>
        <v>HERRAMIENTAS MENORES</v>
      </c>
      <c r="C586" s="76"/>
      <c r="D586" s="76"/>
      <c r="E586" s="79"/>
      <c r="F586" s="79"/>
      <c r="G586" s="79"/>
      <c r="H586" s="79"/>
      <c r="I586" s="79">
        <f>ROUND(I616*5%,2)</f>
        <v>0.09</v>
      </c>
      <c r="J586" s="119"/>
    </row>
    <row r="587" spans="2:10">
      <c r="B587" s="118" t="s">
        <v>49</v>
      </c>
      <c r="C587" s="76"/>
      <c r="D587" s="76"/>
      <c r="E587" s="79"/>
      <c r="F587" s="79"/>
      <c r="G587" s="79"/>
      <c r="H587" s="79"/>
      <c r="I587" s="79">
        <f>SUM(I584:I586)</f>
        <v>0.18</v>
      </c>
      <c r="J587" s="119"/>
    </row>
    <row r="588" spans="2:10">
      <c r="B588" s="118" t="s">
        <v>50</v>
      </c>
      <c r="C588" s="76"/>
      <c r="D588" s="76"/>
      <c r="E588" s="76"/>
      <c r="F588" s="76"/>
      <c r="G588" s="76"/>
      <c r="H588" s="76"/>
      <c r="I588" s="76"/>
      <c r="J588" s="119"/>
    </row>
    <row r="589" spans="2:10">
      <c r="B589" s="118" t="s">
        <v>51</v>
      </c>
      <c r="C589" s="76"/>
      <c r="D589" s="76"/>
      <c r="E589" s="76"/>
      <c r="F589" s="76"/>
      <c r="G589" s="76"/>
      <c r="H589" s="76"/>
      <c r="I589" s="76"/>
      <c r="J589" s="119"/>
    </row>
    <row r="590" spans="2:10">
      <c r="B590" s="122" t="s">
        <v>52</v>
      </c>
      <c r="C590" s="78"/>
      <c r="D590" s="78"/>
      <c r="E590" s="78"/>
      <c r="F590" s="78" t="s">
        <v>53</v>
      </c>
      <c r="G590" s="78" t="s">
        <v>54</v>
      </c>
      <c r="H590" s="78" t="s">
        <v>55</v>
      </c>
      <c r="I590" s="78" t="s">
        <v>56</v>
      </c>
      <c r="J590" s="121"/>
    </row>
    <row r="591" spans="2:10">
      <c r="B591" s="118" t="s">
        <v>50</v>
      </c>
      <c r="C591" s="76"/>
      <c r="D591" s="76"/>
      <c r="E591" s="76"/>
      <c r="F591" s="76"/>
      <c r="G591" s="76"/>
      <c r="H591" s="76"/>
      <c r="I591" s="76"/>
      <c r="J591" s="119"/>
    </row>
    <row r="592" spans="2:10">
      <c r="B592" s="118" t="str">
        <f>+[1]MATERIALES!A$42</f>
        <v>AGUA</v>
      </c>
      <c r="C592" s="76"/>
      <c r="D592" s="76"/>
      <c r="E592" s="76"/>
      <c r="F592" s="79">
        <f>+[1]MATERIALES!F$42</f>
        <v>3</v>
      </c>
      <c r="G592" s="76" t="str">
        <f>+[1]MATERIALES!B$42</f>
        <v>M3</v>
      </c>
      <c r="H592" s="76">
        <v>0.3</v>
      </c>
      <c r="I592" s="79">
        <f t="shared" ref="I592:I597" si="8">ROUND(F592*H592,2)</f>
        <v>0.9</v>
      </c>
      <c r="J592" s="119"/>
    </row>
    <row r="593" spans="2:10">
      <c r="B593" s="118" t="str">
        <f>+[1]MATERIALES!A$43</f>
        <v>PIEDRA</v>
      </c>
      <c r="C593" s="76"/>
      <c r="D593" s="76"/>
      <c r="E593" s="76"/>
      <c r="F593" s="79">
        <f>+[1]MATERIALES!F$43</f>
        <v>12</v>
      </c>
      <c r="G593" s="76" t="str">
        <f>+[1]MATERIALES!B$43</f>
        <v>M3</v>
      </c>
      <c r="H593" s="76">
        <v>0.1</v>
      </c>
      <c r="I593" s="79">
        <f t="shared" si="8"/>
        <v>1.2</v>
      </c>
      <c r="J593" s="119"/>
    </row>
    <row r="594" spans="2:10">
      <c r="B594" s="118" t="str">
        <f>+[1]MATERIALES!A$44</f>
        <v>ARENA</v>
      </c>
      <c r="C594" s="76"/>
      <c r="D594" s="76"/>
      <c r="E594" s="76"/>
      <c r="F594" s="79">
        <f>+[1]MATERIALES!F$44</f>
        <v>12</v>
      </c>
      <c r="G594" s="76" t="str">
        <f>+[1]MATERIALES!B$44</f>
        <v>M3</v>
      </c>
      <c r="H594" s="76">
        <v>0.08</v>
      </c>
      <c r="I594" s="79">
        <f t="shared" si="8"/>
        <v>0.96</v>
      </c>
      <c r="J594" s="119"/>
    </row>
    <row r="595" spans="2:10">
      <c r="B595" s="118" t="str">
        <f>+[1]MATERIALES!A$45</f>
        <v>CEMENTO</v>
      </c>
      <c r="C595" s="76"/>
      <c r="D595" s="76"/>
      <c r="E595" s="76"/>
      <c r="F595" s="79">
        <f>+[1]MATERIALES!F$45</f>
        <v>6.05</v>
      </c>
      <c r="G595" s="76" t="str">
        <f>+[1]MATERIALES!B$45</f>
        <v>SACO</v>
      </c>
      <c r="H595" s="79">
        <v>0.65</v>
      </c>
      <c r="I595" s="79">
        <f t="shared" si="8"/>
        <v>3.93</v>
      </c>
      <c r="J595" s="119"/>
    </row>
    <row r="596" spans="2:10">
      <c r="B596" s="118" t="str">
        <f>+[1]MATERIALES!A$24</f>
        <v>CUARTONES</v>
      </c>
      <c r="C596" s="76"/>
      <c r="D596" s="76"/>
      <c r="E596" s="76"/>
      <c r="F596" s="79">
        <f>+[1]MATERIALES!F$24</f>
        <v>1.2349999999999999</v>
      </c>
      <c r="G596" s="76" t="str">
        <f>+[1]MATERIALES!B$24</f>
        <v>U</v>
      </c>
      <c r="H596" s="79">
        <v>0.2</v>
      </c>
      <c r="I596" s="79">
        <f t="shared" si="8"/>
        <v>0.25</v>
      </c>
      <c r="J596" s="119"/>
    </row>
    <row r="597" spans="2:10">
      <c r="B597" s="118" t="str">
        <f>+[1]MATERIALES!A$38</f>
        <v>CLAVOS</v>
      </c>
      <c r="C597" s="76"/>
      <c r="D597" s="76"/>
      <c r="E597" s="76"/>
      <c r="F597" s="79">
        <f>+[1]MATERIALES!F$38</f>
        <v>2</v>
      </c>
      <c r="G597" s="76" t="str">
        <f>+[1]MATERIALES!B$38</f>
        <v>KG</v>
      </c>
      <c r="H597" s="79">
        <v>0.1</v>
      </c>
      <c r="I597" s="79">
        <f t="shared" si="8"/>
        <v>0.2</v>
      </c>
      <c r="J597" s="119"/>
    </row>
    <row r="598" spans="2:10">
      <c r="B598" s="118" t="s">
        <v>60</v>
      </c>
      <c r="C598" s="76"/>
      <c r="D598" s="76"/>
      <c r="E598" s="76"/>
      <c r="F598" s="76"/>
      <c r="G598" s="76"/>
      <c r="H598" s="76"/>
      <c r="I598" s="79">
        <f>SUM(I592:I597)</f>
        <v>7.44</v>
      </c>
      <c r="J598" s="119"/>
    </row>
    <row r="599" spans="2:10">
      <c r="B599" s="118" t="s">
        <v>50</v>
      </c>
      <c r="C599" s="76"/>
      <c r="D599" s="76"/>
      <c r="E599" s="76"/>
      <c r="F599" s="76"/>
      <c r="G599" s="76"/>
      <c r="H599" s="76"/>
      <c r="I599" s="76"/>
      <c r="J599" s="119"/>
    </row>
    <row r="600" spans="2:10">
      <c r="B600" s="118" t="s">
        <v>61</v>
      </c>
      <c r="C600" s="76"/>
      <c r="D600" s="76"/>
      <c r="E600" s="76"/>
      <c r="F600" s="76"/>
      <c r="G600" s="76"/>
      <c r="H600" s="76"/>
      <c r="I600" s="76"/>
      <c r="J600" s="119"/>
    </row>
    <row r="601" spans="2:10">
      <c r="B601" s="123" t="s">
        <v>62</v>
      </c>
      <c r="C601" s="80"/>
      <c r="D601" s="81" t="s">
        <v>63</v>
      </c>
      <c r="E601" s="80" t="s">
        <v>64</v>
      </c>
      <c r="F601" s="80" t="s">
        <v>65</v>
      </c>
      <c r="G601" s="80" t="s">
        <v>66</v>
      </c>
      <c r="H601" s="80" t="s">
        <v>67</v>
      </c>
      <c r="I601" s="80" t="s">
        <v>68</v>
      </c>
      <c r="J601" s="124"/>
    </row>
    <row r="602" spans="2:10">
      <c r="B602" s="118" t="s">
        <v>69</v>
      </c>
      <c r="C602" s="76"/>
      <c r="D602" s="76" t="s">
        <v>70</v>
      </c>
      <c r="E602" s="76"/>
      <c r="F602" s="76"/>
      <c r="G602" s="76"/>
      <c r="H602" s="76"/>
      <c r="I602" s="76"/>
      <c r="J602" s="119"/>
    </row>
    <row r="603" spans="2:10">
      <c r="B603" s="118" t="s">
        <v>71</v>
      </c>
      <c r="C603" s="76"/>
      <c r="D603" s="76"/>
      <c r="E603" s="76"/>
      <c r="F603" s="76"/>
      <c r="G603" s="76"/>
      <c r="H603" s="76"/>
      <c r="I603" s="76"/>
      <c r="J603" s="119"/>
    </row>
    <row r="604" spans="2:10">
      <c r="B604" s="118"/>
      <c r="C604" s="76"/>
      <c r="D604" s="76"/>
      <c r="E604" s="76"/>
      <c r="F604" s="76"/>
      <c r="G604" s="76"/>
      <c r="H604" s="76"/>
      <c r="I604" s="76"/>
      <c r="J604" s="119"/>
    </row>
    <row r="605" spans="2:10">
      <c r="B605" s="118"/>
      <c r="C605" s="76"/>
      <c r="D605" s="76"/>
      <c r="E605" s="76"/>
      <c r="F605" s="76"/>
      <c r="G605" s="76"/>
      <c r="H605" s="76"/>
      <c r="I605" s="76"/>
      <c r="J605" s="119"/>
    </row>
    <row r="606" spans="2:10">
      <c r="B606" s="118"/>
      <c r="C606" s="76"/>
      <c r="D606" s="76"/>
      <c r="E606" s="76"/>
      <c r="F606" s="76"/>
      <c r="G606" s="76"/>
      <c r="H606" s="76"/>
      <c r="I606" s="76"/>
      <c r="J606" s="119"/>
    </row>
    <row r="607" spans="2:10">
      <c r="B607" s="118" t="s">
        <v>72</v>
      </c>
      <c r="C607" s="76"/>
      <c r="D607" s="76"/>
      <c r="E607" s="76"/>
      <c r="F607" s="76"/>
      <c r="G607" s="76"/>
      <c r="H607" s="76"/>
      <c r="I607" s="76"/>
      <c r="J607" s="119"/>
    </row>
    <row r="608" spans="2:10">
      <c r="B608" s="118" t="s">
        <v>73</v>
      </c>
      <c r="C608" s="76"/>
      <c r="D608" s="76"/>
      <c r="E608" s="76"/>
      <c r="F608" s="76"/>
      <c r="G608" s="76"/>
      <c r="H608" s="76"/>
      <c r="I608" s="76"/>
      <c r="J608" s="119"/>
    </row>
    <row r="609" spans="2:10">
      <c r="B609" s="118" t="s">
        <v>74</v>
      </c>
      <c r="C609" s="76"/>
      <c r="D609" s="76"/>
      <c r="E609" s="76"/>
      <c r="F609" s="76"/>
      <c r="G609" s="76"/>
      <c r="H609" s="76"/>
      <c r="I609" s="76"/>
      <c r="J609" s="119"/>
    </row>
    <row r="610" spans="2:10">
      <c r="B610" s="125" t="s">
        <v>75</v>
      </c>
      <c r="C610" s="82"/>
      <c r="D610" s="82"/>
      <c r="E610" s="80" t="s">
        <v>55</v>
      </c>
      <c r="F610" s="80" t="s">
        <v>76</v>
      </c>
      <c r="G610" s="80" t="s">
        <v>77</v>
      </c>
      <c r="H610" s="80" t="s">
        <v>45</v>
      </c>
      <c r="I610" s="80" t="s">
        <v>56</v>
      </c>
      <c r="J610" s="124"/>
    </row>
    <row r="611" spans="2:10">
      <c r="B611" s="118"/>
      <c r="C611" s="76"/>
      <c r="D611" s="76"/>
      <c r="E611" s="76"/>
      <c r="F611" s="76"/>
      <c r="G611" s="76"/>
      <c r="H611" s="76"/>
      <c r="I611" s="76"/>
      <c r="J611" s="119"/>
    </row>
    <row r="612" spans="2:10">
      <c r="B612" s="118" t="str">
        <f>+'[1]MANO DE OBRA'!B$8</f>
        <v>CAT I                   PEONES</v>
      </c>
      <c r="C612" s="76"/>
      <c r="D612" s="76"/>
      <c r="E612" s="76">
        <v>4</v>
      </c>
      <c r="F612" s="79">
        <f>+'[1]MANO DE OBRA'!B$22</f>
        <v>1.4282860472222223</v>
      </c>
      <c r="G612" s="76">
        <f>ROUND(E612*F612,2)</f>
        <v>5.71</v>
      </c>
      <c r="H612" s="79">
        <v>0.2</v>
      </c>
      <c r="I612" s="79">
        <f>ROUND(G612*H612,2)</f>
        <v>1.1399999999999999</v>
      </c>
      <c r="J612" s="119"/>
    </row>
    <row r="613" spans="2:10">
      <c r="B613" s="118" t="str">
        <f>+'[1]MANO DE OBRA'!D$8</f>
        <v>CAT III ALB, FIE, CARP, ELEC</v>
      </c>
      <c r="C613" s="76"/>
      <c r="D613" s="76"/>
      <c r="E613" s="76">
        <v>1</v>
      </c>
      <c r="F613" s="79">
        <f>+'[1]MANO DE OBRA'!D$22</f>
        <v>1.4282860472222223</v>
      </c>
      <c r="G613" s="79">
        <f>ROUND(E613*F613,2)</f>
        <v>1.43</v>
      </c>
      <c r="H613" s="79">
        <f>+H612</f>
        <v>0.2</v>
      </c>
      <c r="I613" s="79">
        <f>ROUND(G613*H613,2)</f>
        <v>0.28999999999999998</v>
      </c>
      <c r="J613" s="119"/>
    </row>
    <row r="614" spans="2:10">
      <c r="B614" s="118" t="str">
        <f>+'[1]MANO DE OBRA'!E$8</f>
        <v>CAT IV MAESTRO, PERFORADOR</v>
      </c>
      <c r="C614" s="76"/>
      <c r="D614" s="76"/>
      <c r="E614" s="76">
        <v>1</v>
      </c>
      <c r="F614" s="79">
        <f>+'[1]MANO DE OBRA'!E$22</f>
        <v>1.4282860472222223</v>
      </c>
      <c r="G614" s="79">
        <f>ROUND(E614*F614,2)</f>
        <v>1.43</v>
      </c>
      <c r="H614" s="79">
        <f>+H612</f>
        <v>0.2</v>
      </c>
      <c r="I614" s="79">
        <f>ROUND(G614*H614,2)</f>
        <v>0.28999999999999998</v>
      </c>
      <c r="J614" s="119"/>
    </row>
    <row r="615" spans="2:10">
      <c r="B615" s="118"/>
      <c r="C615" s="76"/>
      <c r="D615" s="76"/>
      <c r="E615" s="76"/>
      <c r="F615" s="79"/>
      <c r="G615" s="79"/>
      <c r="H615" s="79"/>
      <c r="I615" s="79">
        <f>ROUND(G615*H615,2)</f>
        <v>0</v>
      </c>
      <c r="J615" s="119"/>
    </row>
    <row r="616" spans="2:10">
      <c r="B616" s="118" t="s">
        <v>78</v>
      </c>
      <c r="C616" s="76"/>
      <c r="D616" s="76"/>
      <c r="E616" s="76"/>
      <c r="F616" s="76"/>
      <c r="G616" s="76"/>
      <c r="H616" s="76"/>
      <c r="I616" s="76">
        <f>SUM(I612:I615)</f>
        <v>1.72</v>
      </c>
      <c r="J616" s="119"/>
    </row>
    <row r="617" spans="2:10">
      <c r="B617" s="118"/>
      <c r="C617" s="76"/>
      <c r="D617" s="76"/>
      <c r="E617" s="76"/>
      <c r="F617" s="76"/>
      <c r="G617" s="76"/>
      <c r="H617" s="76"/>
      <c r="I617" s="76"/>
      <c r="J617" s="119"/>
    </row>
    <row r="618" spans="2:10">
      <c r="B618" s="118" t="s">
        <v>79</v>
      </c>
      <c r="C618" s="76"/>
      <c r="D618" s="76"/>
      <c r="E618" s="76"/>
      <c r="F618" s="76"/>
      <c r="G618" s="76"/>
      <c r="H618" s="76"/>
      <c r="I618" s="76">
        <f>+I616+I598+I587</f>
        <v>9.34</v>
      </c>
      <c r="J618" s="119"/>
    </row>
    <row r="619" spans="2:10">
      <c r="B619" s="118"/>
      <c r="C619" s="76"/>
      <c r="D619" s="76"/>
      <c r="E619" s="76"/>
      <c r="F619" s="76"/>
      <c r="G619" s="76"/>
      <c r="H619" s="76"/>
      <c r="I619" s="76"/>
      <c r="J619" s="119"/>
    </row>
    <row r="620" spans="2:10">
      <c r="B620" s="118" t="s">
        <v>80</v>
      </c>
      <c r="C620" s="76"/>
      <c r="D620" s="76"/>
      <c r="E620" s="76"/>
      <c r="F620" s="76"/>
      <c r="G620" s="76"/>
      <c r="H620" s="76"/>
      <c r="I620" s="76" t="s">
        <v>81</v>
      </c>
      <c r="J620" s="119"/>
    </row>
    <row r="621" spans="2:10">
      <c r="B621" s="120" t="s">
        <v>82</v>
      </c>
      <c r="C621" s="77"/>
      <c r="D621" s="77"/>
      <c r="E621" s="77"/>
      <c r="F621" s="77"/>
      <c r="G621" s="77"/>
      <c r="H621" s="78" t="s">
        <v>47</v>
      </c>
      <c r="I621" s="78" t="s">
        <v>56</v>
      </c>
      <c r="J621" s="126"/>
    </row>
    <row r="622" spans="2:10">
      <c r="B622" s="118"/>
      <c r="C622" s="76"/>
      <c r="D622" s="76"/>
      <c r="E622" s="76"/>
      <c r="F622" s="76"/>
      <c r="G622" s="76"/>
      <c r="H622" s="76"/>
      <c r="I622" s="76"/>
      <c r="J622" s="119"/>
    </row>
    <row r="623" spans="2:10">
      <c r="B623" s="118"/>
      <c r="C623" s="76"/>
      <c r="D623" s="76"/>
      <c r="E623" s="76"/>
      <c r="F623" s="76" t="s">
        <v>83</v>
      </c>
      <c r="G623" s="76"/>
      <c r="H623" s="83">
        <f>+[1]INDIRECTOS!B$10</f>
        <v>0.04</v>
      </c>
      <c r="I623" s="76">
        <f>ROUND(H623*I618,2)</f>
        <v>0.37</v>
      </c>
      <c r="J623" s="119"/>
    </row>
    <row r="624" spans="2:10">
      <c r="B624" s="118"/>
      <c r="C624" s="76"/>
      <c r="D624" s="76"/>
      <c r="E624" s="76"/>
      <c r="F624" s="76" t="s">
        <v>84</v>
      </c>
      <c r="G624" s="76"/>
      <c r="H624" s="83">
        <f>+[1]INDIRECTOS!B$11</f>
        <v>0.04</v>
      </c>
      <c r="I624" s="76">
        <f>ROUND(H624*I618,2)</f>
        <v>0.37</v>
      </c>
      <c r="J624" s="119"/>
    </row>
    <row r="625" spans="2:10">
      <c r="B625" s="118"/>
      <c r="C625" s="76"/>
      <c r="D625" s="76"/>
      <c r="E625" s="76"/>
      <c r="F625" s="76" t="s">
        <v>85</v>
      </c>
      <c r="G625" s="76"/>
      <c r="H625" s="83">
        <f>+[1]INDIRECTOS!B$12</f>
        <v>0.02</v>
      </c>
      <c r="I625" s="76">
        <f>ROUND(H625*I618,2)</f>
        <v>0.19</v>
      </c>
      <c r="J625" s="119"/>
    </row>
    <row r="626" spans="2:10">
      <c r="B626" s="118" t="s">
        <v>86</v>
      </c>
      <c r="C626" s="76"/>
      <c r="D626" s="76"/>
      <c r="E626" s="76"/>
      <c r="F626" s="76"/>
      <c r="G626" s="76"/>
      <c r="H626" s="76"/>
      <c r="I626" s="76">
        <f>SUM(I623:I625)</f>
        <v>0.92999999999999994</v>
      </c>
      <c r="J626" s="119"/>
    </row>
    <row r="627" spans="2:10">
      <c r="B627" s="118" t="s">
        <v>87</v>
      </c>
      <c r="C627" s="76"/>
      <c r="D627" s="76"/>
      <c r="E627" s="76"/>
      <c r="F627" s="76"/>
      <c r="G627" s="76"/>
      <c r="H627" s="76"/>
      <c r="I627" s="76">
        <f>+I618+I626</f>
        <v>10.27</v>
      </c>
      <c r="J627" s="119"/>
    </row>
    <row r="628" spans="2:10" ht="13.5" thickBot="1">
      <c r="B628" s="127" t="s">
        <v>88</v>
      </c>
      <c r="C628" s="128"/>
      <c r="D628" s="128"/>
      <c r="E628" s="128"/>
      <c r="F628" s="128"/>
      <c r="G628" s="128"/>
      <c r="H628" s="128" t="s">
        <v>89</v>
      </c>
      <c r="I628" s="128">
        <f>+I627</f>
        <v>10.27</v>
      </c>
      <c r="J628" s="129"/>
    </row>
    <row r="630" spans="2:10" ht="15.75">
      <c r="B630" s="181"/>
      <c r="C630" s="181"/>
      <c r="D630" s="181"/>
      <c r="E630" s="181"/>
      <c r="F630" s="181"/>
      <c r="G630" s="181"/>
      <c r="H630" s="181"/>
      <c r="I630" s="181"/>
      <c r="J630" s="181"/>
    </row>
    <row r="631" spans="2:10" ht="13.5" thickBot="1"/>
    <row r="632" spans="2:10">
      <c r="B632" s="178"/>
      <c r="C632" s="179"/>
      <c r="D632" s="179"/>
      <c r="E632" s="179"/>
      <c r="F632" s="179"/>
      <c r="G632" s="179"/>
      <c r="H632" s="179"/>
      <c r="I632" s="179"/>
      <c r="J632" s="180"/>
    </row>
    <row r="633" spans="2:10" ht="15.75">
      <c r="B633" s="114"/>
      <c r="C633" s="1"/>
      <c r="D633" s="1"/>
      <c r="E633" s="1"/>
      <c r="F633" s="1"/>
      <c r="G633" s="1"/>
      <c r="H633" s="1"/>
      <c r="I633" s="1"/>
      <c r="J633" s="115"/>
    </row>
    <row r="634" spans="2:10" ht="15.75">
      <c r="B634" s="116"/>
      <c r="C634" s="70"/>
      <c r="D634" s="70"/>
      <c r="E634" s="70"/>
      <c r="F634" s="70"/>
      <c r="G634" s="70"/>
      <c r="H634" s="70"/>
      <c r="I634" s="70"/>
      <c r="J634" s="117"/>
    </row>
    <row r="635" spans="2:10">
      <c r="B635" s="118"/>
      <c r="C635" s="76"/>
      <c r="D635" s="76"/>
      <c r="E635" s="76"/>
      <c r="F635" s="76"/>
      <c r="G635" s="76"/>
      <c r="H635" s="76"/>
      <c r="I635" s="76"/>
      <c r="J635" s="119"/>
    </row>
    <row r="636" spans="2:10">
      <c r="B636" s="118"/>
      <c r="C636" s="76"/>
      <c r="D636" s="76"/>
      <c r="E636" s="76"/>
      <c r="F636" s="76"/>
      <c r="G636" s="76"/>
      <c r="H636" s="76"/>
      <c r="I636" s="76"/>
      <c r="J636" s="119"/>
    </row>
    <row r="637" spans="2:10">
      <c r="B637" s="118"/>
      <c r="C637" s="75"/>
      <c r="D637" s="76"/>
      <c r="E637" s="76"/>
      <c r="F637" s="76"/>
      <c r="G637" s="76"/>
      <c r="H637" s="76"/>
      <c r="I637" s="76"/>
      <c r="J637" s="119"/>
    </row>
    <row r="638" spans="2:10">
      <c r="B638" s="118"/>
      <c r="C638" s="76"/>
      <c r="D638" s="76"/>
      <c r="E638" s="76"/>
      <c r="F638" s="76"/>
      <c r="G638" s="76"/>
      <c r="H638" s="76"/>
      <c r="I638" s="76"/>
      <c r="J638" s="119"/>
    </row>
    <row r="639" spans="2:10">
      <c r="B639" s="120"/>
      <c r="C639" s="78"/>
      <c r="D639" s="78"/>
      <c r="E639" s="78"/>
      <c r="F639" s="78"/>
      <c r="G639" s="78"/>
      <c r="H639" s="78"/>
      <c r="I639" s="78"/>
      <c r="J639" s="121"/>
    </row>
    <row r="640" spans="2:10">
      <c r="B640" s="118"/>
      <c r="C640" s="76"/>
      <c r="D640" s="76"/>
      <c r="E640" s="76"/>
      <c r="F640" s="76"/>
      <c r="G640" s="76"/>
      <c r="H640" s="76"/>
      <c r="I640" s="76"/>
      <c r="J640" s="119"/>
    </row>
    <row r="641" spans="2:10">
      <c r="B641" s="118"/>
      <c r="C641" s="76"/>
      <c r="D641" s="76"/>
      <c r="E641" s="79"/>
      <c r="F641" s="79"/>
      <c r="G641" s="79"/>
      <c r="H641" s="79"/>
      <c r="I641" s="79"/>
      <c r="J641" s="119"/>
    </row>
    <row r="642" spans="2:10">
      <c r="B642" s="118"/>
      <c r="C642" s="76"/>
      <c r="D642" s="76"/>
      <c r="E642" s="79"/>
      <c r="F642" s="79"/>
      <c r="G642" s="79"/>
      <c r="H642" s="79"/>
      <c r="I642" s="79"/>
      <c r="J642" s="119"/>
    </row>
    <row r="643" spans="2:10">
      <c r="B643" s="118"/>
      <c r="C643" s="76"/>
      <c r="D643" s="76"/>
      <c r="E643" s="79"/>
      <c r="F643" s="79"/>
      <c r="G643" s="79"/>
      <c r="H643" s="79"/>
      <c r="I643" s="79"/>
      <c r="J643" s="119"/>
    </row>
    <row r="644" spans="2:10">
      <c r="B644" s="118"/>
      <c r="C644" s="76"/>
      <c r="D644" s="76"/>
      <c r="E644" s="79"/>
      <c r="F644" s="79"/>
      <c r="G644" s="79"/>
      <c r="H644" s="79"/>
      <c r="I644" s="79"/>
      <c r="J644" s="119"/>
    </row>
    <row r="645" spans="2:10">
      <c r="B645" s="118"/>
      <c r="C645" s="76"/>
      <c r="D645" s="76"/>
      <c r="E645" s="76"/>
      <c r="F645" s="76"/>
      <c r="G645" s="76"/>
      <c r="H645" s="76"/>
      <c r="I645" s="76"/>
      <c r="J645" s="119"/>
    </row>
    <row r="646" spans="2:10">
      <c r="B646" s="118"/>
      <c r="C646" s="76"/>
      <c r="D646" s="76"/>
      <c r="E646" s="76"/>
      <c r="F646" s="76"/>
      <c r="G646" s="76"/>
      <c r="H646" s="76"/>
      <c r="I646" s="76"/>
      <c r="J646" s="119"/>
    </row>
    <row r="647" spans="2:10">
      <c r="B647" s="122"/>
      <c r="C647" s="78"/>
      <c r="D647" s="78"/>
      <c r="E647" s="78"/>
      <c r="F647" s="78"/>
      <c r="G647" s="78"/>
      <c r="H647" s="78"/>
      <c r="I647" s="78"/>
      <c r="J647" s="121"/>
    </row>
    <row r="648" spans="2:10">
      <c r="B648" s="118"/>
      <c r="C648" s="76"/>
      <c r="D648" s="76"/>
      <c r="E648" s="76"/>
      <c r="F648" s="76"/>
      <c r="G648" s="76"/>
      <c r="H648" s="76"/>
      <c r="I648" s="76"/>
      <c r="J648" s="119"/>
    </row>
    <row r="649" spans="2:10">
      <c r="B649" s="118"/>
      <c r="C649" s="76"/>
      <c r="D649" s="76"/>
      <c r="E649" s="76"/>
      <c r="F649" s="79"/>
      <c r="G649" s="76"/>
      <c r="H649" s="76"/>
      <c r="I649" s="79"/>
      <c r="J649" s="119"/>
    </row>
    <row r="650" spans="2:10">
      <c r="B650" s="118"/>
      <c r="C650" s="76"/>
      <c r="D650" s="76"/>
      <c r="E650" s="76"/>
      <c r="F650" s="79"/>
      <c r="G650" s="76"/>
      <c r="H650" s="76"/>
      <c r="I650" s="79"/>
      <c r="J650" s="119"/>
    </row>
    <row r="651" spans="2:10">
      <c r="B651" s="118"/>
      <c r="C651" s="76"/>
      <c r="D651" s="76"/>
      <c r="E651" s="76"/>
      <c r="F651" s="79"/>
      <c r="G651" s="76"/>
      <c r="H651" s="76"/>
      <c r="I651" s="79"/>
      <c r="J651" s="119"/>
    </row>
    <row r="652" spans="2:10">
      <c r="B652" s="118"/>
      <c r="C652" s="76"/>
      <c r="D652" s="76"/>
      <c r="E652" s="76"/>
      <c r="F652" s="79"/>
      <c r="G652" s="76"/>
      <c r="H652" s="79"/>
      <c r="I652" s="79"/>
      <c r="J652" s="119"/>
    </row>
    <row r="653" spans="2:10">
      <c r="B653" s="118"/>
      <c r="C653" s="76"/>
      <c r="D653" s="76"/>
      <c r="E653" s="76"/>
      <c r="F653" s="79"/>
      <c r="G653" s="76"/>
      <c r="H653" s="79"/>
      <c r="I653" s="79"/>
      <c r="J653" s="119"/>
    </row>
    <row r="654" spans="2:10">
      <c r="B654" s="118"/>
      <c r="C654" s="76"/>
      <c r="D654" s="76"/>
      <c r="E654" s="76"/>
      <c r="F654" s="79"/>
      <c r="G654" s="76"/>
      <c r="H654" s="79"/>
      <c r="I654" s="79"/>
      <c r="J654" s="119"/>
    </row>
    <row r="655" spans="2:10">
      <c r="B655" s="118"/>
      <c r="C655" s="76"/>
      <c r="D655" s="76"/>
      <c r="E655" s="76"/>
      <c r="F655" s="76"/>
      <c r="G655" s="76"/>
      <c r="H655" s="76"/>
      <c r="I655" s="79"/>
      <c r="J655" s="119"/>
    </row>
    <row r="656" spans="2:10">
      <c r="B656" s="118"/>
      <c r="C656" s="76"/>
      <c r="D656" s="76"/>
      <c r="E656" s="76"/>
      <c r="F656" s="76"/>
      <c r="G656" s="76"/>
      <c r="H656" s="76"/>
      <c r="I656" s="76"/>
      <c r="J656" s="119"/>
    </row>
    <row r="657" spans="2:10">
      <c r="B657" s="118"/>
      <c r="C657" s="76"/>
      <c r="D657" s="76"/>
      <c r="E657" s="76"/>
      <c r="F657" s="76"/>
      <c r="G657" s="76"/>
      <c r="H657" s="76"/>
      <c r="I657" s="76"/>
      <c r="J657" s="119"/>
    </row>
    <row r="658" spans="2:10">
      <c r="B658" s="123"/>
      <c r="C658" s="80"/>
      <c r="D658" s="81"/>
      <c r="E658" s="80"/>
      <c r="F658" s="80"/>
      <c r="G658" s="80"/>
      <c r="H658" s="80"/>
      <c r="I658" s="80"/>
      <c r="J658" s="124"/>
    </row>
    <row r="659" spans="2:10">
      <c r="B659" s="118"/>
      <c r="C659" s="76"/>
      <c r="D659" s="76"/>
      <c r="E659" s="76"/>
      <c r="F659" s="76"/>
      <c r="G659" s="76"/>
      <c r="H659" s="76"/>
      <c r="I659" s="76"/>
      <c r="J659" s="119"/>
    </row>
    <row r="660" spans="2:10">
      <c r="B660" s="118"/>
      <c r="C660" s="76"/>
      <c r="D660" s="76"/>
      <c r="E660" s="76"/>
      <c r="F660" s="76"/>
      <c r="G660" s="76"/>
      <c r="H660" s="76"/>
      <c r="I660" s="76"/>
      <c r="J660" s="119"/>
    </row>
    <row r="661" spans="2:10">
      <c r="B661" s="118"/>
      <c r="C661" s="76"/>
      <c r="D661" s="76"/>
      <c r="E661" s="76"/>
      <c r="F661" s="76"/>
      <c r="G661" s="76"/>
      <c r="H661" s="76"/>
      <c r="I661" s="76"/>
      <c r="J661" s="119"/>
    </row>
    <row r="662" spans="2:10">
      <c r="B662" s="118"/>
      <c r="C662" s="76"/>
      <c r="D662" s="76"/>
      <c r="E662" s="76"/>
      <c r="F662" s="76"/>
      <c r="G662" s="76"/>
      <c r="H662" s="76"/>
      <c r="I662" s="76"/>
      <c r="J662" s="119"/>
    </row>
    <row r="663" spans="2:10">
      <c r="B663" s="118"/>
      <c r="C663" s="76"/>
      <c r="D663" s="76"/>
      <c r="E663" s="76"/>
      <c r="F663" s="76"/>
      <c r="G663" s="76"/>
      <c r="H663" s="76"/>
      <c r="I663" s="76"/>
      <c r="J663" s="119"/>
    </row>
    <row r="664" spans="2:10">
      <c r="B664" s="118"/>
      <c r="C664" s="76"/>
      <c r="D664" s="76"/>
      <c r="E664" s="76"/>
      <c r="F664" s="76"/>
      <c r="G664" s="76"/>
      <c r="H664" s="76"/>
      <c r="I664" s="76"/>
      <c r="J664" s="119"/>
    </row>
    <row r="665" spans="2:10">
      <c r="B665" s="118"/>
      <c r="C665" s="76"/>
      <c r="D665" s="76"/>
      <c r="E665" s="76"/>
      <c r="F665" s="76"/>
      <c r="G665" s="76"/>
      <c r="H665" s="76"/>
      <c r="I665" s="76"/>
      <c r="J665" s="119"/>
    </row>
    <row r="666" spans="2:10">
      <c r="B666" s="118"/>
      <c r="C666" s="76"/>
      <c r="D666" s="76"/>
      <c r="E666" s="76"/>
      <c r="F666" s="76"/>
      <c r="G666" s="76"/>
      <c r="H666" s="76"/>
      <c r="I666" s="76"/>
      <c r="J666" s="119"/>
    </row>
    <row r="667" spans="2:10">
      <c r="B667" s="125"/>
      <c r="C667" s="82"/>
      <c r="D667" s="82"/>
      <c r="E667" s="80"/>
      <c r="F667" s="80"/>
      <c r="G667" s="80"/>
      <c r="H667" s="80"/>
      <c r="I667" s="80"/>
      <c r="J667" s="124"/>
    </row>
    <row r="668" spans="2:10">
      <c r="B668" s="118"/>
      <c r="C668" s="76"/>
      <c r="D668" s="76"/>
      <c r="E668" s="76"/>
      <c r="F668" s="76"/>
      <c r="G668" s="76"/>
      <c r="H668" s="76"/>
      <c r="I668" s="76"/>
      <c r="J668" s="119"/>
    </row>
    <row r="669" spans="2:10">
      <c r="B669" s="118"/>
      <c r="C669" s="76"/>
      <c r="D669" s="76"/>
      <c r="E669" s="76"/>
      <c r="F669" s="79"/>
      <c r="G669" s="76"/>
      <c r="H669" s="79"/>
      <c r="I669" s="79"/>
      <c r="J669" s="119"/>
    </row>
    <row r="670" spans="2:10">
      <c r="B670" s="118"/>
      <c r="C670" s="76"/>
      <c r="D670" s="76"/>
      <c r="E670" s="76"/>
      <c r="F670" s="79"/>
      <c r="G670" s="79"/>
      <c r="H670" s="79"/>
      <c r="I670" s="79"/>
      <c r="J670" s="119"/>
    </row>
    <row r="671" spans="2:10">
      <c r="B671" s="118"/>
      <c r="C671" s="76"/>
      <c r="D671" s="76"/>
      <c r="E671" s="76"/>
      <c r="F671" s="79"/>
      <c r="G671" s="79"/>
      <c r="H671" s="79"/>
      <c r="I671" s="79"/>
      <c r="J671" s="119"/>
    </row>
    <row r="672" spans="2:10">
      <c r="B672" s="118"/>
      <c r="C672" s="76"/>
      <c r="D672" s="76"/>
      <c r="E672" s="76"/>
      <c r="F672" s="79"/>
      <c r="G672" s="79"/>
      <c r="H672" s="79"/>
      <c r="I672" s="79"/>
      <c r="J672" s="119"/>
    </row>
    <row r="673" spans="2:10">
      <c r="B673" s="118"/>
      <c r="C673" s="76"/>
      <c r="D673" s="76"/>
      <c r="E673" s="76"/>
      <c r="F673" s="76"/>
      <c r="G673" s="76"/>
      <c r="H673" s="76"/>
      <c r="I673" s="76"/>
      <c r="J673" s="119"/>
    </row>
    <row r="674" spans="2:10">
      <c r="B674" s="118"/>
      <c r="C674" s="76"/>
      <c r="D674" s="76"/>
      <c r="E674" s="76"/>
      <c r="F674" s="76"/>
      <c r="G674" s="76"/>
      <c r="H674" s="76"/>
      <c r="I674" s="76"/>
      <c r="J674" s="119"/>
    </row>
    <row r="675" spans="2:10">
      <c r="B675" s="118"/>
      <c r="C675" s="76"/>
      <c r="D675" s="76"/>
      <c r="E675" s="76"/>
      <c r="F675" s="76"/>
      <c r="G675" s="76"/>
      <c r="H675" s="76"/>
      <c r="I675" s="76"/>
      <c r="J675" s="119"/>
    </row>
    <row r="676" spans="2:10">
      <c r="B676" s="118"/>
      <c r="C676" s="76"/>
      <c r="D676" s="76"/>
      <c r="E676" s="76"/>
      <c r="F676" s="76"/>
      <c r="G676" s="76"/>
      <c r="H676" s="76"/>
      <c r="I676" s="76"/>
      <c r="J676" s="119"/>
    </row>
    <row r="677" spans="2:10">
      <c r="B677" s="118"/>
      <c r="C677" s="76"/>
      <c r="D677" s="76"/>
      <c r="E677" s="76"/>
      <c r="F677" s="76"/>
      <c r="G677" s="76"/>
      <c r="H677" s="76"/>
      <c r="I677" s="76"/>
      <c r="J677" s="119"/>
    </row>
    <row r="678" spans="2:10">
      <c r="B678" s="120"/>
      <c r="C678" s="77"/>
      <c r="D678" s="77"/>
      <c r="E678" s="77"/>
      <c r="F678" s="77"/>
      <c r="G678" s="77"/>
      <c r="H678" s="78"/>
      <c r="I678" s="78"/>
      <c r="J678" s="126"/>
    </row>
    <row r="679" spans="2:10">
      <c r="B679" s="118"/>
      <c r="C679" s="76"/>
      <c r="D679" s="76"/>
      <c r="E679" s="76"/>
      <c r="F679" s="76"/>
      <c r="G679" s="76"/>
      <c r="H679" s="76"/>
      <c r="I679" s="76"/>
      <c r="J679" s="119"/>
    </row>
    <row r="680" spans="2:10">
      <c r="B680" s="118"/>
      <c r="C680" s="76"/>
      <c r="D680" s="76"/>
      <c r="E680" s="76"/>
      <c r="F680" s="76"/>
      <c r="G680" s="76"/>
      <c r="H680" s="83"/>
      <c r="I680" s="76"/>
      <c r="J680" s="119"/>
    </row>
    <row r="681" spans="2:10">
      <c r="B681" s="118"/>
      <c r="C681" s="76"/>
      <c r="D681" s="76"/>
      <c r="E681" s="76"/>
      <c r="F681" s="76"/>
      <c r="G681" s="76"/>
      <c r="H681" s="83"/>
      <c r="I681" s="76"/>
      <c r="J681" s="119"/>
    </row>
    <row r="682" spans="2:10">
      <c r="B682" s="118"/>
      <c r="C682" s="76"/>
      <c r="D682" s="76"/>
      <c r="E682" s="76"/>
      <c r="F682" s="76"/>
      <c r="G682" s="76"/>
      <c r="H682" s="83"/>
      <c r="I682" s="76"/>
      <c r="J682" s="119"/>
    </row>
    <row r="683" spans="2:10">
      <c r="B683" s="118"/>
      <c r="C683" s="76"/>
      <c r="D683" s="76"/>
      <c r="E683" s="76"/>
      <c r="F683" s="76"/>
      <c r="G683" s="76"/>
      <c r="H683" s="76"/>
      <c r="I683" s="76"/>
      <c r="J683" s="119"/>
    </row>
    <row r="684" spans="2:10">
      <c r="B684" s="118"/>
      <c r="C684" s="76"/>
      <c r="D684" s="76"/>
      <c r="E684" s="76"/>
      <c r="F684" s="76"/>
      <c r="G684" s="76"/>
      <c r="H684" s="76"/>
      <c r="I684" s="76"/>
      <c r="J684" s="119"/>
    </row>
    <row r="685" spans="2:10" ht="13.5" thickBot="1">
      <c r="B685" s="127"/>
      <c r="C685" s="128"/>
      <c r="D685" s="128"/>
      <c r="E685" s="128"/>
      <c r="F685" s="128"/>
      <c r="G685" s="128"/>
      <c r="H685" s="128"/>
      <c r="I685" s="128"/>
      <c r="J685" s="129"/>
    </row>
    <row r="687" spans="2:10" ht="15.75">
      <c r="B687" s="181" t="s">
        <v>174</v>
      </c>
      <c r="C687" s="181"/>
      <c r="D687" s="181"/>
      <c r="E687" s="181"/>
      <c r="F687" s="181"/>
      <c r="G687" s="181"/>
      <c r="H687" s="181"/>
      <c r="I687" s="181"/>
      <c r="J687" s="181"/>
    </row>
    <row r="688" spans="2:10" ht="13.5" thickBot="1"/>
    <row r="689" spans="2:10">
      <c r="B689" s="178" t="s">
        <v>33</v>
      </c>
      <c r="C689" s="179"/>
      <c r="D689" s="179"/>
      <c r="E689" s="179"/>
      <c r="F689" s="179"/>
      <c r="G689" s="179"/>
      <c r="H689" s="179"/>
      <c r="I689" s="179"/>
      <c r="J689" s="180"/>
    </row>
    <row r="690" spans="2:10" ht="15.75">
      <c r="B690" s="114" t="s">
        <v>21</v>
      </c>
      <c r="C690" s="1"/>
      <c r="D690" s="1"/>
      <c r="E690" s="1"/>
      <c r="F690" s="1"/>
      <c r="G690" s="1"/>
      <c r="H690" s="1"/>
      <c r="I690" s="1"/>
      <c r="J690" s="115"/>
    </row>
    <row r="691" spans="2:10" ht="15.75">
      <c r="B691" s="116" t="s">
        <v>22</v>
      </c>
      <c r="C691" s="70"/>
      <c r="D691" s="70"/>
      <c r="E691" s="70"/>
      <c r="F691" s="70"/>
      <c r="G691" s="70"/>
      <c r="H691" s="70"/>
      <c r="I691" s="70"/>
      <c r="J691" s="117"/>
    </row>
    <row r="692" spans="2:10">
      <c r="B692" s="118" t="s">
        <v>34</v>
      </c>
      <c r="C692" s="76"/>
      <c r="D692" s="76"/>
      <c r="E692" s="76"/>
      <c r="F692" s="76"/>
      <c r="G692" s="76"/>
      <c r="H692" s="76"/>
      <c r="I692" s="76"/>
      <c r="J692" s="119"/>
    </row>
    <row r="693" spans="2:10">
      <c r="B693" s="118" t="s">
        <v>35</v>
      </c>
      <c r="C693" s="141" t="s">
        <v>199</v>
      </c>
      <c r="D693" s="76"/>
      <c r="E693" s="76"/>
      <c r="F693" s="76"/>
      <c r="G693" s="76"/>
      <c r="H693" s="76"/>
      <c r="I693" s="76"/>
      <c r="J693" s="119"/>
    </row>
    <row r="694" spans="2:10">
      <c r="B694" s="118" t="s">
        <v>37</v>
      </c>
      <c r="C694" s="75"/>
      <c r="D694" s="76"/>
      <c r="E694" s="76"/>
      <c r="F694" s="76"/>
      <c r="G694" s="76"/>
      <c r="H694" s="141" t="s">
        <v>217</v>
      </c>
      <c r="I694" s="141" t="s">
        <v>15</v>
      </c>
      <c r="J694" s="131"/>
    </row>
    <row r="695" spans="2:10">
      <c r="B695" s="118" t="s">
        <v>38</v>
      </c>
      <c r="C695" s="76"/>
      <c r="D695" s="76"/>
      <c r="E695" s="76"/>
      <c r="F695" s="76"/>
      <c r="G695" s="76"/>
      <c r="H695" s="76"/>
      <c r="I695" s="76"/>
      <c r="J695" s="119"/>
    </row>
    <row r="696" spans="2:10">
      <c r="B696" s="120" t="s">
        <v>39</v>
      </c>
      <c r="C696" s="78" t="s">
        <v>40</v>
      </c>
      <c r="D696" s="78" t="s">
        <v>41</v>
      </c>
      <c r="E696" s="78" t="s">
        <v>42</v>
      </c>
      <c r="F696" s="78" t="s">
        <v>43</v>
      </c>
      <c r="G696" s="78" t="s">
        <v>44</v>
      </c>
      <c r="H696" s="78" t="s">
        <v>45</v>
      </c>
      <c r="I696" s="78" t="s">
        <v>46</v>
      </c>
      <c r="J696" s="121"/>
    </row>
    <row r="697" spans="2:10">
      <c r="B697" s="118" t="s">
        <v>48</v>
      </c>
      <c r="C697" s="76"/>
      <c r="D697" s="76"/>
      <c r="E697" s="76"/>
      <c r="F697" s="76"/>
      <c r="G697" s="76"/>
      <c r="H697" s="76"/>
      <c r="I697" s="76"/>
      <c r="J697" s="119"/>
    </row>
    <row r="698" spans="2:10">
      <c r="B698" s="118"/>
      <c r="C698" s="76"/>
      <c r="D698" s="76"/>
      <c r="E698" s="79"/>
      <c r="F698" s="79"/>
      <c r="G698" s="79"/>
      <c r="H698" s="79"/>
      <c r="I698" s="79">
        <f>+ROUND(G698*H698,2)</f>
        <v>0</v>
      </c>
      <c r="J698" s="119"/>
    </row>
    <row r="699" spans="2:10">
      <c r="B699" s="118"/>
      <c r="C699" s="76"/>
      <c r="D699" s="76"/>
      <c r="E699" s="79"/>
      <c r="F699" s="79"/>
      <c r="G699" s="79"/>
      <c r="H699" s="79"/>
      <c r="I699" s="79">
        <f>+ROUND(G699*H699,2)</f>
        <v>0</v>
      </c>
      <c r="J699" s="119"/>
    </row>
    <row r="700" spans="2:10">
      <c r="B700" s="118" t="str">
        <f>+[1]EQUIPOS!A$32</f>
        <v>HERRAMIENTAS MENORES</v>
      </c>
      <c r="C700" s="76"/>
      <c r="D700" s="76"/>
      <c r="E700" s="79"/>
      <c r="F700" s="79"/>
      <c r="G700" s="79"/>
      <c r="H700" s="79"/>
      <c r="I700" s="79">
        <f>ROUND(I730*5%,2)</f>
        <v>0.23</v>
      </c>
      <c r="J700" s="119"/>
    </row>
    <row r="701" spans="2:10">
      <c r="B701" s="118" t="s">
        <v>49</v>
      </c>
      <c r="C701" s="76"/>
      <c r="D701" s="76"/>
      <c r="E701" s="79"/>
      <c r="F701" s="79"/>
      <c r="G701" s="79"/>
      <c r="H701" s="79"/>
      <c r="I701" s="79">
        <f>SUM(I698:I700)</f>
        <v>0.23</v>
      </c>
      <c r="J701" s="119"/>
    </row>
    <row r="702" spans="2:10">
      <c r="B702" s="118" t="s">
        <v>50</v>
      </c>
      <c r="C702" s="76"/>
      <c r="D702" s="76"/>
      <c r="E702" s="76"/>
      <c r="F702" s="76"/>
      <c r="G702" s="76"/>
      <c r="H702" s="76"/>
      <c r="I702" s="76"/>
      <c r="J702" s="119"/>
    </row>
    <row r="703" spans="2:10">
      <c r="B703" s="118" t="s">
        <v>51</v>
      </c>
      <c r="C703" s="76"/>
      <c r="D703" s="76"/>
      <c r="E703" s="76"/>
      <c r="F703" s="76"/>
      <c r="G703" s="76"/>
      <c r="H703" s="76"/>
      <c r="I703" s="76"/>
      <c r="J703" s="119"/>
    </row>
    <row r="704" spans="2:10">
      <c r="B704" s="122" t="s">
        <v>52</v>
      </c>
      <c r="C704" s="78"/>
      <c r="D704" s="78"/>
      <c r="E704" s="78"/>
      <c r="F704" s="78" t="s">
        <v>53</v>
      </c>
      <c r="G704" s="78" t="s">
        <v>54</v>
      </c>
      <c r="H704" s="78" t="s">
        <v>55</v>
      </c>
      <c r="I704" s="78" t="s">
        <v>56</v>
      </c>
      <c r="J704" s="121"/>
    </row>
    <row r="705" spans="2:10">
      <c r="B705" s="118" t="s">
        <v>50</v>
      </c>
      <c r="C705" s="76"/>
      <c r="D705" s="76"/>
      <c r="E705" s="76"/>
      <c r="F705" s="76"/>
      <c r="G705" s="76"/>
      <c r="H705" s="76"/>
      <c r="I705" s="76"/>
      <c r="J705" s="119"/>
    </row>
    <row r="706" spans="2:10">
      <c r="B706" s="132" t="s">
        <v>196</v>
      </c>
      <c r="C706" s="76"/>
      <c r="D706" s="76"/>
      <c r="E706" s="76"/>
      <c r="F706" s="79">
        <v>141</v>
      </c>
      <c r="G706" s="76" t="str">
        <f>+[1]MATERIALES!B$88</f>
        <v>U</v>
      </c>
      <c r="H706" s="76">
        <v>1</v>
      </c>
      <c r="I706" s="79">
        <f t="shared" ref="I706:I711" si="9">ROUND(F706*H706,2)</f>
        <v>141</v>
      </c>
      <c r="J706" s="119"/>
    </row>
    <row r="707" spans="2:10">
      <c r="B707" s="118"/>
      <c r="C707" s="76"/>
      <c r="D707" s="76"/>
      <c r="E707" s="76"/>
      <c r="F707" s="79"/>
      <c r="G707" s="76"/>
      <c r="H707" s="76"/>
      <c r="I707" s="79">
        <f t="shared" si="9"/>
        <v>0</v>
      </c>
      <c r="J707" s="119"/>
    </row>
    <row r="708" spans="2:10">
      <c r="B708" s="118"/>
      <c r="C708" s="76"/>
      <c r="D708" s="76"/>
      <c r="E708" s="76"/>
      <c r="F708" s="79"/>
      <c r="G708" s="76"/>
      <c r="H708" s="76"/>
      <c r="I708" s="79">
        <f t="shared" si="9"/>
        <v>0</v>
      </c>
      <c r="J708" s="119"/>
    </row>
    <row r="709" spans="2:10">
      <c r="B709" s="118"/>
      <c r="C709" s="76"/>
      <c r="D709" s="76"/>
      <c r="E709" s="76"/>
      <c r="F709" s="79"/>
      <c r="G709" s="76"/>
      <c r="H709" s="79"/>
      <c r="I709" s="79">
        <f t="shared" si="9"/>
        <v>0</v>
      </c>
      <c r="J709" s="119"/>
    </row>
    <row r="710" spans="2:10">
      <c r="B710" s="118"/>
      <c r="C710" s="76"/>
      <c r="D710" s="76"/>
      <c r="E710" s="76"/>
      <c r="F710" s="79"/>
      <c r="G710" s="76"/>
      <c r="H710" s="79"/>
      <c r="I710" s="79">
        <f t="shared" si="9"/>
        <v>0</v>
      </c>
      <c r="J710" s="119"/>
    </row>
    <row r="711" spans="2:10">
      <c r="B711" s="118"/>
      <c r="C711" s="76"/>
      <c r="D711" s="76"/>
      <c r="E711" s="76"/>
      <c r="F711" s="79"/>
      <c r="G711" s="76"/>
      <c r="H711" s="79"/>
      <c r="I711" s="79">
        <f t="shared" si="9"/>
        <v>0</v>
      </c>
      <c r="J711" s="119"/>
    </row>
    <row r="712" spans="2:10">
      <c r="B712" s="118" t="s">
        <v>60</v>
      </c>
      <c r="C712" s="76"/>
      <c r="D712" s="76"/>
      <c r="E712" s="76"/>
      <c r="F712" s="76"/>
      <c r="G712" s="76"/>
      <c r="H712" s="76"/>
      <c r="I712" s="79">
        <f>SUM(I706:I711)</f>
        <v>141</v>
      </c>
      <c r="J712" s="119"/>
    </row>
    <row r="713" spans="2:10">
      <c r="B713" s="118" t="s">
        <v>50</v>
      </c>
      <c r="C713" s="76"/>
      <c r="D713" s="76"/>
      <c r="E713" s="76"/>
      <c r="F713" s="76"/>
      <c r="G713" s="76"/>
      <c r="H713" s="76"/>
      <c r="I713" s="76"/>
      <c r="J713" s="119"/>
    </row>
    <row r="714" spans="2:10">
      <c r="B714" s="118" t="s">
        <v>61</v>
      </c>
      <c r="C714" s="76"/>
      <c r="D714" s="76"/>
      <c r="E714" s="76"/>
      <c r="F714" s="76"/>
      <c r="G714" s="76"/>
      <c r="H714" s="76"/>
      <c r="I714" s="76"/>
      <c r="J714" s="119"/>
    </row>
    <row r="715" spans="2:10">
      <c r="B715" s="123" t="s">
        <v>62</v>
      </c>
      <c r="C715" s="80"/>
      <c r="D715" s="81" t="s">
        <v>63</v>
      </c>
      <c r="E715" s="80" t="s">
        <v>64</v>
      </c>
      <c r="F715" s="80" t="s">
        <v>65</v>
      </c>
      <c r="G715" s="80" t="s">
        <v>66</v>
      </c>
      <c r="H715" s="80" t="s">
        <v>67</v>
      </c>
      <c r="I715" s="80" t="s">
        <v>68</v>
      </c>
      <c r="J715" s="124"/>
    </row>
    <row r="716" spans="2:10">
      <c r="B716" s="118" t="s">
        <v>69</v>
      </c>
      <c r="C716" s="76"/>
      <c r="D716" s="76" t="s">
        <v>70</v>
      </c>
      <c r="E716" s="76"/>
      <c r="F716" s="76"/>
      <c r="G716" s="76"/>
      <c r="H716" s="76"/>
      <c r="I716" s="76"/>
      <c r="J716" s="119"/>
    </row>
    <row r="717" spans="2:10">
      <c r="B717" s="118" t="s">
        <v>71</v>
      </c>
      <c r="C717" s="76"/>
      <c r="D717" s="76"/>
      <c r="E717" s="76"/>
      <c r="F717" s="76"/>
      <c r="G717" s="76"/>
      <c r="H717" s="76"/>
      <c r="I717" s="76"/>
      <c r="J717" s="119"/>
    </row>
    <row r="718" spans="2:10">
      <c r="B718" s="118"/>
      <c r="C718" s="76"/>
      <c r="D718" s="76"/>
      <c r="E718" s="76"/>
      <c r="F718" s="76"/>
      <c r="G718" s="76"/>
      <c r="H718" s="76"/>
      <c r="I718" s="76"/>
      <c r="J718" s="119"/>
    </row>
    <row r="719" spans="2:10">
      <c r="B719" s="118"/>
      <c r="C719" s="76"/>
      <c r="D719" s="76"/>
      <c r="E719" s="76"/>
      <c r="F719" s="76"/>
      <c r="G719" s="76"/>
      <c r="H719" s="76"/>
      <c r="I719" s="76"/>
      <c r="J719" s="119"/>
    </row>
    <row r="720" spans="2:10">
      <c r="B720" s="118"/>
      <c r="C720" s="76"/>
      <c r="D720" s="76"/>
      <c r="E720" s="76"/>
      <c r="F720" s="76"/>
      <c r="G720" s="76"/>
      <c r="H720" s="76"/>
      <c r="I720" s="76"/>
      <c r="J720" s="119"/>
    </row>
    <row r="721" spans="2:10">
      <c r="B721" s="118" t="s">
        <v>72</v>
      </c>
      <c r="C721" s="76"/>
      <c r="D721" s="76"/>
      <c r="E721" s="76"/>
      <c r="F721" s="76"/>
      <c r="G721" s="76"/>
      <c r="H721" s="76"/>
      <c r="I721" s="76"/>
      <c r="J721" s="119"/>
    </row>
    <row r="722" spans="2:10">
      <c r="B722" s="118" t="s">
        <v>73</v>
      </c>
      <c r="C722" s="76"/>
      <c r="D722" s="76"/>
      <c r="E722" s="76"/>
      <c r="F722" s="76"/>
      <c r="G722" s="76"/>
      <c r="H722" s="76"/>
      <c r="I722" s="76"/>
      <c r="J722" s="119"/>
    </row>
    <row r="723" spans="2:10">
      <c r="B723" s="118" t="s">
        <v>74</v>
      </c>
      <c r="C723" s="76"/>
      <c r="D723" s="76"/>
      <c r="E723" s="76"/>
      <c r="F723" s="76"/>
      <c r="G723" s="76"/>
      <c r="H723" s="76"/>
      <c r="I723" s="76"/>
      <c r="J723" s="119"/>
    </row>
    <row r="724" spans="2:10">
      <c r="B724" s="125" t="s">
        <v>75</v>
      </c>
      <c r="C724" s="82"/>
      <c r="D724" s="82"/>
      <c r="E724" s="80" t="s">
        <v>55</v>
      </c>
      <c r="F724" s="80" t="s">
        <v>76</v>
      </c>
      <c r="G724" s="80" t="s">
        <v>77</v>
      </c>
      <c r="H724" s="80" t="s">
        <v>45</v>
      </c>
      <c r="I724" s="80" t="s">
        <v>56</v>
      </c>
      <c r="J724" s="124"/>
    </row>
    <row r="725" spans="2:10">
      <c r="B725" s="118"/>
      <c r="C725" s="76"/>
      <c r="D725" s="76"/>
      <c r="E725" s="76"/>
      <c r="F725" s="76"/>
      <c r="G725" s="76"/>
      <c r="H725" s="76"/>
      <c r="I725" s="76"/>
      <c r="J725" s="119"/>
    </row>
    <row r="726" spans="2:10">
      <c r="B726" s="118" t="str">
        <f>+'[1]MANO DE OBRA'!B$8</f>
        <v>CAT I                   PEONES</v>
      </c>
      <c r="C726" s="76"/>
      <c r="D726" s="76"/>
      <c r="E726" s="76">
        <v>4</v>
      </c>
      <c r="F726" s="79">
        <f>+'[1]MANO DE OBRA'!B$22</f>
        <v>1.4282860472222223</v>
      </c>
      <c r="G726" s="76">
        <f>ROUND(E726*F726,2)</f>
        <v>5.71</v>
      </c>
      <c r="H726" s="79">
        <v>0.4</v>
      </c>
      <c r="I726" s="79">
        <f>ROUND(G726*H726,2)</f>
        <v>2.2799999999999998</v>
      </c>
      <c r="J726" s="119"/>
    </row>
    <row r="727" spans="2:10">
      <c r="B727" s="118" t="str">
        <f>+'[1]MANO DE OBRA'!D$8</f>
        <v>CAT III ALB, FIE, CARP, ELEC</v>
      </c>
      <c r="C727" s="76"/>
      <c r="D727" s="76"/>
      <c r="E727" s="76">
        <v>2</v>
      </c>
      <c r="F727" s="79">
        <f>+'[1]MANO DE OBRA'!D$22</f>
        <v>1.4282860472222223</v>
      </c>
      <c r="G727" s="79">
        <f>ROUND(E727*F727,2)</f>
        <v>2.86</v>
      </c>
      <c r="H727" s="79">
        <f>+H726</f>
        <v>0.4</v>
      </c>
      <c r="I727" s="79">
        <f>ROUND(G727*H727,2)</f>
        <v>1.1399999999999999</v>
      </c>
      <c r="J727" s="119"/>
    </row>
    <row r="728" spans="2:10">
      <c r="B728" s="118" t="str">
        <f>+'[1]MANO DE OBRA'!E$8</f>
        <v>CAT IV MAESTRO, PERFORADOR</v>
      </c>
      <c r="C728" s="76"/>
      <c r="D728" s="76"/>
      <c r="E728" s="76">
        <v>2</v>
      </c>
      <c r="F728" s="79">
        <f>+'[1]MANO DE OBRA'!E$22</f>
        <v>1.4282860472222223</v>
      </c>
      <c r="G728" s="79">
        <f>ROUND(E728*F728,2)</f>
        <v>2.86</v>
      </c>
      <c r="H728" s="79">
        <f>+H726</f>
        <v>0.4</v>
      </c>
      <c r="I728" s="79">
        <f>ROUND(G728*H728,2)</f>
        <v>1.1399999999999999</v>
      </c>
      <c r="J728" s="119"/>
    </row>
    <row r="729" spans="2:10">
      <c r="B729" s="118"/>
      <c r="C729" s="76"/>
      <c r="D729" s="76"/>
      <c r="E729" s="76"/>
      <c r="F729" s="79"/>
      <c r="G729" s="79"/>
      <c r="H729" s="79"/>
      <c r="I729" s="79">
        <f>ROUND(G729*H729,2)</f>
        <v>0</v>
      </c>
      <c r="J729" s="119"/>
    </row>
    <row r="730" spans="2:10">
      <c r="B730" s="118" t="s">
        <v>78</v>
      </c>
      <c r="C730" s="76"/>
      <c r="D730" s="76"/>
      <c r="E730" s="76"/>
      <c r="F730" s="76"/>
      <c r="G730" s="76"/>
      <c r="H730" s="76"/>
      <c r="I730" s="76">
        <f>SUM(I726:I729)</f>
        <v>4.5599999999999996</v>
      </c>
      <c r="J730" s="119"/>
    </row>
    <row r="731" spans="2:10">
      <c r="B731" s="118"/>
      <c r="C731" s="76"/>
      <c r="D731" s="76"/>
      <c r="E731" s="76"/>
      <c r="F731" s="76"/>
      <c r="G731" s="76"/>
      <c r="H731" s="76"/>
      <c r="I731" s="76"/>
      <c r="J731" s="119"/>
    </row>
    <row r="732" spans="2:10">
      <c r="B732" s="118" t="s">
        <v>79</v>
      </c>
      <c r="C732" s="76"/>
      <c r="D732" s="76"/>
      <c r="E732" s="76"/>
      <c r="F732" s="76"/>
      <c r="G732" s="76"/>
      <c r="H732" s="76"/>
      <c r="I732" s="76">
        <f>+I730+I712+I701</f>
        <v>145.79</v>
      </c>
      <c r="J732" s="119"/>
    </row>
    <row r="733" spans="2:10">
      <c r="B733" s="118"/>
      <c r="C733" s="76"/>
      <c r="D733" s="76"/>
      <c r="E733" s="76"/>
      <c r="F733" s="76"/>
      <c r="G733" s="76"/>
      <c r="H733" s="76"/>
      <c r="I733" s="76"/>
      <c r="J733" s="119"/>
    </row>
    <row r="734" spans="2:10">
      <c r="B734" s="118" t="s">
        <v>80</v>
      </c>
      <c r="C734" s="76"/>
      <c r="D734" s="76"/>
      <c r="E734" s="76"/>
      <c r="F734" s="76"/>
      <c r="G734" s="76"/>
      <c r="H734" s="76"/>
      <c r="I734" s="76" t="s">
        <v>81</v>
      </c>
      <c r="J734" s="119"/>
    </row>
    <row r="735" spans="2:10">
      <c r="B735" s="120" t="s">
        <v>82</v>
      </c>
      <c r="C735" s="77"/>
      <c r="D735" s="77"/>
      <c r="E735" s="77"/>
      <c r="F735" s="77"/>
      <c r="G735" s="77"/>
      <c r="H735" s="78" t="s">
        <v>47</v>
      </c>
      <c r="I735" s="78" t="s">
        <v>56</v>
      </c>
      <c r="J735" s="126"/>
    </row>
    <row r="736" spans="2:10">
      <c r="B736" s="118"/>
      <c r="C736" s="76"/>
      <c r="D736" s="76"/>
      <c r="E736" s="76"/>
      <c r="F736" s="76"/>
      <c r="G736" s="76"/>
      <c r="H736" s="76"/>
      <c r="I736" s="76"/>
      <c r="J736" s="119"/>
    </row>
    <row r="737" spans="2:10">
      <c r="B737" s="118"/>
      <c r="C737" s="76"/>
      <c r="D737" s="76"/>
      <c r="E737" s="76"/>
      <c r="F737" s="76" t="s">
        <v>83</v>
      </c>
      <c r="G737" s="76"/>
      <c r="H737" s="83">
        <f>+[1]INDIRECTOS!B$10</f>
        <v>0.04</v>
      </c>
      <c r="I737" s="76">
        <f>ROUND(H737*I732,2)</f>
        <v>5.83</v>
      </c>
      <c r="J737" s="119"/>
    </row>
    <row r="738" spans="2:10">
      <c r="B738" s="118"/>
      <c r="C738" s="76"/>
      <c r="D738" s="76"/>
      <c r="E738" s="76"/>
      <c r="F738" s="76" t="s">
        <v>84</v>
      </c>
      <c r="G738" s="76"/>
      <c r="H738" s="83">
        <f>+[1]INDIRECTOS!B$11</f>
        <v>0.04</v>
      </c>
      <c r="I738" s="76">
        <f>ROUND(H738*I732,2)</f>
        <v>5.83</v>
      </c>
      <c r="J738" s="119"/>
    </row>
    <row r="739" spans="2:10">
      <c r="B739" s="118"/>
      <c r="C739" s="76"/>
      <c r="D739" s="76"/>
      <c r="E739" s="76"/>
      <c r="F739" s="76" t="s">
        <v>85</v>
      </c>
      <c r="G739" s="76"/>
      <c r="H739" s="83">
        <f>+[1]INDIRECTOS!B$12</f>
        <v>0.02</v>
      </c>
      <c r="I739" s="76">
        <f>ROUND(H739*I732,2)</f>
        <v>2.92</v>
      </c>
      <c r="J739" s="119"/>
    </row>
    <row r="740" spans="2:10">
      <c r="B740" s="118" t="s">
        <v>86</v>
      </c>
      <c r="C740" s="76"/>
      <c r="D740" s="76"/>
      <c r="E740" s="76"/>
      <c r="F740" s="76"/>
      <c r="G740" s="76"/>
      <c r="H740" s="76"/>
      <c r="I740" s="76">
        <f>SUM(I737:I739)</f>
        <v>14.58</v>
      </c>
      <c r="J740" s="119"/>
    </row>
    <row r="741" spans="2:10">
      <c r="B741" s="118" t="s">
        <v>87</v>
      </c>
      <c r="C741" s="76"/>
      <c r="D741" s="76"/>
      <c r="E741" s="76"/>
      <c r="F741" s="76"/>
      <c r="G741" s="76"/>
      <c r="H741" s="76"/>
      <c r="I741" s="76">
        <f>+I732+I740</f>
        <v>160.37</v>
      </c>
      <c r="J741" s="119"/>
    </row>
    <row r="742" spans="2:10" ht="13.5" thickBot="1">
      <c r="B742" s="127" t="s">
        <v>88</v>
      </c>
      <c r="C742" s="128"/>
      <c r="D742" s="128"/>
      <c r="E742" s="128"/>
      <c r="F742" s="128"/>
      <c r="G742" s="128"/>
      <c r="H742" s="128" t="s">
        <v>89</v>
      </c>
      <c r="I742" s="128">
        <f>+I741</f>
        <v>160.37</v>
      </c>
      <c r="J742" s="129"/>
    </row>
    <row r="744" spans="2:10" ht="15.75">
      <c r="B744" s="181" t="s">
        <v>175</v>
      </c>
      <c r="C744" s="181"/>
      <c r="D744" s="181"/>
      <c r="E744" s="181"/>
      <c r="F744" s="181"/>
      <c r="G744" s="181"/>
      <c r="H744" s="181"/>
      <c r="I744" s="181"/>
      <c r="J744" s="181"/>
    </row>
    <row r="745" spans="2:10" ht="13.5" thickBot="1"/>
    <row r="746" spans="2:10">
      <c r="B746" s="178" t="s">
        <v>33</v>
      </c>
      <c r="C746" s="179"/>
      <c r="D746" s="179"/>
      <c r="E746" s="179"/>
      <c r="F746" s="179"/>
      <c r="G746" s="179"/>
      <c r="H746" s="179"/>
      <c r="I746" s="179"/>
      <c r="J746" s="180"/>
    </row>
    <row r="747" spans="2:10" ht="15.75">
      <c r="B747" s="114" t="s">
        <v>21</v>
      </c>
      <c r="C747" s="1"/>
      <c r="D747" s="1"/>
      <c r="E747" s="1"/>
      <c r="F747" s="1"/>
      <c r="G747" s="1"/>
      <c r="H747" s="1"/>
      <c r="I747" s="1"/>
      <c r="J747" s="115"/>
    </row>
    <row r="748" spans="2:10" ht="15.75">
      <c r="B748" s="116" t="s">
        <v>22</v>
      </c>
      <c r="C748" s="70"/>
      <c r="D748" s="70"/>
      <c r="E748" s="70"/>
      <c r="F748" s="70"/>
      <c r="G748" s="70"/>
      <c r="H748" s="70"/>
      <c r="I748" s="70"/>
      <c r="J748" s="117"/>
    </row>
    <row r="749" spans="2:10">
      <c r="B749" s="118" t="s">
        <v>34</v>
      </c>
      <c r="C749" s="76"/>
      <c r="D749" s="76"/>
      <c r="E749" s="76"/>
      <c r="F749" s="76"/>
      <c r="G749" s="76"/>
      <c r="H749" s="76"/>
      <c r="I749" s="76"/>
      <c r="J749" s="119"/>
    </row>
    <row r="750" spans="2:10">
      <c r="B750" s="118" t="s">
        <v>35</v>
      </c>
      <c r="C750" s="141" t="s">
        <v>197</v>
      </c>
      <c r="D750" s="76"/>
      <c r="E750" s="76"/>
      <c r="F750" s="76"/>
      <c r="G750" s="76"/>
      <c r="H750" s="76"/>
      <c r="I750" s="76"/>
      <c r="J750" s="119"/>
    </row>
    <row r="751" spans="2:10">
      <c r="B751" s="118" t="s">
        <v>37</v>
      </c>
      <c r="C751" s="75"/>
      <c r="D751" s="76"/>
      <c r="E751" s="76"/>
      <c r="F751" s="76"/>
      <c r="G751" s="76"/>
      <c r="H751" s="141" t="s">
        <v>217</v>
      </c>
      <c r="I751" s="141" t="s">
        <v>15</v>
      </c>
      <c r="J751" s="119"/>
    </row>
    <row r="752" spans="2:10">
      <c r="B752" s="118" t="s">
        <v>38</v>
      </c>
      <c r="C752" s="76"/>
      <c r="D752" s="76"/>
      <c r="E752" s="76"/>
      <c r="F752" s="76"/>
      <c r="G752" s="76"/>
      <c r="H752" s="76"/>
      <c r="I752" s="76"/>
      <c r="J752" s="119"/>
    </row>
    <row r="753" spans="2:10">
      <c r="B753" s="120" t="s">
        <v>39</v>
      </c>
      <c r="C753" s="78" t="s">
        <v>40</v>
      </c>
      <c r="D753" s="78" t="s">
        <v>41</v>
      </c>
      <c r="E753" s="78" t="s">
        <v>42</v>
      </c>
      <c r="F753" s="78" t="s">
        <v>43</v>
      </c>
      <c r="G753" s="78" t="s">
        <v>44</v>
      </c>
      <c r="H753" s="78" t="s">
        <v>45</v>
      </c>
      <c r="I753" s="78" t="s">
        <v>46</v>
      </c>
      <c r="J753" s="121"/>
    </row>
    <row r="754" spans="2:10">
      <c r="B754" s="118" t="s">
        <v>48</v>
      </c>
      <c r="C754" s="76"/>
      <c r="D754" s="76"/>
      <c r="E754" s="76"/>
      <c r="F754" s="76"/>
      <c r="G754" s="76"/>
      <c r="H754" s="76"/>
      <c r="I754" s="76"/>
      <c r="J754" s="119"/>
    </row>
    <row r="755" spans="2:10">
      <c r="B755" s="118"/>
      <c r="C755" s="76"/>
      <c r="D755" s="76"/>
      <c r="E755" s="79"/>
      <c r="F755" s="79"/>
      <c r="G755" s="79"/>
      <c r="H755" s="79"/>
      <c r="I755" s="79">
        <f>+ROUND(G755*H755,2)</f>
        <v>0</v>
      </c>
      <c r="J755" s="119"/>
    </row>
    <row r="756" spans="2:10">
      <c r="B756" s="118"/>
      <c r="C756" s="76"/>
      <c r="D756" s="76"/>
      <c r="E756" s="79"/>
      <c r="F756" s="79"/>
      <c r="G756" s="79"/>
      <c r="H756" s="79"/>
      <c r="I756" s="79">
        <f>+ROUND(G756*H756,2)</f>
        <v>0</v>
      </c>
      <c r="J756" s="119"/>
    </row>
    <row r="757" spans="2:10">
      <c r="B757" s="118" t="str">
        <f>+[1]EQUIPOS!A$32</f>
        <v>HERRAMIENTAS MENORES</v>
      </c>
      <c r="C757" s="76"/>
      <c r="D757" s="76"/>
      <c r="E757" s="79"/>
      <c r="F757" s="79"/>
      <c r="G757" s="79"/>
      <c r="H757" s="79"/>
      <c r="I757" s="79">
        <f>ROUND(I787*5%,2)</f>
        <v>0.23</v>
      </c>
      <c r="J757" s="119"/>
    </row>
    <row r="758" spans="2:10">
      <c r="B758" s="118" t="s">
        <v>49</v>
      </c>
      <c r="C758" s="76"/>
      <c r="D758" s="76"/>
      <c r="E758" s="79"/>
      <c r="F758" s="79"/>
      <c r="G758" s="79"/>
      <c r="H758" s="79"/>
      <c r="I758" s="79">
        <f>SUM(I755:I757)</f>
        <v>0.23</v>
      </c>
      <c r="J758" s="119"/>
    </row>
    <row r="759" spans="2:10">
      <c r="B759" s="118" t="s">
        <v>50</v>
      </c>
      <c r="C759" s="76"/>
      <c r="D759" s="76"/>
      <c r="E759" s="76"/>
      <c r="F759" s="76"/>
      <c r="G759" s="76"/>
      <c r="H759" s="76"/>
      <c r="I759" s="76"/>
      <c r="J759" s="119"/>
    </row>
    <row r="760" spans="2:10">
      <c r="B760" s="118" t="s">
        <v>51</v>
      </c>
      <c r="C760" s="76"/>
      <c r="D760" s="76"/>
      <c r="E760" s="76"/>
      <c r="F760" s="76"/>
      <c r="G760" s="76"/>
      <c r="H760" s="76"/>
      <c r="I760" s="76"/>
      <c r="J760" s="119"/>
    </row>
    <row r="761" spans="2:10">
      <c r="B761" s="122" t="s">
        <v>52</v>
      </c>
      <c r="C761" s="78"/>
      <c r="D761" s="78"/>
      <c r="E761" s="78"/>
      <c r="F761" s="78" t="s">
        <v>53</v>
      </c>
      <c r="G761" s="78" t="s">
        <v>54</v>
      </c>
      <c r="H761" s="78" t="s">
        <v>55</v>
      </c>
      <c r="I761" s="78" t="s">
        <v>56</v>
      </c>
      <c r="J761" s="121"/>
    </row>
    <row r="762" spans="2:10">
      <c r="B762" s="118" t="s">
        <v>50</v>
      </c>
      <c r="C762" s="76"/>
      <c r="D762" s="76"/>
      <c r="E762" s="76"/>
      <c r="F762" s="76"/>
      <c r="G762" s="76"/>
      <c r="H762" s="76"/>
      <c r="I762" s="76"/>
      <c r="J762" s="119"/>
    </row>
    <row r="763" spans="2:10">
      <c r="B763" s="132" t="s">
        <v>198</v>
      </c>
      <c r="C763" s="76"/>
      <c r="D763" s="76"/>
      <c r="E763" s="76"/>
      <c r="F763" s="79">
        <v>118</v>
      </c>
      <c r="G763" s="76" t="str">
        <f>+[1]MATERIALES!B$88</f>
        <v>U</v>
      </c>
      <c r="H763" s="76">
        <v>1</v>
      </c>
      <c r="I763" s="79">
        <f t="shared" ref="I763:I768" si="10">ROUND(F763*H763,2)</f>
        <v>118</v>
      </c>
      <c r="J763" s="119"/>
    </row>
    <row r="764" spans="2:10">
      <c r="B764" s="118"/>
      <c r="C764" s="76"/>
      <c r="D764" s="76"/>
      <c r="E764" s="76"/>
      <c r="F764" s="79"/>
      <c r="G764" s="76"/>
      <c r="H764" s="76"/>
      <c r="I764" s="79">
        <f t="shared" si="10"/>
        <v>0</v>
      </c>
      <c r="J764" s="119"/>
    </row>
    <row r="765" spans="2:10">
      <c r="B765" s="118"/>
      <c r="C765" s="76"/>
      <c r="D765" s="76"/>
      <c r="E765" s="76"/>
      <c r="F765" s="79"/>
      <c r="G765" s="76"/>
      <c r="H765" s="76"/>
      <c r="I765" s="79">
        <f t="shared" si="10"/>
        <v>0</v>
      </c>
      <c r="J765" s="119"/>
    </row>
    <row r="766" spans="2:10">
      <c r="B766" s="118"/>
      <c r="C766" s="76"/>
      <c r="D766" s="76"/>
      <c r="E766" s="76"/>
      <c r="F766" s="79"/>
      <c r="G766" s="76"/>
      <c r="H766" s="79"/>
      <c r="I766" s="79">
        <f t="shared" si="10"/>
        <v>0</v>
      </c>
      <c r="J766" s="119"/>
    </row>
    <row r="767" spans="2:10">
      <c r="B767" s="118"/>
      <c r="C767" s="76"/>
      <c r="D767" s="76"/>
      <c r="E767" s="76"/>
      <c r="F767" s="79"/>
      <c r="G767" s="76"/>
      <c r="H767" s="79"/>
      <c r="I767" s="79">
        <f t="shared" si="10"/>
        <v>0</v>
      </c>
      <c r="J767" s="119"/>
    </row>
    <row r="768" spans="2:10">
      <c r="B768" s="118"/>
      <c r="C768" s="76"/>
      <c r="D768" s="76"/>
      <c r="E768" s="76"/>
      <c r="F768" s="79"/>
      <c r="G768" s="76"/>
      <c r="H768" s="79"/>
      <c r="I768" s="79">
        <f t="shared" si="10"/>
        <v>0</v>
      </c>
      <c r="J768" s="119"/>
    </row>
    <row r="769" spans="2:10">
      <c r="B769" s="118" t="s">
        <v>60</v>
      </c>
      <c r="C769" s="76"/>
      <c r="D769" s="76"/>
      <c r="E769" s="76"/>
      <c r="F769" s="76"/>
      <c r="G769" s="76"/>
      <c r="H769" s="76"/>
      <c r="I769" s="79">
        <f>SUM(I763:I768)</f>
        <v>118</v>
      </c>
      <c r="J769" s="119"/>
    </row>
    <row r="770" spans="2:10">
      <c r="B770" s="118" t="s">
        <v>50</v>
      </c>
      <c r="C770" s="76"/>
      <c r="D770" s="76"/>
      <c r="E770" s="76"/>
      <c r="F770" s="76"/>
      <c r="G770" s="76"/>
      <c r="H770" s="76"/>
      <c r="I770" s="76"/>
      <c r="J770" s="119"/>
    </row>
    <row r="771" spans="2:10">
      <c r="B771" s="118" t="s">
        <v>61</v>
      </c>
      <c r="C771" s="76"/>
      <c r="D771" s="76"/>
      <c r="E771" s="76"/>
      <c r="F771" s="76"/>
      <c r="G771" s="76"/>
      <c r="H771" s="76"/>
      <c r="I771" s="76"/>
      <c r="J771" s="119"/>
    </row>
    <row r="772" spans="2:10">
      <c r="B772" s="123" t="s">
        <v>62</v>
      </c>
      <c r="C772" s="80"/>
      <c r="D772" s="81" t="s">
        <v>63</v>
      </c>
      <c r="E772" s="80" t="s">
        <v>64</v>
      </c>
      <c r="F772" s="80" t="s">
        <v>65</v>
      </c>
      <c r="G772" s="80" t="s">
        <v>66</v>
      </c>
      <c r="H772" s="80" t="s">
        <v>67</v>
      </c>
      <c r="I772" s="80" t="s">
        <v>68</v>
      </c>
      <c r="J772" s="124"/>
    </row>
    <row r="773" spans="2:10">
      <c r="B773" s="118" t="s">
        <v>69</v>
      </c>
      <c r="C773" s="76"/>
      <c r="D773" s="76" t="s">
        <v>70</v>
      </c>
      <c r="E773" s="76"/>
      <c r="F773" s="76"/>
      <c r="G773" s="76"/>
      <c r="H773" s="76"/>
      <c r="I773" s="76"/>
      <c r="J773" s="119"/>
    </row>
    <row r="774" spans="2:10">
      <c r="B774" s="118" t="s">
        <v>71</v>
      </c>
      <c r="C774" s="76"/>
      <c r="D774" s="76"/>
      <c r="E774" s="76"/>
      <c r="F774" s="76"/>
      <c r="G774" s="76"/>
      <c r="H774" s="76"/>
      <c r="I774" s="76"/>
      <c r="J774" s="119"/>
    </row>
    <row r="775" spans="2:10">
      <c r="B775" s="118"/>
      <c r="C775" s="76"/>
      <c r="D775" s="76"/>
      <c r="E775" s="76"/>
      <c r="F775" s="76"/>
      <c r="G775" s="76"/>
      <c r="H775" s="76"/>
      <c r="I775" s="76"/>
      <c r="J775" s="119"/>
    </row>
    <row r="776" spans="2:10">
      <c r="B776" s="118"/>
      <c r="C776" s="76"/>
      <c r="D776" s="76"/>
      <c r="E776" s="76"/>
      <c r="F776" s="76"/>
      <c r="G776" s="76"/>
      <c r="H776" s="76"/>
      <c r="I776" s="76"/>
      <c r="J776" s="119"/>
    </row>
    <row r="777" spans="2:10">
      <c r="B777" s="118"/>
      <c r="C777" s="76"/>
      <c r="D777" s="76"/>
      <c r="E777" s="76"/>
      <c r="F777" s="76"/>
      <c r="G777" s="76"/>
      <c r="H777" s="76"/>
      <c r="I777" s="76"/>
      <c r="J777" s="119"/>
    </row>
    <row r="778" spans="2:10">
      <c r="B778" s="118" t="s">
        <v>72</v>
      </c>
      <c r="C778" s="76"/>
      <c r="D778" s="76"/>
      <c r="E778" s="76"/>
      <c r="F778" s="76"/>
      <c r="G778" s="76"/>
      <c r="H778" s="76"/>
      <c r="I778" s="76"/>
      <c r="J778" s="119"/>
    </row>
    <row r="779" spans="2:10">
      <c r="B779" s="118" t="s">
        <v>73</v>
      </c>
      <c r="C779" s="76"/>
      <c r="D779" s="76"/>
      <c r="E779" s="76"/>
      <c r="F779" s="76"/>
      <c r="G779" s="76"/>
      <c r="H779" s="76"/>
      <c r="I779" s="76"/>
      <c r="J779" s="119"/>
    </row>
    <row r="780" spans="2:10">
      <c r="B780" s="118" t="s">
        <v>74</v>
      </c>
      <c r="C780" s="76"/>
      <c r="D780" s="76"/>
      <c r="E780" s="76"/>
      <c r="F780" s="76"/>
      <c r="G780" s="76"/>
      <c r="H780" s="76"/>
      <c r="I780" s="76"/>
      <c r="J780" s="119"/>
    </row>
    <row r="781" spans="2:10">
      <c r="B781" s="125" t="s">
        <v>75</v>
      </c>
      <c r="C781" s="82"/>
      <c r="D781" s="82"/>
      <c r="E781" s="80" t="s">
        <v>55</v>
      </c>
      <c r="F781" s="80" t="s">
        <v>76</v>
      </c>
      <c r="G781" s="80" t="s">
        <v>77</v>
      </c>
      <c r="H781" s="80" t="s">
        <v>45</v>
      </c>
      <c r="I781" s="80" t="s">
        <v>56</v>
      </c>
      <c r="J781" s="124"/>
    </row>
    <row r="782" spans="2:10">
      <c r="B782" s="118"/>
      <c r="C782" s="76"/>
      <c r="D782" s="76"/>
      <c r="E782" s="76"/>
      <c r="F782" s="76"/>
      <c r="G782" s="76"/>
      <c r="H782" s="76"/>
      <c r="I782" s="76"/>
      <c r="J782" s="119"/>
    </row>
    <row r="783" spans="2:10">
      <c r="B783" s="118" t="str">
        <f>+'[1]MANO DE OBRA'!B$8</f>
        <v>CAT I                   PEONES</v>
      </c>
      <c r="C783" s="76"/>
      <c r="D783" s="76"/>
      <c r="E783" s="76">
        <v>4</v>
      </c>
      <c r="F783" s="79">
        <f>+'[1]MANO DE OBRA'!B$22</f>
        <v>1.4282860472222223</v>
      </c>
      <c r="G783" s="76">
        <f>ROUND(E783*F783,2)</f>
        <v>5.71</v>
      </c>
      <c r="H783" s="79">
        <v>0.4</v>
      </c>
      <c r="I783" s="79">
        <f>ROUND(G783*H783,2)</f>
        <v>2.2799999999999998</v>
      </c>
      <c r="J783" s="119"/>
    </row>
    <row r="784" spans="2:10">
      <c r="B784" s="118" t="str">
        <f>+'[1]MANO DE OBRA'!D$8</f>
        <v>CAT III ALB, FIE, CARP, ELEC</v>
      </c>
      <c r="C784" s="76"/>
      <c r="D784" s="76"/>
      <c r="E784" s="76">
        <v>2</v>
      </c>
      <c r="F784" s="79">
        <f>+'[1]MANO DE OBRA'!D$22</f>
        <v>1.4282860472222223</v>
      </c>
      <c r="G784" s="79">
        <f>ROUND(E784*F784,2)</f>
        <v>2.86</v>
      </c>
      <c r="H784" s="79">
        <f>+H783</f>
        <v>0.4</v>
      </c>
      <c r="I784" s="79">
        <f>ROUND(G784*H784,2)</f>
        <v>1.1399999999999999</v>
      </c>
      <c r="J784" s="119"/>
    </row>
    <row r="785" spans="2:10">
      <c r="B785" s="118" t="str">
        <f>+'[1]MANO DE OBRA'!E$8</f>
        <v>CAT IV MAESTRO, PERFORADOR</v>
      </c>
      <c r="C785" s="76"/>
      <c r="D785" s="76"/>
      <c r="E785" s="76">
        <v>2</v>
      </c>
      <c r="F785" s="79">
        <f>+'[1]MANO DE OBRA'!E$22</f>
        <v>1.4282860472222223</v>
      </c>
      <c r="G785" s="79">
        <f>ROUND(E785*F785,2)</f>
        <v>2.86</v>
      </c>
      <c r="H785" s="79">
        <f>+H783</f>
        <v>0.4</v>
      </c>
      <c r="I785" s="79">
        <f>ROUND(G785*H785,2)</f>
        <v>1.1399999999999999</v>
      </c>
      <c r="J785" s="119"/>
    </row>
    <row r="786" spans="2:10">
      <c r="B786" s="118"/>
      <c r="C786" s="76"/>
      <c r="D786" s="76"/>
      <c r="E786" s="76"/>
      <c r="F786" s="79"/>
      <c r="G786" s="79"/>
      <c r="H786" s="79"/>
      <c r="I786" s="79">
        <f>ROUND(G786*H786,2)</f>
        <v>0</v>
      </c>
      <c r="J786" s="119"/>
    </row>
    <row r="787" spans="2:10">
      <c r="B787" s="118" t="s">
        <v>78</v>
      </c>
      <c r="C787" s="76"/>
      <c r="D787" s="76"/>
      <c r="E787" s="76"/>
      <c r="F787" s="76"/>
      <c r="G787" s="76"/>
      <c r="H787" s="76"/>
      <c r="I787" s="76">
        <f>SUM(I783:I786)</f>
        <v>4.5599999999999996</v>
      </c>
      <c r="J787" s="119"/>
    </row>
    <row r="788" spans="2:10">
      <c r="B788" s="118"/>
      <c r="C788" s="76"/>
      <c r="D788" s="76"/>
      <c r="E788" s="76"/>
      <c r="F788" s="76"/>
      <c r="G788" s="76"/>
      <c r="H788" s="76"/>
      <c r="I788" s="76"/>
      <c r="J788" s="119"/>
    </row>
    <row r="789" spans="2:10">
      <c r="B789" s="118" t="s">
        <v>79</v>
      </c>
      <c r="C789" s="76"/>
      <c r="D789" s="76"/>
      <c r="E789" s="76"/>
      <c r="F789" s="76"/>
      <c r="G789" s="76"/>
      <c r="H789" s="76"/>
      <c r="I789" s="76">
        <f>+I787+I769+I758</f>
        <v>122.79</v>
      </c>
      <c r="J789" s="119"/>
    </row>
    <row r="790" spans="2:10">
      <c r="B790" s="118"/>
      <c r="C790" s="76"/>
      <c r="D790" s="76"/>
      <c r="E790" s="76"/>
      <c r="F790" s="76"/>
      <c r="G790" s="76"/>
      <c r="H790" s="76"/>
      <c r="I790" s="76"/>
      <c r="J790" s="119"/>
    </row>
    <row r="791" spans="2:10">
      <c r="B791" s="118" t="s">
        <v>80</v>
      </c>
      <c r="C791" s="76"/>
      <c r="D791" s="76"/>
      <c r="E791" s="76"/>
      <c r="F791" s="76"/>
      <c r="G791" s="76"/>
      <c r="H791" s="76"/>
      <c r="I791" s="76" t="s">
        <v>81</v>
      </c>
      <c r="J791" s="119"/>
    </row>
    <row r="792" spans="2:10">
      <c r="B792" s="120" t="s">
        <v>82</v>
      </c>
      <c r="C792" s="77"/>
      <c r="D792" s="77"/>
      <c r="E792" s="77"/>
      <c r="F792" s="77"/>
      <c r="G792" s="77"/>
      <c r="H792" s="78" t="s">
        <v>47</v>
      </c>
      <c r="I792" s="78" t="s">
        <v>56</v>
      </c>
      <c r="J792" s="126"/>
    </row>
    <row r="793" spans="2:10">
      <c r="B793" s="118"/>
      <c r="C793" s="76"/>
      <c r="D793" s="76"/>
      <c r="E793" s="76"/>
      <c r="F793" s="76"/>
      <c r="G793" s="76"/>
      <c r="H793" s="76"/>
      <c r="I793" s="76"/>
      <c r="J793" s="119"/>
    </row>
    <row r="794" spans="2:10">
      <c r="B794" s="118"/>
      <c r="C794" s="76"/>
      <c r="D794" s="76"/>
      <c r="E794" s="76"/>
      <c r="F794" s="76" t="s">
        <v>83</v>
      </c>
      <c r="G794" s="76"/>
      <c r="H794" s="83">
        <f>+[1]INDIRECTOS!B$10</f>
        <v>0.04</v>
      </c>
      <c r="I794" s="76">
        <f>ROUND(H794*I789,2)</f>
        <v>4.91</v>
      </c>
      <c r="J794" s="119"/>
    </row>
    <row r="795" spans="2:10">
      <c r="B795" s="118"/>
      <c r="C795" s="76"/>
      <c r="D795" s="76"/>
      <c r="E795" s="76"/>
      <c r="F795" s="76" t="s">
        <v>84</v>
      </c>
      <c r="G795" s="76"/>
      <c r="H795" s="83">
        <f>+[1]INDIRECTOS!B$11</f>
        <v>0.04</v>
      </c>
      <c r="I795" s="76">
        <f>ROUND(H795*I789,2)</f>
        <v>4.91</v>
      </c>
      <c r="J795" s="119"/>
    </row>
    <row r="796" spans="2:10">
      <c r="B796" s="118"/>
      <c r="C796" s="76"/>
      <c r="D796" s="76"/>
      <c r="E796" s="76"/>
      <c r="F796" s="76" t="s">
        <v>85</v>
      </c>
      <c r="G796" s="76"/>
      <c r="H796" s="83">
        <f>+[1]INDIRECTOS!B$12</f>
        <v>0.02</v>
      </c>
      <c r="I796" s="76">
        <f>ROUND(H796*I789,2)</f>
        <v>2.46</v>
      </c>
      <c r="J796" s="119"/>
    </row>
    <row r="797" spans="2:10">
      <c r="B797" s="118" t="s">
        <v>86</v>
      </c>
      <c r="C797" s="76"/>
      <c r="D797" s="76"/>
      <c r="E797" s="76"/>
      <c r="F797" s="76"/>
      <c r="G797" s="76"/>
      <c r="H797" s="76"/>
      <c r="I797" s="76">
        <f>SUM(I794:I796)</f>
        <v>12.280000000000001</v>
      </c>
      <c r="J797" s="119"/>
    </row>
    <row r="798" spans="2:10">
      <c r="B798" s="118" t="s">
        <v>87</v>
      </c>
      <c r="C798" s="76"/>
      <c r="D798" s="76"/>
      <c r="E798" s="76"/>
      <c r="F798" s="76"/>
      <c r="G798" s="76"/>
      <c r="H798" s="76"/>
      <c r="I798" s="76">
        <f>+I789+I797</f>
        <v>135.07</v>
      </c>
      <c r="J798" s="119"/>
    </row>
    <row r="799" spans="2:10" ht="13.5" thickBot="1">
      <c r="B799" s="127" t="s">
        <v>88</v>
      </c>
      <c r="C799" s="128"/>
      <c r="D799" s="128"/>
      <c r="E799" s="128"/>
      <c r="F799" s="128"/>
      <c r="G799" s="128"/>
      <c r="H799" s="128" t="s">
        <v>89</v>
      </c>
      <c r="I799" s="128">
        <f>+I798</f>
        <v>135.07</v>
      </c>
      <c r="J799" s="129"/>
    </row>
    <row r="801" spans="2:10" ht="15.75">
      <c r="B801" s="181" t="s">
        <v>176</v>
      </c>
      <c r="C801" s="181"/>
      <c r="D801" s="181"/>
      <c r="E801" s="181"/>
      <c r="F801" s="181"/>
      <c r="G801" s="181"/>
      <c r="H801" s="181"/>
      <c r="I801" s="181"/>
      <c r="J801" s="181"/>
    </row>
    <row r="802" spans="2:10" ht="13.5" thickBot="1"/>
    <row r="803" spans="2:10">
      <c r="B803" s="178" t="s">
        <v>33</v>
      </c>
      <c r="C803" s="179"/>
      <c r="D803" s="179"/>
      <c r="E803" s="179"/>
      <c r="F803" s="179"/>
      <c r="G803" s="179"/>
      <c r="H803" s="179"/>
      <c r="I803" s="179"/>
      <c r="J803" s="180"/>
    </row>
    <row r="804" spans="2:10" ht="15.75">
      <c r="B804" s="114" t="s">
        <v>21</v>
      </c>
      <c r="C804" s="1"/>
      <c r="D804" s="1"/>
      <c r="E804" s="1"/>
      <c r="F804" s="1"/>
      <c r="G804" s="1"/>
      <c r="H804" s="1"/>
      <c r="I804" s="1"/>
      <c r="J804" s="115"/>
    </row>
    <row r="805" spans="2:10" ht="15.75">
      <c r="B805" s="116" t="s">
        <v>22</v>
      </c>
      <c r="C805" s="70"/>
      <c r="D805" s="70"/>
      <c r="E805" s="70"/>
      <c r="F805" s="70"/>
      <c r="G805" s="70"/>
      <c r="H805" s="70"/>
      <c r="I805" s="70"/>
      <c r="J805" s="117"/>
    </row>
    <row r="806" spans="2:10">
      <c r="B806" s="118" t="s">
        <v>34</v>
      </c>
      <c r="C806" s="76"/>
      <c r="D806" s="76"/>
      <c r="E806" s="76"/>
      <c r="F806" s="76"/>
      <c r="G806" s="76"/>
      <c r="H806" s="76"/>
      <c r="I806" s="76"/>
      <c r="J806" s="119"/>
    </row>
    <row r="807" spans="2:10">
      <c r="B807" s="118" t="s">
        <v>35</v>
      </c>
      <c r="C807" s="76" t="s">
        <v>98</v>
      </c>
      <c r="D807" s="76"/>
      <c r="E807" s="76"/>
      <c r="F807" s="76"/>
      <c r="G807" s="76"/>
      <c r="H807" s="76"/>
      <c r="I807" s="76"/>
      <c r="J807" s="119"/>
    </row>
    <row r="808" spans="2:10">
      <c r="B808" s="118" t="s">
        <v>37</v>
      </c>
      <c r="C808" s="76"/>
      <c r="D808" s="76"/>
      <c r="E808" s="76"/>
      <c r="F808" s="76"/>
      <c r="G808" s="76"/>
      <c r="H808" s="141" t="s">
        <v>217</v>
      </c>
      <c r="I808" s="141" t="s">
        <v>15</v>
      </c>
      <c r="J808" s="119"/>
    </row>
    <row r="809" spans="2:10">
      <c r="B809" s="118" t="s">
        <v>38</v>
      </c>
      <c r="C809" s="76"/>
      <c r="D809" s="76"/>
      <c r="E809" s="76"/>
      <c r="F809" s="76"/>
      <c r="G809" s="76"/>
      <c r="H809" s="76"/>
      <c r="I809" s="76"/>
      <c r="J809" s="119"/>
    </row>
    <row r="810" spans="2:10">
      <c r="B810" s="120" t="s">
        <v>39</v>
      </c>
      <c r="C810" s="78" t="s">
        <v>40</v>
      </c>
      <c r="D810" s="78" t="s">
        <v>41</v>
      </c>
      <c r="E810" s="78" t="s">
        <v>42</v>
      </c>
      <c r="F810" s="78" t="s">
        <v>43</v>
      </c>
      <c r="G810" s="78" t="s">
        <v>44</v>
      </c>
      <c r="H810" s="78" t="s">
        <v>45</v>
      </c>
      <c r="I810" s="78" t="s">
        <v>46</v>
      </c>
      <c r="J810" s="121"/>
    </row>
    <row r="811" spans="2:10">
      <c r="B811" s="118" t="s">
        <v>48</v>
      </c>
      <c r="C811" s="76"/>
      <c r="D811" s="76"/>
      <c r="E811" s="76"/>
      <c r="F811" s="76"/>
      <c r="G811" s="76"/>
      <c r="H811" s="76"/>
      <c r="I811" s="76"/>
      <c r="J811" s="119"/>
    </row>
    <row r="812" spans="2:10">
      <c r="B812" s="118"/>
      <c r="C812" s="76"/>
      <c r="D812" s="76"/>
      <c r="E812" s="79"/>
      <c r="F812" s="79"/>
      <c r="G812" s="79"/>
      <c r="H812" s="79"/>
      <c r="I812" s="79">
        <f>+ROUND(G812*H812,2)</f>
        <v>0</v>
      </c>
      <c r="J812" s="119"/>
    </row>
    <row r="813" spans="2:10">
      <c r="B813" s="118"/>
      <c r="C813" s="76"/>
      <c r="D813" s="76"/>
      <c r="E813" s="79"/>
      <c r="F813" s="79"/>
      <c r="G813" s="79"/>
      <c r="H813" s="79"/>
      <c r="I813" s="79">
        <f>+ROUND(G813*H813,2)</f>
        <v>0</v>
      </c>
      <c r="J813" s="119"/>
    </row>
    <row r="814" spans="2:10">
      <c r="B814" s="118" t="str">
        <f>+[1]EQUIPOS!A$32</f>
        <v>HERRAMIENTAS MENORES</v>
      </c>
      <c r="C814" s="76"/>
      <c r="D814" s="76"/>
      <c r="E814" s="79"/>
      <c r="F814" s="79"/>
      <c r="G814" s="79"/>
      <c r="H814" s="79"/>
      <c r="I814" s="79">
        <f>ROUND(I844*5%,2)</f>
        <v>0.23</v>
      </c>
      <c r="J814" s="119"/>
    </row>
    <row r="815" spans="2:10">
      <c r="B815" s="118" t="s">
        <v>49</v>
      </c>
      <c r="C815" s="76"/>
      <c r="D815" s="76"/>
      <c r="E815" s="79"/>
      <c r="F815" s="79"/>
      <c r="G815" s="79"/>
      <c r="H815" s="79"/>
      <c r="I815" s="79">
        <f>SUM(I812:I814)</f>
        <v>0.23</v>
      </c>
      <c r="J815" s="119"/>
    </row>
    <row r="816" spans="2:10">
      <c r="B816" s="118" t="s">
        <v>50</v>
      </c>
      <c r="C816" s="76"/>
      <c r="D816" s="76"/>
      <c r="E816" s="76"/>
      <c r="F816" s="76"/>
      <c r="G816" s="76"/>
      <c r="H816" s="76"/>
      <c r="I816" s="76"/>
      <c r="J816" s="119"/>
    </row>
    <row r="817" spans="2:10">
      <c r="B817" s="118" t="s">
        <v>51</v>
      </c>
      <c r="C817" s="76"/>
      <c r="D817" s="76"/>
      <c r="E817" s="76"/>
      <c r="F817" s="76"/>
      <c r="G817" s="76"/>
      <c r="H817" s="76"/>
      <c r="I817" s="76"/>
      <c r="J817" s="119"/>
    </row>
    <row r="818" spans="2:10">
      <c r="B818" s="122" t="s">
        <v>52</v>
      </c>
      <c r="C818" s="78"/>
      <c r="D818" s="78"/>
      <c r="E818" s="78"/>
      <c r="F818" s="78" t="s">
        <v>53</v>
      </c>
      <c r="G818" s="78" t="s">
        <v>54</v>
      </c>
      <c r="H818" s="78" t="s">
        <v>55</v>
      </c>
      <c r="I818" s="78" t="s">
        <v>56</v>
      </c>
      <c r="J818" s="121"/>
    </row>
    <row r="819" spans="2:10">
      <c r="B819" s="118" t="s">
        <v>50</v>
      </c>
      <c r="C819" s="76"/>
      <c r="D819" s="76"/>
      <c r="E819" s="76"/>
      <c r="F819" s="76"/>
      <c r="G819" s="76"/>
      <c r="H819" s="76"/>
      <c r="I819" s="76"/>
      <c r="J819" s="119"/>
    </row>
    <row r="820" spans="2:10">
      <c r="B820" s="118" t="str">
        <f>+[1]MATERIALES!A$83</f>
        <v>TAPAS DE HORMIGON ARMADO60 X60 CM,PARA ACERA C/MARCOY CONTMARC</v>
      </c>
      <c r="C820" s="76"/>
      <c r="D820" s="76"/>
      <c r="E820" s="76"/>
      <c r="F820" s="79">
        <f>+[1]MATERIALES!F$83</f>
        <v>31</v>
      </c>
      <c r="G820" s="76" t="str">
        <f>+[1]MATERIALES!B$83</f>
        <v>U</v>
      </c>
      <c r="H820" s="76">
        <v>1</v>
      </c>
      <c r="I820" s="79">
        <f t="shared" ref="I820:I825" si="11">ROUND(F820*H820,2)</f>
        <v>31</v>
      </c>
      <c r="J820" s="119"/>
    </row>
    <row r="821" spans="2:10">
      <c r="B821" s="118"/>
      <c r="C821" s="76"/>
      <c r="D821" s="76"/>
      <c r="E821" s="76"/>
      <c r="F821" s="79"/>
      <c r="G821" s="76"/>
      <c r="H821" s="76"/>
      <c r="I821" s="79">
        <f t="shared" si="11"/>
        <v>0</v>
      </c>
      <c r="J821" s="119"/>
    </row>
    <row r="822" spans="2:10">
      <c r="B822" s="118"/>
      <c r="C822" s="76"/>
      <c r="D822" s="76"/>
      <c r="E822" s="76"/>
      <c r="F822" s="79"/>
      <c r="G822" s="76"/>
      <c r="H822" s="76"/>
      <c r="I822" s="79">
        <f t="shared" si="11"/>
        <v>0</v>
      </c>
      <c r="J822" s="119"/>
    </row>
    <row r="823" spans="2:10">
      <c r="B823" s="118"/>
      <c r="C823" s="76"/>
      <c r="D823" s="76"/>
      <c r="E823" s="76"/>
      <c r="F823" s="79"/>
      <c r="G823" s="76"/>
      <c r="H823" s="79"/>
      <c r="I823" s="79">
        <f t="shared" si="11"/>
        <v>0</v>
      </c>
      <c r="J823" s="119"/>
    </row>
    <row r="824" spans="2:10">
      <c r="B824" s="118"/>
      <c r="C824" s="76"/>
      <c r="D824" s="76"/>
      <c r="E824" s="76"/>
      <c r="F824" s="79"/>
      <c r="G824" s="76"/>
      <c r="H824" s="79"/>
      <c r="I824" s="79">
        <f t="shared" si="11"/>
        <v>0</v>
      </c>
      <c r="J824" s="119"/>
    </row>
    <row r="825" spans="2:10">
      <c r="B825" s="118"/>
      <c r="C825" s="76"/>
      <c r="D825" s="76"/>
      <c r="E825" s="76"/>
      <c r="F825" s="79"/>
      <c r="G825" s="76"/>
      <c r="H825" s="79"/>
      <c r="I825" s="79">
        <f t="shared" si="11"/>
        <v>0</v>
      </c>
      <c r="J825" s="119"/>
    </row>
    <row r="826" spans="2:10">
      <c r="B826" s="118" t="s">
        <v>60</v>
      </c>
      <c r="C826" s="76"/>
      <c r="D826" s="76"/>
      <c r="E826" s="76"/>
      <c r="F826" s="76"/>
      <c r="G826" s="76"/>
      <c r="H826" s="76"/>
      <c r="I826" s="79">
        <f>SUM(I820:I825)</f>
        <v>31</v>
      </c>
      <c r="J826" s="119"/>
    </row>
    <row r="827" spans="2:10">
      <c r="B827" s="118" t="s">
        <v>50</v>
      </c>
      <c r="C827" s="76"/>
      <c r="D827" s="76"/>
      <c r="E827" s="76"/>
      <c r="F827" s="76"/>
      <c r="G827" s="76"/>
      <c r="H827" s="76"/>
      <c r="I827" s="76"/>
      <c r="J827" s="119"/>
    </row>
    <row r="828" spans="2:10">
      <c r="B828" s="118" t="s">
        <v>61</v>
      </c>
      <c r="C828" s="76"/>
      <c r="D828" s="76"/>
      <c r="E828" s="76"/>
      <c r="F828" s="76"/>
      <c r="G828" s="76"/>
      <c r="H828" s="76"/>
      <c r="I828" s="76"/>
      <c r="J828" s="119"/>
    </row>
    <row r="829" spans="2:10">
      <c r="B829" s="123" t="s">
        <v>62</v>
      </c>
      <c r="C829" s="80"/>
      <c r="D829" s="81" t="s">
        <v>63</v>
      </c>
      <c r="E829" s="80" t="s">
        <v>64</v>
      </c>
      <c r="F829" s="80" t="s">
        <v>65</v>
      </c>
      <c r="G829" s="80" t="s">
        <v>66</v>
      </c>
      <c r="H829" s="80" t="s">
        <v>67</v>
      </c>
      <c r="I829" s="80" t="s">
        <v>68</v>
      </c>
      <c r="J829" s="124"/>
    </row>
    <row r="830" spans="2:10">
      <c r="B830" s="118" t="s">
        <v>69</v>
      </c>
      <c r="C830" s="76"/>
      <c r="D830" s="76" t="s">
        <v>70</v>
      </c>
      <c r="E830" s="76"/>
      <c r="F830" s="76"/>
      <c r="G830" s="76"/>
      <c r="H830" s="76"/>
      <c r="I830" s="76"/>
      <c r="J830" s="119"/>
    </row>
    <row r="831" spans="2:10">
      <c r="B831" s="118" t="s">
        <v>71</v>
      </c>
      <c r="C831" s="76"/>
      <c r="D831" s="76"/>
      <c r="E831" s="76"/>
      <c r="F831" s="76"/>
      <c r="G831" s="76"/>
      <c r="H831" s="76"/>
      <c r="I831" s="76"/>
      <c r="J831" s="119"/>
    </row>
    <row r="832" spans="2:10">
      <c r="B832" s="118"/>
      <c r="C832" s="76"/>
      <c r="D832" s="76"/>
      <c r="E832" s="76"/>
      <c r="F832" s="76"/>
      <c r="G832" s="76"/>
      <c r="H832" s="76"/>
      <c r="I832" s="76"/>
      <c r="J832" s="119"/>
    </row>
    <row r="833" spans="2:10">
      <c r="B833" s="118"/>
      <c r="C833" s="76"/>
      <c r="D833" s="76"/>
      <c r="E833" s="76"/>
      <c r="F833" s="76"/>
      <c r="G833" s="76"/>
      <c r="H833" s="76"/>
      <c r="I833" s="76"/>
      <c r="J833" s="119"/>
    </row>
    <row r="834" spans="2:10">
      <c r="B834" s="118"/>
      <c r="C834" s="76"/>
      <c r="D834" s="76"/>
      <c r="E834" s="76"/>
      <c r="F834" s="76"/>
      <c r="G834" s="76"/>
      <c r="H834" s="76"/>
      <c r="I834" s="76"/>
      <c r="J834" s="119"/>
    </row>
    <row r="835" spans="2:10">
      <c r="B835" s="118" t="s">
        <v>72</v>
      </c>
      <c r="C835" s="76"/>
      <c r="D835" s="76"/>
      <c r="E835" s="76"/>
      <c r="F835" s="76"/>
      <c r="G835" s="76"/>
      <c r="H835" s="76"/>
      <c r="I835" s="76"/>
      <c r="J835" s="119"/>
    </row>
    <row r="836" spans="2:10">
      <c r="B836" s="118" t="s">
        <v>73</v>
      </c>
      <c r="C836" s="76"/>
      <c r="D836" s="76"/>
      <c r="E836" s="76"/>
      <c r="F836" s="76"/>
      <c r="G836" s="76"/>
      <c r="H836" s="76"/>
      <c r="I836" s="76"/>
      <c r="J836" s="119"/>
    </row>
    <row r="837" spans="2:10">
      <c r="B837" s="118" t="s">
        <v>74</v>
      </c>
      <c r="C837" s="76"/>
      <c r="D837" s="76"/>
      <c r="E837" s="76"/>
      <c r="F837" s="76"/>
      <c r="G837" s="76"/>
      <c r="H837" s="76"/>
      <c r="I837" s="76"/>
      <c r="J837" s="119"/>
    </row>
    <row r="838" spans="2:10">
      <c r="B838" s="125" t="s">
        <v>75</v>
      </c>
      <c r="C838" s="82"/>
      <c r="D838" s="82"/>
      <c r="E838" s="80" t="s">
        <v>55</v>
      </c>
      <c r="F838" s="80" t="s">
        <v>76</v>
      </c>
      <c r="G838" s="80" t="s">
        <v>77</v>
      </c>
      <c r="H838" s="80" t="s">
        <v>45</v>
      </c>
      <c r="I838" s="80" t="s">
        <v>56</v>
      </c>
      <c r="J838" s="124"/>
    </row>
    <row r="839" spans="2:10">
      <c r="B839" s="118"/>
      <c r="C839" s="76"/>
      <c r="D839" s="76"/>
      <c r="E839" s="76"/>
      <c r="F839" s="76"/>
      <c r="G839" s="76"/>
      <c r="H839" s="76"/>
      <c r="I839" s="76"/>
      <c r="J839" s="119"/>
    </row>
    <row r="840" spans="2:10">
      <c r="B840" s="118" t="str">
        <f>+'[1]MANO DE OBRA'!B$8</f>
        <v>CAT I                   PEONES</v>
      </c>
      <c r="C840" s="76"/>
      <c r="D840" s="76"/>
      <c r="E840" s="76">
        <v>4</v>
      </c>
      <c r="F840" s="79">
        <f>+'[1]MANO DE OBRA'!B$22</f>
        <v>1.4282860472222223</v>
      </c>
      <c r="G840" s="76">
        <f>ROUND(E840*F840,2)</f>
        <v>5.71</v>
      </c>
      <c r="H840" s="79">
        <v>0.4</v>
      </c>
      <c r="I840" s="79">
        <f>ROUND(G840*H840,2)</f>
        <v>2.2799999999999998</v>
      </c>
      <c r="J840" s="119"/>
    </row>
    <row r="841" spans="2:10">
      <c r="B841" s="118" t="str">
        <f>+'[1]MANO DE OBRA'!D$8</f>
        <v>CAT III ALB, FIE, CARP, ELEC</v>
      </c>
      <c r="C841" s="76"/>
      <c r="D841" s="76"/>
      <c r="E841" s="76">
        <v>2</v>
      </c>
      <c r="F841" s="79">
        <f>+'[1]MANO DE OBRA'!D$22</f>
        <v>1.4282860472222223</v>
      </c>
      <c r="G841" s="79">
        <f>ROUND(E841*F841,2)</f>
        <v>2.86</v>
      </c>
      <c r="H841" s="79">
        <f>+H840</f>
        <v>0.4</v>
      </c>
      <c r="I841" s="79">
        <f>ROUND(G841*H841,2)</f>
        <v>1.1399999999999999</v>
      </c>
      <c r="J841" s="119"/>
    </row>
    <row r="842" spans="2:10">
      <c r="B842" s="118" t="str">
        <f>+'[1]MANO DE OBRA'!E$8</f>
        <v>CAT IV MAESTRO, PERFORADOR</v>
      </c>
      <c r="C842" s="76"/>
      <c r="D842" s="76"/>
      <c r="E842" s="76">
        <v>2</v>
      </c>
      <c r="F842" s="79">
        <f>+'[1]MANO DE OBRA'!E$22</f>
        <v>1.4282860472222223</v>
      </c>
      <c r="G842" s="79">
        <f>ROUND(E842*F842,2)</f>
        <v>2.86</v>
      </c>
      <c r="H842" s="79">
        <f>+H840</f>
        <v>0.4</v>
      </c>
      <c r="I842" s="79">
        <f>ROUND(G842*H842,2)</f>
        <v>1.1399999999999999</v>
      </c>
      <c r="J842" s="119"/>
    </row>
    <row r="843" spans="2:10">
      <c r="B843" s="118"/>
      <c r="C843" s="76"/>
      <c r="D843" s="76"/>
      <c r="E843" s="76"/>
      <c r="F843" s="79"/>
      <c r="G843" s="79"/>
      <c r="H843" s="79"/>
      <c r="I843" s="79">
        <f>ROUND(G843*H843,2)</f>
        <v>0</v>
      </c>
      <c r="J843" s="119"/>
    </row>
    <row r="844" spans="2:10">
      <c r="B844" s="118" t="s">
        <v>78</v>
      </c>
      <c r="C844" s="76"/>
      <c r="D844" s="76"/>
      <c r="E844" s="76"/>
      <c r="F844" s="76"/>
      <c r="G844" s="76"/>
      <c r="H844" s="76"/>
      <c r="I844" s="76">
        <f>SUM(I840:I843)</f>
        <v>4.5599999999999996</v>
      </c>
      <c r="J844" s="119"/>
    </row>
    <row r="845" spans="2:10">
      <c r="B845" s="118"/>
      <c r="C845" s="76"/>
      <c r="D845" s="76"/>
      <c r="E845" s="76"/>
      <c r="F845" s="76"/>
      <c r="G845" s="76"/>
      <c r="H845" s="76"/>
      <c r="I845" s="76"/>
      <c r="J845" s="119"/>
    </row>
    <row r="846" spans="2:10">
      <c r="B846" s="118" t="s">
        <v>79</v>
      </c>
      <c r="C846" s="76"/>
      <c r="D846" s="76"/>
      <c r="E846" s="76"/>
      <c r="F846" s="76"/>
      <c r="G846" s="76"/>
      <c r="H846" s="76"/>
      <c r="I846" s="76">
        <f>+I844+I826+I815</f>
        <v>35.79</v>
      </c>
      <c r="J846" s="119"/>
    </row>
    <row r="847" spans="2:10">
      <c r="B847" s="118"/>
      <c r="C847" s="76"/>
      <c r="D847" s="76"/>
      <c r="E847" s="76"/>
      <c r="F847" s="76"/>
      <c r="G847" s="76"/>
      <c r="H847" s="76"/>
      <c r="I847" s="76"/>
      <c r="J847" s="119"/>
    </row>
    <row r="848" spans="2:10">
      <c r="B848" s="118" t="s">
        <v>80</v>
      </c>
      <c r="C848" s="76"/>
      <c r="D848" s="76"/>
      <c r="E848" s="76"/>
      <c r="F848" s="76"/>
      <c r="G848" s="76"/>
      <c r="H848" s="76"/>
      <c r="I848" s="76" t="s">
        <v>81</v>
      </c>
      <c r="J848" s="119"/>
    </row>
    <row r="849" spans="2:12">
      <c r="B849" s="120" t="s">
        <v>82</v>
      </c>
      <c r="C849" s="77"/>
      <c r="D849" s="77"/>
      <c r="E849" s="77"/>
      <c r="F849" s="77"/>
      <c r="G849" s="77"/>
      <c r="H849" s="78" t="s">
        <v>47</v>
      </c>
      <c r="I849" s="78" t="s">
        <v>56</v>
      </c>
      <c r="J849" s="126"/>
    </row>
    <row r="850" spans="2:12">
      <c r="B850" s="118"/>
      <c r="C850" s="76"/>
      <c r="D850" s="76"/>
      <c r="E850" s="76"/>
      <c r="F850" s="76"/>
      <c r="G850" s="76"/>
      <c r="H850" s="76"/>
      <c r="I850" s="76"/>
      <c r="J850" s="119"/>
    </row>
    <row r="851" spans="2:12">
      <c r="B851" s="118"/>
      <c r="C851" s="76"/>
      <c r="D851" s="76"/>
      <c r="E851" s="76"/>
      <c r="F851" s="76" t="s">
        <v>83</v>
      </c>
      <c r="G851" s="76"/>
      <c r="H851" s="83">
        <f>+[1]INDIRECTOS!B$10</f>
        <v>0.04</v>
      </c>
      <c r="I851" s="76">
        <f>ROUND(H851*I846,2)</f>
        <v>1.43</v>
      </c>
      <c r="J851" s="119"/>
    </row>
    <row r="852" spans="2:12">
      <c r="B852" s="118"/>
      <c r="C852" s="76"/>
      <c r="D852" s="76"/>
      <c r="E852" s="76"/>
      <c r="F852" s="76" t="s">
        <v>84</v>
      </c>
      <c r="G852" s="76"/>
      <c r="H852" s="83">
        <f>+[1]INDIRECTOS!B$11</f>
        <v>0.04</v>
      </c>
      <c r="I852" s="76">
        <f>ROUND(H852*I846,2)</f>
        <v>1.43</v>
      </c>
      <c r="J852" s="119"/>
    </row>
    <row r="853" spans="2:12">
      <c r="B853" s="118"/>
      <c r="C853" s="76"/>
      <c r="D853" s="76"/>
      <c r="E853" s="76"/>
      <c r="F853" s="76" t="s">
        <v>85</v>
      </c>
      <c r="G853" s="76"/>
      <c r="H853" s="83">
        <f>+[1]INDIRECTOS!B$12</f>
        <v>0.02</v>
      </c>
      <c r="I853" s="76">
        <f>ROUND(H853*I846,2)</f>
        <v>0.72</v>
      </c>
      <c r="J853" s="119"/>
    </row>
    <row r="854" spans="2:12">
      <c r="B854" s="118" t="s">
        <v>86</v>
      </c>
      <c r="C854" s="76"/>
      <c r="D854" s="76"/>
      <c r="E854" s="76"/>
      <c r="F854" s="76"/>
      <c r="G854" s="76"/>
      <c r="H854" s="76"/>
      <c r="I854" s="76">
        <f>SUM(I851:I853)</f>
        <v>3.58</v>
      </c>
      <c r="J854" s="119"/>
    </row>
    <row r="855" spans="2:12">
      <c r="B855" s="118" t="s">
        <v>87</v>
      </c>
      <c r="C855" s="76"/>
      <c r="D855" s="76"/>
      <c r="E855" s="76"/>
      <c r="F855" s="76"/>
      <c r="G855" s="76"/>
      <c r="H855" s="76"/>
      <c r="I855" s="76">
        <f>+I846+I854</f>
        <v>39.369999999999997</v>
      </c>
      <c r="J855" s="119"/>
    </row>
    <row r="856" spans="2:12" ht="13.5" thickBot="1">
      <c r="B856" s="127" t="s">
        <v>88</v>
      </c>
      <c r="C856" s="128"/>
      <c r="D856" s="128"/>
      <c r="E856" s="128"/>
      <c r="F856" s="128"/>
      <c r="G856" s="128"/>
      <c r="H856" s="128" t="s">
        <v>89</v>
      </c>
      <c r="I856" s="128">
        <f>+I855</f>
        <v>39.369999999999997</v>
      </c>
      <c r="J856" s="129"/>
    </row>
    <row r="858" spans="2:12">
      <c r="B858" s="134"/>
      <c r="C858" s="134"/>
      <c r="D858" s="134"/>
      <c r="E858" s="134"/>
      <c r="F858" s="134"/>
      <c r="G858" s="134"/>
      <c r="H858" s="134"/>
      <c r="I858" s="134"/>
      <c r="J858" s="134"/>
      <c r="L858" s="84"/>
    </row>
    <row r="860" spans="2:12" ht="15.75">
      <c r="B860" s="181" t="s">
        <v>183</v>
      </c>
      <c r="C860" s="181"/>
      <c r="D860" s="181"/>
      <c r="E860" s="181"/>
      <c r="F860" s="181"/>
      <c r="G860" s="181"/>
      <c r="H860" s="181"/>
      <c r="I860" s="181"/>
      <c r="J860" s="181"/>
    </row>
    <row r="861" spans="2:12" ht="13.5" thickBot="1"/>
    <row r="862" spans="2:12">
      <c r="B862" s="178" t="s">
        <v>33</v>
      </c>
      <c r="C862" s="179"/>
      <c r="D862" s="179"/>
      <c r="E862" s="179"/>
      <c r="F862" s="179"/>
      <c r="G862" s="179"/>
      <c r="H862" s="179"/>
      <c r="I862" s="179"/>
      <c r="J862" s="180"/>
    </row>
    <row r="863" spans="2:12" ht="15.75">
      <c r="B863" s="114" t="s">
        <v>21</v>
      </c>
      <c r="C863" s="1"/>
      <c r="D863" s="1"/>
      <c r="E863" s="1"/>
      <c r="F863" s="1"/>
      <c r="G863" s="1"/>
      <c r="H863" s="1"/>
      <c r="I863" s="1"/>
      <c r="J863" s="115"/>
    </row>
    <row r="864" spans="2:12" ht="15.75">
      <c r="B864" s="116" t="s">
        <v>22</v>
      </c>
      <c r="C864" s="70"/>
      <c r="D864" s="70"/>
      <c r="E864" s="70"/>
      <c r="F864" s="70"/>
      <c r="G864" s="70"/>
      <c r="H864" s="70"/>
      <c r="I864" s="70"/>
      <c r="J864" s="117"/>
    </row>
    <row r="865" spans="2:10">
      <c r="B865" s="118" t="s">
        <v>34</v>
      </c>
      <c r="C865" s="76"/>
      <c r="D865" s="76"/>
      <c r="E865" s="76"/>
      <c r="F865" s="76"/>
      <c r="G865" s="76"/>
      <c r="H865" s="76"/>
      <c r="I865" s="76"/>
      <c r="J865" s="119"/>
    </row>
    <row r="866" spans="2:10">
      <c r="B866" s="118" t="s">
        <v>35</v>
      </c>
      <c r="C866" s="76" t="s">
        <v>110</v>
      </c>
      <c r="D866" s="76"/>
      <c r="E866" s="76"/>
      <c r="F866" s="76"/>
      <c r="G866" s="76"/>
      <c r="H866" s="141" t="s">
        <v>217</v>
      </c>
      <c r="I866" s="141" t="s">
        <v>14</v>
      </c>
      <c r="J866" s="119"/>
    </row>
    <row r="867" spans="2:10">
      <c r="B867" s="118" t="s">
        <v>37</v>
      </c>
      <c r="C867" s="76"/>
      <c r="D867" s="76"/>
      <c r="E867" s="76"/>
      <c r="F867" s="76"/>
      <c r="G867" s="76"/>
      <c r="H867" s="76"/>
      <c r="I867" s="76"/>
      <c r="J867" s="119"/>
    </row>
    <row r="868" spans="2:10">
      <c r="B868" s="118" t="s">
        <v>38</v>
      </c>
      <c r="C868" s="76"/>
      <c r="D868" s="76"/>
      <c r="E868" s="76"/>
      <c r="F868" s="76"/>
      <c r="G868" s="76"/>
      <c r="H868" s="76"/>
      <c r="I868" s="76"/>
      <c r="J868" s="119"/>
    </row>
    <row r="869" spans="2:10">
      <c r="B869" s="120" t="s">
        <v>39</v>
      </c>
      <c r="C869" s="78" t="s">
        <v>40</v>
      </c>
      <c r="D869" s="78" t="s">
        <v>41</v>
      </c>
      <c r="E869" s="78" t="s">
        <v>42</v>
      </c>
      <c r="F869" s="78" t="s">
        <v>43</v>
      </c>
      <c r="G869" s="78" t="s">
        <v>44</v>
      </c>
      <c r="H869" s="78" t="s">
        <v>45</v>
      </c>
      <c r="I869" s="78" t="s">
        <v>46</v>
      </c>
      <c r="J869" s="121"/>
    </row>
    <row r="870" spans="2:10">
      <c r="B870" s="118" t="s">
        <v>48</v>
      </c>
      <c r="C870" s="76"/>
      <c r="D870" s="76"/>
      <c r="E870" s="76"/>
      <c r="F870" s="76"/>
      <c r="G870" s="76"/>
      <c r="H870" s="76"/>
      <c r="I870" s="76"/>
      <c r="J870" s="119"/>
    </row>
    <row r="871" spans="2:10">
      <c r="B871" s="118"/>
      <c r="C871" s="76"/>
      <c r="D871" s="76"/>
      <c r="E871" s="79"/>
      <c r="F871" s="79"/>
      <c r="G871" s="79"/>
      <c r="H871" s="79"/>
      <c r="I871" s="79">
        <f>+ROUND(G871*H871,2)</f>
        <v>0</v>
      </c>
      <c r="J871" s="119"/>
    </row>
    <row r="872" spans="2:10">
      <c r="B872" s="118"/>
      <c r="C872" s="76"/>
      <c r="D872" s="76"/>
      <c r="E872" s="79"/>
      <c r="F872" s="79"/>
      <c r="G872" s="79"/>
      <c r="H872" s="79"/>
      <c r="I872" s="79">
        <f>+ROUND(G872*H872,2)</f>
        <v>0</v>
      </c>
      <c r="J872" s="119"/>
    </row>
    <row r="873" spans="2:10">
      <c r="B873" s="118" t="str">
        <f>+[1]EQUIPOS!A$32</f>
        <v>HERRAMIENTAS MENORES</v>
      </c>
      <c r="C873" s="76"/>
      <c r="D873" s="76"/>
      <c r="E873" s="79"/>
      <c r="F873" s="79"/>
      <c r="G873" s="79"/>
      <c r="H873" s="79"/>
      <c r="I873" s="79">
        <f>ROUND(I903*5%,2)</f>
        <v>0.02</v>
      </c>
      <c r="J873" s="119"/>
    </row>
    <row r="874" spans="2:10">
      <c r="B874" s="118" t="s">
        <v>49</v>
      </c>
      <c r="C874" s="76"/>
      <c r="D874" s="76"/>
      <c r="E874" s="79"/>
      <c r="F874" s="79"/>
      <c r="G874" s="79"/>
      <c r="H874" s="79"/>
      <c r="I874" s="79">
        <f>SUM(I871:I873)</f>
        <v>0.02</v>
      </c>
      <c r="J874" s="119"/>
    </row>
    <row r="875" spans="2:10">
      <c r="B875" s="118" t="s">
        <v>50</v>
      </c>
      <c r="C875" s="76"/>
      <c r="D875" s="76"/>
      <c r="E875" s="76"/>
      <c r="F875" s="76"/>
      <c r="G875" s="76"/>
      <c r="H875" s="76"/>
      <c r="I875" s="76"/>
      <c r="J875" s="119"/>
    </row>
    <row r="876" spans="2:10">
      <c r="B876" s="118" t="s">
        <v>51</v>
      </c>
      <c r="C876" s="76"/>
      <c r="D876" s="76"/>
      <c r="E876" s="76"/>
      <c r="F876" s="76"/>
      <c r="G876" s="76"/>
      <c r="H876" s="76"/>
      <c r="I876" s="76"/>
      <c r="J876" s="119"/>
    </row>
    <row r="877" spans="2:10">
      <c r="B877" s="122" t="s">
        <v>52</v>
      </c>
      <c r="C877" s="78"/>
      <c r="D877" s="78"/>
      <c r="E877" s="78"/>
      <c r="F877" s="78" t="s">
        <v>53</v>
      </c>
      <c r="G877" s="78" t="s">
        <v>54</v>
      </c>
      <c r="H877" s="78" t="s">
        <v>55</v>
      </c>
      <c r="I877" s="78" t="s">
        <v>56</v>
      </c>
      <c r="J877" s="121"/>
    </row>
    <row r="878" spans="2:10">
      <c r="B878" s="118" t="s">
        <v>50</v>
      </c>
      <c r="C878" s="76"/>
      <c r="D878" s="76"/>
      <c r="E878" s="76"/>
      <c r="F878" s="76"/>
      <c r="G878" s="76"/>
      <c r="H878" s="76"/>
      <c r="I878" s="76"/>
      <c r="J878" s="119"/>
    </row>
    <row r="879" spans="2:10">
      <c r="B879" s="118"/>
      <c r="C879" s="76"/>
      <c r="D879" s="76"/>
      <c r="E879" s="76"/>
      <c r="F879" s="79"/>
      <c r="G879" s="76"/>
      <c r="H879" s="76"/>
      <c r="I879" s="79"/>
      <c r="J879" s="119"/>
    </row>
    <row r="880" spans="2:10">
      <c r="B880" s="118" t="s">
        <v>113</v>
      </c>
      <c r="C880" s="76"/>
      <c r="D880" s="76"/>
      <c r="E880" s="76"/>
      <c r="F880" s="79">
        <v>2.8</v>
      </c>
      <c r="G880" s="76" t="str">
        <f>+[1]MATERIALES!B$103</f>
        <v>M</v>
      </c>
      <c r="H880" s="76">
        <v>1</v>
      </c>
      <c r="I880" s="79">
        <f>ROUND(F880*H880,2)</f>
        <v>2.8</v>
      </c>
      <c r="J880" s="119"/>
    </row>
    <row r="881" spans="2:10">
      <c r="B881" s="118"/>
      <c r="C881" s="76"/>
      <c r="D881" s="76"/>
      <c r="E881" s="76"/>
      <c r="F881" s="79"/>
      <c r="G881" s="76"/>
      <c r="H881" s="76"/>
      <c r="I881" s="79"/>
      <c r="J881" s="119"/>
    </row>
    <row r="882" spans="2:10">
      <c r="B882" s="118"/>
      <c r="C882" s="76"/>
      <c r="D882" s="76"/>
      <c r="E882" s="76"/>
      <c r="F882" s="79"/>
      <c r="G882" s="76"/>
      <c r="H882" s="79"/>
      <c r="I882" s="79"/>
      <c r="J882" s="119"/>
    </row>
    <row r="883" spans="2:10">
      <c r="B883" s="118"/>
      <c r="C883" s="76"/>
      <c r="D883" s="76"/>
      <c r="E883" s="76"/>
      <c r="F883" s="79"/>
      <c r="G883" s="76"/>
      <c r="H883" s="79"/>
      <c r="I883" s="79">
        <f>ROUND(F883*H883,2)</f>
        <v>0</v>
      </c>
      <c r="J883" s="119"/>
    </row>
    <row r="884" spans="2:10">
      <c r="B884" s="118"/>
      <c r="C884" s="76"/>
      <c r="D884" s="76"/>
      <c r="E884" s="76"/>
      <c r="F884" s="79"/>
      <c r="G884" s="76"/>
      <c r="H884" s="79"/>
      <c r="I884" s="79">
        <f>ROUND(F884*H884,2)</f>
        <v>0</v>
      </c>
      <c r="J884" s="119"/>
    </row>
    <row r="885" spans="2:10">
      <c r="B885" s="118" t="s">
        <v>60</v>
      </c>
      <c r="C885" s="76"/>
      <c r="D885" s="76"/>
      <c r="E885" s="76"/>
      <c r="F885" s="76"/>
      <c r="G885" s="76"/>
      <c r="H885" s="76"/>
      <c r="I885" s="79">
        <f>SUM(I879:I884)</f>
        <v>2.8</v>
      </c>
      <c r="J885" s="119"/>
    </row>
    <row r="886" spans="2:10">
      <c r="B886" s="118" t="s">
        <v>50</v>
      </c>
      <c r="C886" s="76"/>
      <c r="D886" s="76"/>
      <c r="E886" s="76"/>
      <c r="F886" s="76"/>
      <c r="G886" s="76"/>
      <c r="H886" s="76"/>
      <c r="I886" s="76"/>
      <c r="J886" s="119"/>
    </row>
    <row r="887" spans="2:10">
      <c r="B887" s="118" t="s">
        <v>61</v>
      </c>
      <c r="C887" s="76"/>
      <c r="D887" s="76"/>
      <c r="E887" s="76"/>
      <c r="F887" s="76"/>
      <c r="G887" s="76"/>
      <c r="H887" s="76"/>
      <c r="I887" s="76"/>
      <c r="J887" s="119"/>
    </row>
    <row r="888" spans="2:10">
      <c r="B888" s="123" t="s">
        <v>62</v>
      </c>
      <c r="C888" s="80"/>
      <c r="D888" s="81" t="s">
        <v>63</v>
      </c>
      <c r="E888" s="80" t="s">
        <v>64</v>
      </c>
      <c r="F888" s="80" t="s">
        <v>65</v>
      </c>
      <c r="G888" s="80" t="s">
        <v>66</v>
      </c>
      <c r="H888" s="80" t="s">
        <v>67</v>
      </c>
      <c r="I888" s="80" t="s">
        <v>68</v>
      </c>
      <c r="J888" s="124"/>
    </row>
    <row r="889" spans="2:10">
      <c r="B889" s="118" t="s">
        <v>69</v>
      </c>
      <c r="C889" s="76"/>
      <c r="D889" s="76" t="s">
        <v>70</v>
      </c>
      <c r="E889" s="76"/>
      <c r="F889" s="76"/>
      <c r="G889" s="76"/>
      <c r="H889" s="76"/>
      <c r="I889" s="76"/>
      <c r="J889" s="119"/>
    </row>
    <row r="890" spans="2:10">
      <c r="B890" s="118" t="s">
        <v>71</v>
      </c>
      <c r="C890" s="76"/>
      <c r="D890" s="76"/>
      <c r="E890" s="76"/>
      <c r="F890" s="76"/>
      <c r="G890" s="76"/>
      <c r="H890" s="76"/>
      <c r="I890" s="76"/>
      <c r="J890" s="119"/>
    </row>
    <row r="891" spans="2:10">
      <c r="B891" s="118"/>
      <c r="C891" s="76"/>
      <c r="D891" s="76"/>
      <c r="E891" s="76"/>
      <c r="F891" s="76"/>
      <c r="G891" s="76"/>
      <c r="H891" s="76"/>
      <c r="I891" s="76"/>
      <c r="J891" s="119"/>
    </row>
    <row r="892" spans="2:10">
      <c r="B892" s="118"/>
      <c r="C892" s="76"/>
      <c r="D892" s="76"/>
      <c r="E892" s="76"/>
      <c r="F892" s="76"/>
      <c r="G892" s="76"/>
      <c r="H892" s="76"/>
      <c r="I892" s="76"/>
      <c r="J892" s="119"/>
    </row>
    <row r="893" spans="2:10">
      <c r="B893" s="118"/>
      <c r="C893" s="76"/>
      <c r="D893" s="76"/>
      <c r="E893" s="76"/>
      <c r="F893" s="76"/>
      <c r="G893" s="76"/>
      <c r="H893" s="76"/>
      <c r="I893" s="76"/>
      <c r="J893" s="119"/>
    </row>
    <row r="894" spans="2:10">
      <c r="B894" s="118" t="s">
        <v>72</v>
      </c>
      <c r="C894" s="76"/>
      <c r="D894" s="76"/>
      <c r="E894" s="76"/>
      <c r="F894" s="76"/>
      <c r="G894" s="76"/>
      <c r="H894" s="76"/>
      <c r="I894" s="76"/>
      <c r="J894" s="119"/>
    </row>
    <row r="895" spans="2:10">
      <c r="B895" s="118" t="s">
        <v>73</v>
      </c>
      <c r="C895" s="76"/>
      <c r="D895" s="76"/>
      <c r="E895" s="76"/>
      <c r="F895" s="76"/>
      <c r="G895" s="76"/>
      <c r="H895" s="76"/>
      <c r="I895" s="76"/>
      <c r="J895" s="119"/>
    </row>
    <row r="896" spans="2:10">
      <c r="B896" s="118" t="s">
        <v>74</v>
      </c>
      <c r="C896" s="76"/>
      <c r="D896" s="76"/>
      <c r="E896" s="76"/>
      <c r="F896" s="76"/>
      <c r="G896" s="76"/>
      <c r="H896" s="76"/>
      <c r="I896" s="76"/>
      <c r="J896" s="119"/>
    </row>
    <row r="897" spans="2:10">
      <c r="B897" s="125" t="s">
        <v>75</v>
      </c>
      <c r="C897" s="82"/>
      <c r="D897" s="82"/>
      <c r="E897" s="80" t="s">
        <v>55</v>
      </c>
      <c r="F897" s="80" t="s">
        <v>76</v>
      </c>
      <c r="G897" s="80" t="s">
        <v>77</v>
      </c>
      <c r="H897" s="80" t="s">
        <v>45</v>
      </c>
      <c r="I897" s="80" t="s">
        <v>56</v>
      </c>
      <c r="J897" s="124"/>
    </row>
    <row r="898" spans="2:10">
      <c r="B898" s="118"/>
      <c r="C898" s="76"/>
      <c r="D898" s="76"/>
      <c r="E898" s="76"/>
      <c r="F898" s="76"/>
      <c r="G898" s="76"/>
      <c r="H898" s="76"/>
      <c r="I898" s="76"/>
      <c r="J898" s="119"/>
    </row>
    <row r="899" spans="2:10">
      <c r="B899" s="118" t="str">
        <f>+'[1]MANO DE OBRA'!B$8</f>
        <v>CAT I                   PEONES</v>
      </c>
      <c r="C899" s="76"/>
      <c r="D899" s="76"/>
      <c r="E899" s="76">
        <v>1</v>
      </c>
      <c r="F899" s="79">
        <f>+'[1]MANO DE OBRA'!B$22</f>
        <v>1.4282860472222223</v>
      </c>
      <c r="G899" s="76">
        <f>ROUND(E899*F899,2)</f>
        <v>1.43</v>
      </c>
      <c r="H899" s="79">
        <v>0.1</v>
      </c>
      <c r="I899" s="79">
        <f>ROUND(G899*H899,2)</f>
        <v>0.14000000000000001</v>
      </c>
      <c r="J899" s="119"/>
    </row>
    <row r="900" spans="2:10">
      <c r="B900" s="118" t="str">
        <f>+'[1]MANO DE OBRA'!C$8</f>
        <v>CAT II GUARD, MACHET, AYUD ALB</v>
      </c>
      <c r="C900" s="76"/>
      <c r="D900" s="76"/>
      <c r="E900" s="76">
        <v>1</v>
      </c>
      <c r="F900" s="79">
        <f>+'[1]MANO DE OBRA'!C$22</f>
        <v>1.4282860472222223</v>
      </c>
      <c r="G900" s="79">
        <f>ROUND(E900*F900,2)</f>
        <v>1.43</v>
      </c>
      <c r="H900" s="79">
        <f>+H899</f>
        <v>0.1</v>
      </c>
      <c r="I900" s="79">
        <f>ROUND(G900*H900,2)</f>
        <v>0.14000000000000001</v>
      </c>
      <c r="J900" s="119"/>
    </row>
    <row r="901" spans="2:10">
      <c r="B901" s="118" t="str">
        <f>+'[1]MANO DE OBRA'!D$8</f>
        <v>CAT III ALB, FIE, CARP, ELEC</v>
      </c>
      <c r="C901" s="76"/>
      <c r="D901" s="76"/>
      <c r="E901" s="76">
        <v>1</v>
      </c>
      <c r="F901" s="79">
        <f>+'[1]MANO DE OBRA'!D$22</f>
        <v>1.4282860472222223</v>
      </c>
      <c r="G901" s="79">
        <f>ROUND(E901*F901,2)</f>
        <v>1.43</v>
      </c>
      <c r="H901" s="79">
        <f>+H899</f>
        <v>0.1</v>
      </c>
      <c r="I901" s="79">
        <f>ROUND(G901*H901,2)</f>
        <v>0.14000000000000001</v>
      </c>
      <c r="J901" s="119"/>
    </row>
    <row r="902" spans="2:10">
      <c r="B902" s="118"/>
      <c r="C902" s="76"/>
      <c r="D902" s="76"/>
      <c r="E902" s="76"/>
      <c r="F902" s="79"/>
      <c r="G902" s="79"/>
      <c r="H902" s="79"/>
      <c r="I902" s="79">
        <f>ROUND(G902*H902,2)</f>
        <v>0</v>
      </c>
      <c r="J902" s="119"/>
    </row>
    <row r="903" spans="2:10">
      <c r="B903" s="118" t="s">
        <v>78</v>
      </c>
      <c r="C903" s="76"/>
      <c r="D903" s="76"/>
      <c r="E903" s="76"/>
      <c r="F903" s="76"/>
      <c r="G903" s="76"/>
      <c r="H903" s="76"/>
      <c r="I903" s="76">
        <f>SUM(I899:I902)</f>
        <v>0.42000000000000004</v>
      </c>
      <c r="J903" s="119"/>
    </row>
    <row r="904" spans="2:10">
      <c r="B904" s="118"/>
      <c r="C904" s="76"/>
      <c r="D904" s="76"/>
      <c r="E904" s="76"/>
      <c r="F904" s="76"/>
      <c r="G904" s="76"/>
      <c r="H904" s="76"/>
      <c r="I904" s="76"/>
      <c r="J904" s="119"/>
    </row>
    <row r="905" spans="2:10">
      <c r="B905" s="118" t="s">
        <v>79</v>
      </c>
      <c r="C905" s="76"/>
      <c r="D905" s="76"/>
      <c r="E905" s="76"/>
      <c r="F905" s="76"/>
      <c r="G905" s="76"/>
      <c r="H905" s="76"/>
      <c r="I905" s="76">
        <f>+I903+I885+I874</f>
        <v>3.2399999999999998</v>
      </c>
      <c r="J905" s="119"/>
    </row>
    <row r="906" spans="2:10">
      <c r="B906" s="118"/>
      <c r="C906" s="76"/>
      <c r="D906" s="76"/>
      <c r="E906" s="76"/>
      <c r="F906" s="76"/>
      <c r="G906" s="76"/>
      <c r="H906" s="76"/>
      <c r="I906" s="76"/>
      <c r="J906" s="119"/>
    </row>
    <row r="907" spans="2:10">
      <c r="B907" s="118" t="s">
        <v>80</v>
      </c>
      <c r="C907" s="76"/>
      <c r="D907" s="76"/>
      <c r="E907" s="76"/>
      <c r="F907" s="76"/>
      <c r="G907" s="76"/>
      <c r="H907" s="76"/>
      <c r="I907" s="76" t="s">
        <v>81</v>
      </c>
      <c r="J907" s="119"/>
    </row>
    <row r="908" spans="2:10">
      <c r="B908" s="120" t="s">
        <v>82</v>
      </c>
      <c r="C908" s="77"/>
      <c r="D908" s="77"/>
      <c r="E908" s="77"/>
      <c r="F908" s="77"/>
      <c r="G908" s="77"/>
      <c r="H908" s="78" t="s">
        <v>47</v>
      </c>
      <c r="I908" s="78" t="s">
        <v>56</v>
      </c>
      <c r="J908" s="126"/>
    </row>
    <row r="909" spans="2:10">
      <c r="B909" s="118"/>
      <c r="C909" s="76"/>
      <c r="D909" s="76"/>
      <c r="E909" s="76"/>
      <c r="F909" s="76"/>
      <c r="G909" s="76"/>
      <c r="H909" s="76"/>
      <c r="I909" s="76"/>
      <c r="J909" s="119"/>
    </row>
    <row r="910" spans="2:10">
      <c r="B910" s="118"/>
      <c r="C910" s="76"/>
      <c r="D910" s="76"/>
      <c r="E910" s="76"/>
      <c r="F910" s="76" t="s">
        <v>83</v>
      </c>
      <c r="G910" s="76"/>
      <c r="H910" s="83">
        <f>+[1]INDIRECTOS!B$10</f>
        <v>0.04</v>
      </c>
      <c r="I910" s="76">
        <f>ROUND(H910*I905,2)</f>
        <v>0.13</v>
      </c>
      <c r="J910" s="119"/>
    </row>
    <row r="911" spans="2:10">
      <c r="B911" s="118"/>
      <c r="C911" s="76"/>
      <c r="D911" s="76"/>
      <c r="E911" s="76"/>
      <c r="F911" s="76" t="s">
        <v>84</v>
      </c>
      <c r="G911" s="76"/>
      <c r="H911" s="83">
        <f>+[1]INDIRECTOS!B$11</f>
        <v>0.04</v>
      </c>
      <c r="I911" s="76">
        <f>ROUND(H911*I905,2)</f>
        <v>0.13</v>
      </c>
      <c r="J911" s="119"/>
    </row>
    <row r="912" spans="2:10">
      <c r="B912" s="118"/>
      <c r="C912" s="76"/>
      <c r="D912" s="76"/>
      <c r="E912" s="76"/>
      <c r="F912" s="76" t="s">
        <v>85</v>
      </c>
      <c r="G912" s="76"/>
      <c r="H912" s="83">
        <f>+[1]INDIRECTOS!B$12</f>
        <v>0.02</v>
      </c>
      <c r="I912" s="76">
        <f>ROUND(H912*I905,2)</f>
        <v>0.06</v>
      </c>
      <c r="J912" s="119"/>
    </row>
    <row r="913" spans="2:10">
      <c r="B913" s="118" t="s">
        <v>86</v>
      </c>
      <c r="C913" s="76"/>
      <c r="D913" s="76"/>
      <c r="E913" s="76"/>
      <c r="F913" s="76"/>
      <c r="G913" s="76"/>
      <c r="H913" s="76"/>
      <c r="I913" s="76">
        <f>SUM(I910:I912)</f>
        <v>0.32</v>
      </c>
      <c r="J913" s="119"/>
    </row>
    <row r="914" spans="2:10">
      <c r="B914" s="118" t="s">
        <v>87</v>
      </c>
      <c r="C914" s="76"/>
      <c r="D914" s="76"/>
      <c r="E914" s="76"/>
      <c r="F914" s="76"/>
      <c r="G914" s="76"/>
      <c r="H914" s="76"/>
      <c r="I914" s="76">
        <f>+I905+I913</f>
        <v>3.5599999999999996</v>
      </c>
      <c r="J914" s="119"/>
    </row>
    <row r="915" spans="2:10" ht="13.5" thickBot="1">
      <c r="B915" s="127" t="s">
        <v>88</v>
      </c>
      <c r="C915" s="128"/>
      <c r="D915" s="128"/>
      <c r="E915" s="128"/>
      <c r="F915" s="128"/>
      <c r="G915" s="128"/>
      <c r="H915" s="128" t="s">
        <v>89</v>
      </c>
      <c r="I915" s="128">
        <f>+I914</f>
        <v>3.5599999999999996</v>
      </c>
      <c r="J915" s="129"/>
    </row>
    <row r="917" spans="2:10" ht="15.75">
      <c r="B917" s="181" t="s">
        <v>184</v>
      </c>
      <c r="C917" s="181"/>
      <c r="D917" s="181"/>
      <c r="E917" s="181"/>
      <c r="F917" s="181"/>
      <c r="G917" s="181"/>
      <c r="H917" s="181"/>
      <c r="I917" s="181"/>
      <c r="J917" s="181"/>
    </row>
    <row r="918" spans="2:10" ht="13.5" thickBot="1"/>
    <row r="919" spans="2:10">
      <c r="B919" s="178" t="s">
        <v>33</v>
      </c>
      <c r="C919" s="179"/>
      <c r="D919" s="179"/>
      <c r="E919" s="179"/>
      <c r="F919" s="179"/>
      <c r="G919" s="179"/>
      <c r="H919" s="179"/>
      <c r="I919" s="179"/>
      <c r="J919" s="180"/>
    </row>
    <row r="920" spans="2:10" ht="15.75">
      <c r="B920" s="114" t="s">
        <v>21</v>
      </c>
      <c r="C920" s="1"/>
      <c r="D920" s="1"/>
      <c r="E920" s="1"/>
      <c r="F920" s="1"/>
      <c r="G920" s="1"/>
      <c r="H920" s="1"/>
      <c r="I920" s="1"/>
      <c r="J920" s="115"/>
    </row>
    <row r="921" spans="2:10" ht="15.75">
      <c r="B921" s="116" t="s">
        <v>22</v>
      </c>
      <c r="C921" s="70"/>
      <c r="D921" s="70"/>
      <c r="E921" s="70"/>
      <c r="F921" s="70"/>
      <c r="G921" s="70"/>
      <c r="H921" s="70"/>
      <c r="I921" s="70"/>
      <c r="J921" s="117"/>
    </row>
    <row r="922" spans="2:10">
      <c r="B922" s="118" t="s">
        <v>34</v>
      </c>
      <c r="C922" s="76"/>
      <c r="D922" s="76"/>
      <c r="E922" s="76"/>
      <c r="F922" s="76"/>
      <c r="G922" s="76"/>
      <c r="H922" s="76"/>
      <c r="I922" s="76"/>
      <c r="J922" s="119"/>
    </row>
    <row r="923" spans="2:10">
      <c r="B923" s="118" t="s">
        <v>35</v>
      </c>
      <c r="C923" s="76" t="s">
        <v>112</v>
      </c>
      <c r="D923" s="76"/>
      <c r="E923" s="76"/>
      <c r="F923" s="76"/>
      <c r="G923" s="76"/>
      <c r="H923" s="141" t="s">
        <v>217</v>
      </c>
      <c r="I923" s="141" t="s">
        <v>14</v>
      </c>
      <c r="J923" s="119"/>
    </row>
    <row r="924" spans="2:10">
      <c r="B924" s="118" t="s">
        <v>37</v>
      </c>
      <c r="C924" s="76"/>
      <c r="D924" s="76"/>
      <c r="E924" s="76"/>
      <c r="F924" s="76"/>
      <c r="G924" s="76"/>
      <c r="H924" s="76"/>
      <c r="I924" s="76"/>
      <c r="J924" s="119"/>
    </row>
    <row r="925" spans="2:10">
      <c r="B925" s="118" t="s">
        <v>38</v>
      </c>
      <c r="C925" s="76"/>
      <c r="D925" s="76"/>
      <c r="E925" s="76"/>
      <c r="F925" s="76"/>
      <c r="G925" s="76"/>
      <c r="H925" s="76"/>
      <c r="I925" s="76"/>
      <c r="J925" s="119"/>
    </row>
    <row r="926" spans="2:10">
      <c r="B926" s="120" t="s">
        <v>39</v>
      </c>
      <c r="C926" s="78" t="s">
        <v>40</v>
      </c>
      <c r="D926" s="78" t="s">
        <v>41</v>
      </c>
      <c r="E926" s="78" t="s">
        <v>42</v>
      </c>
      <c r="F926" s="78" t="s">
        <v>43</v>
      </c>
      <c r="G926" s="78" t="s">
        <v>44</v>
      </c>
      <c r="H926" s="78" t="s">
        <v>45</v>
      </c>
      <c r="I926" s="78" t="s">
        <v>46</v>
      </c>
      <c r="J926" s="121"/>
    </row>
    <row r="927" spans="2:10">
      <c r="B927" s="118" t="s">
        <v>48</v>
      </c>
      <c r="C927" s="76"/>
      <c r="D927" s="76"/>
      <c r="E927" s="76"/>
      <c r="F927" s="76"/>
      <c r="G927" s="76"/>
      <c r="H927" s="76"/>
      <c r="I927" s="76"/>
      <c r="J927" s="119"/>
    </row>
    <row r="928" spans="2:10">
      <c r="B928" s="118"/>
      <c r="C928" s="76"/>
      <c r="D928" s="76"/>
      <c r="E928" s="79"/>
      <c r="F928" s="79"/>
      <c r="G928" s="79"/>
      <c r="H928" s="79"/>
      <c r="I928" s="79">
        <f>+ROUND(G928*H928,2)</f>
        <v>0</v>
      </c>
      <c r="J928" s="119"/>
    </row>
    <row r="929" spans="2:10">
      <c r="B929" s="118"/>
      <c r="C929" s="76"/>
      <c r="D929" s="76"/>
      <c r="E929" s="79"/>
      <c r="F929" s="79"/>
      <c r="G929" s="79"/>
      <c r="H929" s="79"/>
      <c r="I929" s="79">
        <f>+ROUND(G929*H929,2)</f>
        <v>0</v>
      </c>
      <c r="J929" s="119"/>
    </row>
    <row r="930" spans="2:10">
      <c r="B930" s="118" t="str">
        <f>+[1]EQUIPOS!A$32</f>
        <v>HERRAMIENTAS MENORES</v>
      </c>
      <c r="C930" s="76"/>
      <c r="D930" s="76"/>
      <c r="E930" s="79"/>
      <c r="F930" s="79"/>
      <c r="G930" s="79"/>
      <c r="H930" s="79"/>
      <c r="I930" s="79">
        <f>ROUND(I960*5%,2)</f>
        <v>0.02</v>
      </c>
      <c r="J930" s="119"/>
    </row>
    <row r="931" spans="2:10">
      <c r="B931" s="118" t="s">
        <v>49</v>
      </c>
      <c r="C931" s="76"/>
      <c r="D931" s="76"/>
      <c r="E931" s="79"/>
      <c r="F931" s="79"/>
      <c r="G931" s="79"/>
      <c r="H931" s="79"/>
      <c r="I931" s="79">
        <f>SUM(I928:I930)</f>
        <v>0.02</v>
      </c>
      <c r="J931" s="119"/>
    </row>
    <row r="932" spans="2:10">
      <c r="B932" s="118" t="s">
        <v>50</v>
      </c>
      <c r="C932" s="76"/>
      <c r="D932" s="76"/>
      <c r="E932" s="76"/>
      <c r="F932" s="76"/>
      <c r="G932" s="76"/>
      <c r="H932" s="76"/>
      <c r="I932" s="76"/>
      <c r="J932" s="119"/>
    </row>
    <row r="933" spans="2:10">
      <c r="B933" s="118" t="s">
        <v>51</v>
      </c>
      <c r="C933" s="76"/>
      <c r="D933" s="76"/>
      <c r="E933" s="76"/>
      <c r="F933" s="76"/>
      <c r="G933" s="76"/>
      <c r="H933" s="76"/>
      <c r="I933" s="76"/>
      <c r="J933" s="119"/>
    </row>
    <row r="934" spans="2:10">
      <c r="B934" s="122" t="s">
        <v>52</v>
      </c>
      <c r="C934" s="78"/>
      <c r="D934" s="78"/>
      <c r="E934" s="78"/>
      <c r="F934" s="78" t="s">
        <v>53</v>
      </c>
      <c r="G934" s="78" t="s">
        <v>54</v>
      </c>
      <c r="H934" s="78" t="s">
        <v>55</v>
      </c>
      <c r="I934" s="78" t="s">
        <v>56</v>
      </c>
      <c r="J934" s="121"/>
    </row>
    <row r="935" spans="2:10">
      <c r="B935" s="118" t="s">
        <v>50</v>
      </c>
      <c r="C935" s="76"/>
      <c r="D935" s="76"/>
      <c r="E935" s="76"/>
      <c r="F935" s="76"/>
      <c r="G935" s="76"/>
      <c r="H935" s="76"/>
      <c r="I935" s="76"/>
      <c r="J935" s="119"/>
    </row>
    <row r="936" spans="2:10">
      <c r="B936" s="118"/>
      <c r="C936" s="76"/>
      <c r="D936" s="76"/>
      <c r="E936" s="76"/>
      <c r="F936" s="79"/>
      <c r="G936" s="76"/>
      <c r="H936" s="76"/>
      <c r="I936" s="79"/>
      <c r="J936" s="119"/>
    </row>
    <row r="937" spans="2:10">
      <c r="B937" s="118" t="s">
        <v>114</v>
      </c>
      <c r="C937" s="76"/>
      <c r="D937" s="76"/>
      <c r="E937" s="76"/>
      <c r="F937" s="79">
        <v>4.17</v>
      </c>
      <c r="G937" s="76" t="str">
        <f>+[1]MATERIALES!B$103</f>
        <v>M</v>
      </c>
      <c r="H937" s="76">
        <v>1</v>
      </c>
      <c r="I937" s="79">
        <f>ROUND(F937*H937,2)</f>
        <v>4.17</v>
      </c>
      <c r="J937" s="119"/>
    </row>
    <row r="938" spans="2:10">
      <c r="B938" s="118"/>
      <c r="C938" s="76"/>
      <c r="D938" s="76"/>
      <c r="E938" s="76"/>
      <c r="F938" s="79"/>
      <c r="G938" s="76"/>
      <c r="H938" s="76"/>
      <c r="I938" s="79"/>
      <c r="J938" s="119"/>
    </row>
    <row r="939" spans="2:10">
      <c r="B939" s="118"/>
      <c r="C939" s="76"/>
      <c r="D939" s="76"/>
      <c r="E939" s="76"/>
      <c r="F939" s="79"/>
      <c r="G939" s="76"/>
      <c r="H939" s="79"/>
      <c r="I939" s="79"/>
      <c r="J939" s="119"/>
    </row>
    <row r="940" spans="2:10">
      <c r="B940" s="118"/>
      <c r="C940" s="76"/>
      <c r="D940" s="76"/>
      <c r="E940" s="76"/>
      <c r="F940" s="79"/>
      <c r="G940" s="76"/>
      <c r="H940" s="79"/>
      <c r="I940" s="79">
        <f>ROUND(F940*H940,2)</f>
        <v>0</v>
      </c>
      <c r="J940" s="119"/>
    </row>
    <row r="941" spans="2:10">
      <c r="B941" s="118"/>
      <c r="C941" s="76"/>
      <c r="D941" s="76"/>
      <c r="E941" s="76"/>
      <c r="F941" s="79"/>
      <c r="G941" s="76"/>
      <c r="H941" s="79"/>
      <c r="I941" s="79">
        <f>ROUND(F941*H941,2)</f>
        <v>0</v>
      </c>
      <c r="J941" s="119"/>
    </row>
    <row r="942" spans="2:10">
      <c r="B942" s="118" t="s">
        <v>60</v>
      </c>
      <c r="C942" s="76"/>
      <c r="D942" s="76"/>
      <c r="E942" s="76"/>
      <c r="F942" s="76"/>
      <c r="G942" s="76"/>
      <c r="H942" s="76"/>
      <c r="I942" s="79">
        <f>SUM(I936:I941)</f>
        <v>4.17</v>
      </c>
      <c r="J942" s="119"/>
    </row>
    <row r="943" spans="2:10">
      <c r="B943" s="118" t="s">
        <v>50</v>
      </c>
      <c r="C943" s="76"/>
      <c r="D943" s="76"/>
      <c r="E943" s="76"/>
      <c r="F943" s="76"/>
      <c r="G943" s="76"/>
      <c r="H943" s="76"/>
      <c r="I943" s="76"/>
      <c r="J943" s="119"/>
    </row>
    <row r="944" spans="2:10">
      <c r="B944" s="118" t="s">
        <v>61</v>
      </c>
      <c r="C944" s="76"/>
      <c r="D944" s="76"/>
      <c r="E944" s="76"/>
      <c r="F944" s="76"/>
      <c r="G944" s="76"/>
      <c r="H944" s="76"/>
      <c r="I944" s="76"/>
      <c r="J944" s="119"/>
    </row>
    <row r="945" spans="2:10">
      <c r="B945" s="123" t="s">
        <v>62</v>
      </c>
      <c r="C945" s="80"/>
      <c r="D945" s="81" t="s">
        <v>63</v>
      </c>
      <c r="E945" s="80" t="s">
        <v>64</v>
      </c>
      <c r="F945" s="80" t="s">
        <v>65</v>
      </c>
      <c r="G945" s="80" t="s">
        <v>66</v>
      </c>
      <c r="H945" s="80" t="s">
        <v>67</v>
      </c>
      <c r="I945" s="80" t="s">
        <v>68</v>
      </c>
      <c r="J945" s="124"/>
    </row>
    <row r="946" spans="2:10">
      <c r="B946" s="118" t="s">
        <v>69</v>
      </c>
      <c r="C946" s="76"/>
      <c r="D946" s="76" t="s">
        <v>70</v>
      </c>
      <c r="E946" s="76"/>
      <c r="F946" s="76"/>
      <c r="G946" s="76"/>
      <c r="H946" s="76"/>
      <c r="I946" s="76"/>
      <c r="J946" s="119"/>
    </row>
    <row r="947" spans="2:10">
      <c r="B947" s="118" t="s">
        <v>71</v>
      </c>
      <c r="C947" s="76"/>
      <c r="D947" s="76"/>
      <c r="E947" s="76"/>
      <c r="F947" s="76"/>
      <c r="G947" s="76"/>
      <c r="H947" s="76"/>
      <c r="I947" s="76"/>
      <c r="J947" s="119"/>
    </row>
    <row r="948" spans="2:10">
      <c r="B948" s="118"/>
      <c r="C948" s="76"/>
      <c r="D948" s="76"/>
      <c r="E948" s="76"/>
      <c r="F948" s="76"/>
      <c r="G948" s="76"/>
      <c r="H948" s="76"/>
      <c r="I948" s="76"/>
      <c r="J948" s="119"/>
    </row>
    <row r="949" spans="2:10">
      <c r="B949" s="118"/>
      <c r="C949" s="76"/>
      <c r="D949" s="76"/>
      <c r="E949" s="76"/>
      <c r="F949" s="76"/>
      <c r="G949" s="76"/>
      <c r="H949" s="76"/>
      <c r="I949" s="76"/>
      <c r="J949" s="119"/>
    </row>
    <row r="950" spans="2:10">
      <c r="B950" s="118"/>
      <c r="C950" s="76"/>
      <c r="D950" s="76"/>
      <c r="E950" s="76"/>
      <c r="F950" s="76"/>
      <c r="G950" s="76"/>
      <c r="H950" s="76"/>
      <c r="I950" s="76"/>
      <c r="J950" s="119"/>
    </row>
    <row r="951" spans="2:10">
      <c r="B951" s="118" t="s">
        <v>72</v>
      </c>
      <c r="C951" s="76"/>
      <c r="D951" s="76"/>
      <c r="E951" s="76"/>
      <c r="F951" s="76"/>
      <c r="G951" s="76"/>
      <c r="H951" s="76"/>
      <c r="I951" s="76"/>
      <c r="J951" s="119"/>
    </row>
    <row r="952" spans="2:10">
      <c r="B952" s="118" t="s">
        <v>73</v>
      </c>
      <c r="C952" s="76"/>
      <c r="D952" s="76"/>
      <c r="E952" s="76"/>
      <c r="F952" s="76"/>
      <c r="G952" s="76"/>
      <c r="H952" s="76"/>
      <c r="I952" s="76"/>
      <c r="J952" s="119"/>
    </row>
    <row r="953" spans="2:10">
      <c r="B953" s="118" t="s">
        <v>74</v>
      </c>
      <c r="C953" s="76"/>
      <c r="D953" s="76"/>
      <c r="E953" s="76"/>
      <c r="F953" s="76"/>
      <c r="G953" s="76"/>
      <c r="H953" s="76"/>
      <c r="I953" s="76"/>
      <c r="J953" s="119"/>
    </row>
    <row r="954" spans="2:10">
      <c r="B954" s="125" t="s">
        <v>75</v>
      </c>
      <c r="C954" s="82"/>
      <c r="D954" s="82"/>
      <c r="E954" s="80" t="s">
        <v>55</v>
      </c>
      <c r="F954" s="80" t="s">
        <v>76</v>
      </c>
      <c r="G954" s="80" t="s">
        <v>77</v>
      </c>
      <c r="H954" s="80" t="s">
        <v>45</v>
      </c>
      <c r="I954" s="80" t="s">
        <v>56</v>
      </c>
      <c r="J954" s="124"/>
    </row>
    <row r="955" spans="2:10">
      <c r="B955" s="118"/>
      <c r="C955" s="76"/>
      <c r="D955" s="76"/>
      <c r="E955" s="76"/>
      <c r="F955" s="76"/>
      <c r="G955" s="76"/>
      <c r="H955" s="76"/>
      <c r="I955" s="76"/>
      <c r="J955" s="119"/>
    </row>
    <row r="956" spans="2:10">
      <c r="B956" s="118" t="str">
        <f>+'[1]MANO DE OBRA'!B$8</f>
        <v>CAT I                   PEONES</v>
      </c>
      <c r="C956" s="76"/>
      <c r="D956" s="76"/>
      <c r="E956" s="76">
        <v>1</v>
      </c>
      <c r="F956" s="79">
        <f>+'[1]MANO DE OBRA'!B$22</f>
        <v>1.4282860472222223</v>
      </c>
      <c r="G956" s="76">
        <f>ROUND(E956*F956,2)</f>
        <v>1.43</v>
      </c>
      <c r="H956" s="79">
        <v>0.1</v>
      </c>
      <c r="I956" s="79">
        <f>ROUND(G956*H956,2)</f>
        <v>0.14000000000000001</v>
      </c>
      <c r="J956" s="119"/>
    </row>
    <row r="957" spans="2:10">
      <c r="B957" s="118" t="str">
        <f>+'[1]MANO DE OBRA'!C$8</f>
        <v>CAT II GUARD, MACHET, AYUD ALB</v>
      </c>
      <c r="C957" s="76"/>
      <c r="D957" s="76"/>
      <c r="E957" s="76">
        <v>1</v>
      </c>
      <c r="F957" s="79">
        <f>+'[1]MANO DE OBRA'!C$22</f>
        <v>1.4282860472222223</v>
      </c>
      <c r="G957" s="79">
        <f>ROUND(E957*F957,2)</f>
        <v>1.43</v>
      </c>
      <c r="H957" s="79">
        <f>+H956</f>
        <v>0.1</v>
      </c>
      <c r="I957" s="79">
        <f>ROUND(G957*H957,2)</f>
        <v>0.14000000000000001</v>
      </c>
      <c r="J957" s="119"/>
    </row>
    <row r="958" spans="2:10">
      <c r="B958" s="118" t="str">
        <f>+'[1]MANO DE OBRA'!D$8</f>
        <v>CAT III ALB, FIE, CARP, ELEC</v>
      </c>
      <c r="C958" s="76"/>
      <c r="D958" s="76"/>
      <c r="E958" s="76">
        <v>1</v>
      </c>
      <c r="F958" s="79">
        <f>+'[1]MANO DE OBRA'!D$22</f>
        <v>1.4282860472222223</v>
      </c>
      <c r="G958" s="79">
        <f>ROUND(E958*F958,2)</f>
        <v>1.43</v>
      </c>
      <c r="H958" s="79">
        <f>+H956</f>
        <v>0.1</v>
      </c>
      <c r="I958" s="79">
        <f>ROUND(G958*H958,2)</f>
        <v>0.14000000000000001</v>
      </c>
      <c r="J958" s="119"/>
    </row>
    <row r="959" spans="2:10">
      <c r="B959" s="118"/>
      <c r="C959" s="76"/>
      <c r="D959" s="76"/>
      <c r="E959" s="76"/>
      <c r="F959" s="79"/>
      <c r="G959" s="79"/>
      <c r="H959" s="79"/>
      <c r="I959" s="79">
        <f>ROUND(G959*H959,2)</f>
        <v>0</v>
      </c>
      <c r="J959" s="119"/>
    </row>
    <row r="960" spans="2:10">
      <c r="B960" s="118" t="s">
        <v>78</v>
      </c>
      <c r="C960" s="76"/>
      <c r="D960" s="76"/>
      <c r="E960" s="76"/>
      <c r="F960" s="76"/>
      <c r="G960" s="76"/>
      <c r="H960" s="76"/>
      <c r="I960" s="76">
        <f>SUM(I956:I959)</f>
        <v>0.42000000000000004</v>
      </c>
      <c r="J960" s="119"/>
    </row>
    <row r="961" spans="2:10">
      <c r="B961" s="118"/>
      <c r="C961" s="76"/>
      <c r="D961" s="76"/>
      <c r="E961" s="76"/>
      <c r="F961" s="76"/>
      <c r="G961" s="76"/>
      <c r="H961" s="76"/>
      <c r="I961" s="76"/>
      <c r="J961" s="119"/>
    </row>
    <row r="962" spans="2:10">
      <c r="B962" s="118" t="s">
        <v>79</v>
      </c>
      <c r="C962" s="76"/>
      <c r="D962" s="76"/>
      <c r="E962" s="76"/>
      <c r="F962" s="76"/>
      <c r="G962" s="76"/>
      <c r="H962" s="76"/>
      <c r="I962" s="76">
        <f>+I960+I942+I931</f>
        <v>4.6099999999999994</v>
      </c>
      <c r="J962" s="119"/>
    </row>
    <row r="963" spans="2:10">
      <c r="B963" s="118"/>
      <c r="C963" s="76"/>
      <c r="D963" s="76"/>
      <c r="E963" s="76"/>
      <c r="F963" s="76"/>
      <c r="G963" s="76"/>
      <c r="H963" s="76"/>
      <c r="I963" s="76"/>
      <c r="J963" s="119"/>
    </row>
    <row r="964" spans="2:10">
      <c r="B964" s="118" t="s">
        <v>80</v>
      </c>
      <c r="C964" s="76"/>
      <c r="D964" s="76"/>
      <c r="E964" s="76"/>
      <c r="F964" s="76"/>
      <c r="G964" s="76"/>
      <c r="H964" s="76"/>
      <c r="I964" s="76" t="s">
        <v>81</v>
      </c>
      <c r="J964" s="119"/>
    </row>
    <row r="965" spans="2:10">
      <c r="B965" s="120" t="s">
        <v>82</v>
      </c>
      <c r="C965" s="77"/>
      <c r="D965" s="77"/>
      <c r="E965" s="77"/>
      <c r="F965" s="77"/>
      <c r="G965" s="77"/>
      <c r="H965" s="78" t="s">
        <v>47</v>
      </c>
      <c r="I965" s="78" t="s">
        <v>56</v>
      </c>
      <c r="J965" s="126"/>
    </row>
    <row r="966" spans="2:10">
      <c r="B966" s="118"/>
      <c r="C966" s="76"/>
      <c r="D966" s="76"/>
      <c r="E966" s="76"/>
      <c r="F966" s="76"/>
      <c r="G966" s="76"/>
      <c r="H966" s="76"/>
      <c r="I966" s="76"/>
      <c r="J966" s="119"/>
    </row>
    <row r="967" spans="2:10">
      <c r="B967" s="118"/>
      <c r="C967" s="76"/>
      <c r="D967" s="76"/>
      <c r="E967" s="76"/>
      <c r="F967" s="76" t="s">
        <v>83</v>
      </c>
      <c r="G967" s="76"/>
      <c r="H967" s="83">
        <f>+[1]INDIRECTOS!B$10</f>
        <v>0.04</v>
      </c>
      <c r="I967" s="76">
        <f>ROUND(H967*I962,2)</f>
        <v>0.18</v>
      </c>
      <c r="J967" s="119"/>
    </row>
    <row r="968" spans="2:10">
      <c r="B968" s="118"/>
      <c r="C968" s="76"/>
      <c r="D968" s="76"/>
      <c r="E968" s="76"/>
      <c r="F968" s="76" t="s">
        <v>84</v>
      </c>
      <c r="G968" s="76"/>
      <c r="H968" s="83">
        <f>+[1]INDIRECTOS!B$11</f>
        <v>0.04</v>
      </c>
      <c r="I968" s="76">
        <f>ROUND(H968*I962,2)</f>
        <v>0.18</v>
      </c>
      <c r="J968" s="119"/>
    </row>
    <row r="969" spans="2:10">
      <c r="B969" s="118"/>
      <c r="C969" s="76"/>
      <c r="D969" s="76"/>
      <c r="E969" s="76"/>
      <c r="F969" s="76" t="s">
        <v>85</v>
      </c>
      <c r="G969" s="76"/>
      <c r="H969" s="83">
        <f>+[1]INDIRECTOS!B$12</f>
        <v>0.02</v>
      </c>
      <c r="I969" s="76">
        <f>ROUND(H969*I962,2)</f>
        <v>0.09</v>
      </c>
      <c r="J969" s="119"/>
    </row>
    <row r="970" spans="2:10">
      <c r="B970" s="118" t="s">
        <v>86</v>
      </c>
      <c r="C970" s="76"/>
      <c r="D970" s="76"/>
      <c r="E970" s="76"/>
      <c r="F970" s="76"/>
      <c r="G970" s="76"/>
      <c r="H970" s="76"/>
      <c r="I970" s="76">
        <f>SUM(I967:I969)</f>
        <v>0.44999999999999996</v>
      </c>
      <c r="J970" s="119"/>
    </row>
    <row r="971" spans="2:10">
      <c r="B971" s="118" t="s">
        <v>87</v>
      </c>
      <c r="C971" s="76"/>
      <c r="D971" s="76"/>
      <c r="E971" s="76"/>
      <c r="F971" s="76"/>
      <c r="G971" s="76"/>
      <c r="H971" s="76"/>
      <c r="I971" s="76">
        <f>+I962+I970</f>
        <v>5.0599999999999996</v>
      </c>
      <c r="J971" s="119"/>
    </row>
    <row r="972" spans="2:10" ht="13.5" thickBot="1">
      <c r="B972" s="127" t="s">
        <v>88</v>
      </c>
      <c r="C972" s="128"/>
      <c r="D972" s="128"/>
      <c r="E972" s="128"/>
      <c r="F972" s="128"/>
      <c r="G972" s="128"/>
      <c r="H972" s="128" t="s">
        <v>89</v>
      </c>
      <c r="I972" s="128">
        <f>+I971</f>
        <v>5.0599999999999996</v>
      </c>
      <c r="J972" s="129"/>
    </row>
    <row r="974" spans="2:10" ht="15.75">
      <c r="B974" s="181" t="s">
        <v>185</v>
      </c>
      <c r="C974" s="181"/>
      <c r="D974" s="181"/>
      <c r="E974" s="181"/>
      <c r="F974" s="181"/>
      <c r="G974" s="181"/>
      <c r="H974" s="181"/>
      <c r="I974" s="181"/>
      <c r="J974" s="181"/>
    </row>
    <row r="975" spans="2:10" ht="13.5" thickBot="1"/>
    <row r="976" spans="2:10">
      <c r="B976" s="178" t="s">
        <v>33</v>
      </c>
      <c r="C976" s="179"/>
      <c r="D976" s="179"/>
      <c r="E976" s="179"/>
      <c r="F976" s="179"/>
      <c r="G976" s="179"/>
      <c r="H976" s="179"/>
      <c r="I976" s="179"/>
      <c r="J976" s="180"/>
    </row>
    <row r="977" spans="2:10" ht="15.75">
      <c r="B977" s="114" t="s">
        <v>21</v>
      </c>
      <c r="C977" s="1"/>
      <c r="D977" s="1"/>
      <c r="E977" s="1"/>
      <c r="F977" s="1"/>
      <c r="G977" s="1"/>
      <c r="H977" s="1"/>
      <c r="I977" s="1"/>
      <c r="J977" s="115"/>
    </row>
    <row r="978" spans="2:10" ht="15.75">
      <c r="B978" s="116" t="s">
        <v>22</v>
      </c>
      <c r="C978" s="70"/>
      <c r="D978" s="70"/>
      <c r="E978" s="70"/>
      <c r="F978" s="70"/>
      <c r="G978" s="70"/>
      <c r="H978" s="70"/>
      <c r="I978" s="70"/>
      <c r="J978" s="117"/>
    </row>
    <row r="979" spans="2:10">
      <c r="B979" s="118" t="s">
        <v>34</v>
      </c>
      <c r="C979" s="76"/>
      <c r="D979" s="76"/>
      <c r="E979" s="76"/>
      <c r="F979" s="76"/>
      <c r="G979" s="76"/>
      <c r="H979" s="76"/>
      <c r="I979" s="76"/>
      <c r="J979" s="119"/>
    </row>
    <row r="980" spans="2:10">
      <c r="B980" s="118" t="s">
        <v>35</v>
      </c>
      <c r="C980" s="76" t="s">
        <v>111</v>
      </c>
      <c r="D980" s="76"/>
      <c r="E980" s="76"/>
      <c r="F980" s="76"/>
      <c r="G980" s="76"/>
      <c r="H980" s="141" t="s">
        <v>217</v>
      </c>
      <c r="I980" s="141" t="s">
        <v>10</v>
      </c>
      <c r="J980" s="119"/>
    </row>
    <row r="981" spans="2:10">
      <c r="B981" s="118" t="s">
        <v>37</v>
      </c>
      <c r="C981" s="76"/>
      <c r="D981" s="76"/>
      <c r="E981" s="76"/>
      <c r="F981" s="76"/>
      <c r="G981" s="76"/>
      <c r="H981" s="76"/>
      <c r="I981" s="76"/>
      <c r="J981" s="119"/>
    </row>
    <row r="982" spans="2:10">
      <c r="B982" s="118" t="s">
        <v>38</v>
      </c>
      <c r="C982" s="76"/>
      <c r="D982" s="76"/>
      <c r="E982" s="76"/>
      <c r="F982" s="76"/>
      <c r="G982" s="76"/>
      <c r="H982" s="76"/>
      <c r="I982" s="76"/>
      <c r="J982" s="119"/>
    </row>
    <row r="983" spans="2:10">
      <c r="B983" s="120" t="s">
        <v>39</v>
      </c>
      <c r="C983" s="78" t="s">
        <v>40</v>
      </c>
      <c r="D983" s="78" t="s">
        <v>41</v>
      </c>
      <c r="E983" s="78" t="s">
        <v>42</v>
      </c>
      <c r="F983" s="78" t="s">
        <v>43</v>
      </c>
      <c r="G983" s="78" t="s">
        <v>44</v>
      </c>
      <c r="H983" s="78" t="s">
        <v>45</v>
      </c>
      <c r="I983" s="78" t="s">
        <v>46</v>
      </c>
      <c r="J983" s="121"/>
    </row>
    <row r="984" spans="2:10">
      <c r="B984" s="118" t="s">
        <v>48</v>
      </c>
      <c r="C984" s="76"/>
      <c r="D984" s="76"/>
      <c r="E984" s="76"/>
      <c r="F984" s="76"/>
      <c r="G984" s="76"/>
      <c r="H984" s="76"/>
      <c r="I984" s="76"/>
      <c r="J984" s="119"/>
    </row>
    <row r="985" spans="2:10">
      <c r="B985" s="118"/>
      <c r="C985" s="76"/>
      <c r="D985" s="76"/>
      <c r="E985" s="79"/>
      <c r="F985" s="79"/>
      <c r="G985" s="79"/>
      <c r="H985" s="79"/>
      <c r="I985" s="79">
        <f>+ROUND(G985*H985,2)</f>
        <v>0</v>
      </c>
      <c r="J985" s="119"/>
    </row>
    <row r="986" spans="2:10">
      <c r="B986" s="118"/>
      <c r="C986" s="76"/>
      <c r="D986" s="76"/>
      <c r="E986" s="79"/>
      <c r="F986" s="79"/>
      <c r="G986" s="79"/>
      <c r="H986" s="79"/>
      <c r="I986" s="79">
        <f>+ROUND(G986*H986,2)</f>
        <v>0</v>
      </c>
      <c r="J986" s="119"/>
    </row>
    <row r="987" spans="2:10">
      <c r="B987" s="118" t="str">
        <f>+[1]EQUIPOS!A$32</f>
        <v>HERRAMIENTAS MENORES</v>
      </c>
      <c r="C987" s="76"/>
      <c r="D987" s="76"/>
      <c r="E987" s="79"/>
      <c r="F987" s="79"/>
      <c r="G987" s="79"/>
      <c r="H987" s="79"/>
      <c r="I987" s="79">
        <f>ROUND(I1017*5%,2)</f>
        <v>0.02</v>
      </c>
      <c r="J987" s="119"/>
    </row>
    <row r="988" spans="2:10">
      <c r="B988" s="118" t="s">
        <v>49</v>
      </c>
      <c r="C988" s="76"/>
      <c r="D988" s="76"/>
      <c r="E988" s="79"/>
      <c r="F988" s="79"/>
      <c r="G988" s="79"/>
      <c r="H988" s="79"/>
      <c r="I988" s="79">
        <f>SUM(I985:I987)</f>
        <v>0.02</v>
      </c>
      <c r="J988" s="119"/>
    </row>
    <row r="989" spans="2:10">
      <c r="B989" s="118" t="s">
        <v>50</v>
      </c>
      <c r="C989" s="76"/>
      <c r="D989" s="76"/>
      <c r="E989" s="76"/>
      <c r="F989" s="76"/>
      <c r="G989" s="76"/>
      <c r="H989" s="76"/>
      <c r="I989" s="76"/>
      <c r="J989" s="119"/>
    </row>
    <row r="990" spans="2:10">
      <c r="B990" s="118" t="s">
        <v>51</v>
      </c>
      <c r="C990" s="76"/>
      <c r="D990" s="76"/>
      <c r="E990" s="76"/>
      <c r="F990" s="76"/>
      <c r="G990" s="76"/>
      <c r="H990" s="76"/>
      <c r="I990" s="76"/>
      <c r="J990" s="119"/>
    </row>
    <row r="991" spans="2:10">
      <c r="B991" s="122" t="s">
        <v>52</v>
      </c>
      <c r="C991" s="78"/>
      <c r="D991" s="78"/>
      <c r="E991" s="78"/>
      <c r="F991" s="78" t="s">
        <v>53</v>
      </c>
      <c r="G991" s="78" t="s">
        <v>54</v>
      </c>
      <c r="H991" s="78" t="s">
        <v>55</v>
      </c>
      <c r="I991" s="78" t="s">
        <v>56</v>
      </c>
      <c r="J991" s="121"/>
    </row>
    <row r="992" spans="2:10">
      <c r="B992" s="118" t="s">
        <v>50</v>
      </c>
      <c r="C992" s="76"/>
      <c r="D992" s="76"/>
      <c r="E992" s="76"/>
      <c r="F992" s="76"/>
      <c r="G992" s="76"/>
      <c r="H992" s="76"/>
      <c r="I992" s="76"/>
      <c r="J992" s="119"/>
    </row>
    <row r="993" spans="2:10">
      <c r="B993" s="118"/>
      <c r="C993" s="76"/>
      <c r="D993" s="76"/>
      <c r="E993" s="76"/>
      <c r="F993" s="79"/>
      <c r="G993" s="76"/>
      <c r="H993" s="76"/>
      <c r="I993" s="79"/>
      <c r="J993" s="119"/>
    </row>
    <row r="994" spans="2:10">
      <c r="B994" s="118" t="str">
        <f>'ANALISIS UNITARIOS 1'!B1167</f>
        <v>GEOTEXTIL NO TEJIDO # 1600</v>
      </c>
      <c r="C994" s="76"/>
      <c r="D994" s="76"/>
      <c r="E994" s="76"/>
      <c r="F994" s="79">
        <f>'ANALISIS UNITARIOS 1'!F1167</f>
        <v>0.93</v>
      </c>
      <c r="G994" s="76" t="s">
        <v>10</v>
      </c>
      <c r="H994" s="76">
        <v>1</v>
      </c>
      <c r="I994" s="79">
        <f>ROUND(F994*H994,2)</f>
        <v>0.93</v>
      </c>
      <c r="J994" s="119"/>
    </row>
    <row r="995" spans="2:10">
      <c r="B995" s="118"/>
      <c r="C995" s="76"/>
      <c r="D995" s="76"/>
      <c r="E995" s="76"/>
      <c r="F995" s="79"/>
      <c r="G995" s="76"/>
      <c r="H995" s="76"/>
      <c r="I995" s="79"/>
      <c r="J995" s="119"/>
    </row>
    <row r="996" spans="2:10">
      <c r="B996" s="118"/>
      <c r="C996" s="76"/>
      <c r="D996" s="76"/>
      <c r="E996" s="76"/>
      <c r="F996" s="79"/>
      <c r="G996" s="76"/>
      <c r="H996" s="79"/>
      <c r="I996" s="79"/>
      <c r="J996" s="119"/>
    </row>
    <row r="997" spans="2:10">
      <c r="B997" s="118"/>
      <c r="C997" s="76"/>
      <c r="D997" s="76"/>
      <c r="E997" s="76"/>
      <c r="F997" s="79"/>
      <c r="G997" s="76"/>
      <c r="H997" s="79"/>
      <c r="I997" s="79">
        <f>ROUND(F997*H997,2)</f>
        <v>0</v>
      </c>
      <c r="J997" s="119"/>
    </row>
    <row r="998" spans="2:10">
      <c r="B998" s="118"/>
      <c r="C998" s="76"/>
      <c r="D998" s="76"/>
      <c r="E998" s="76"/>
      <c r="F998" s="79"/>
      <c r="G998" s="76"/>
      <c r="H998" s="79"/>
      <c r="I998" s="79">
        <f>ROUND(F998*H998,2)</f>
        <v>0</v>
      </c>
      <c r="J998" s="119"/>
    </row>
    <row r="999" spans="2:10">
      <c r="B999" s="118" t="s">
        <v>60</v>
      </c>
      <c r="C999" s="76"/>
      <c r="D999" s="76"/>
      <c r="E999" s="76"/>
      <c r="F999" s="76"/>
      <c r="G999" s="76"/>
      <c r="H999" s="76"/>
      <c r="I999" s="79">
        <f>SUM(I993:I998)</f>
        <v>0.93</v>
      </c>
      <c r="J999" s="119"/>
    </row>
    <row r="1000" spans="2:10">
      <c r="B1000" s="118" t="s">
        <v>50</v>
      </c>
      <c r="C1000" s="76"/>
      <c r="D1000" s="76"/>
      <c r="E1000" s="76"/>
      <c r="F1000" s="76"/>
      <c r="G1000" s="76"/>
      <c r="H1000" s="76"/>
      <c r="I1000" s="76"/>
      <c r="J1000" s="119"/>
    </row>
    <row r="1001" spans="2:10">
      <c r="B1001" s="118" t="s">
        <v>61</v>
      </c>
      <c r="C1001" s="76"/>
      <c r="D1001" s="76"/>
      <c r="E1001" s="76"/>
      <c r="F1001" s="76"/>
      <c r="G1001" s="76"/>
      <c r="H1001" s="76"/>
      <c r="I1001" s="76"/>
      <c r="J1001" s="119"/>
    </row>
    <row r="1002" spans="2:10">
      <c r="B1002" s="123" t="s">
        <v>62</v>
      </c>
      <c r="C1002" s="80"/>
      <c r="D1002" s="81" t="s">
        <v>63</v>
      </c>
      <c r="E1002" s="80" t="s">
        <v>64</v>
      </c>
      <c r="F1002" s="80" t="s">
        <v>65</v>
      </c>
      <c r="G1002" s="80" t="s">
        <v>66</v>
      </c>
      <c r="H1002" s="80" t="s">
        <v>67</v>
      </c>
      <c r="I1002" s="80" t="s">
        <v>68</v>
      </c>
      <c r="J1002" s="124"/>
    </row>
    <row r="1003" spans="2:10">
      <c r="B1003" s="118" t="s">
        <v>69</v>
      </c>
      <c r="C1003" s="76"/>
      <c r="D1003" s="76" t="s">
        <v>70</v>
      </c>
      <c r="E1003" s="76"/>
      <c r="F1003" s="76"/>
      <c r="G1003" s="76"/>
      <c r="H1003" s="76"/>
      <c r="I1003" s="76"/>
      <c r="J1003" s="119"/>
    </row>
    <row r="1004" spans="2:10">
      <c r="B1004" s="118" t="s">
        <v>71</v>
      </c>
      <c r="C1004" s="76"/>
      <c r="D1004" s="76"/>
      <c r="E1004" s="76"/>
      <c r="F1004" s="76"/>
      <c r="G1004" s="76"/>
      <c r="H1004" s="76"/>
      <c r="I1004" s="76"/>
      <c r="J1004" s="119"/>
    </row>
    <row r="1005" spans="2:10">
      <c r="B1005" s="118"/>
      <c r="C1005" s="76"/>
      <c r="D1005" s="76"/>
      <c r="E1005" s="76"/>
      <c r="F1005" s="76"/>
      <c r="G1005" s="76"/>
      <c r="H1005" s="76"/>
      <c r="I1005" s="76"/>
      <c r="J1005" s="119"/>
    </row>
    <row r="1006" spans="2:10">
      <c r="B1006" s="118"/>
      <c r="C1006" s="76"/>
      <c r="D1006" s="76"/>
      <c r="E1006" s="76"/>
      <c r="F1006" s="76"/>
      <c r="G1006" s="76"/>
      <c r="H1006" s="76"/>
      <c r="I1006" s="76"/>
      <c r="J1006" s="119"/>
    </row>
    <row r="1007" spans="2:10">
      <c r="B1007" s="118"/>
      <c r="C1007" s="76"/>
      <c r="D1007" s="76"/>
      <c r="E1007" s="76"/>
      <c r="F1007" s="76"/>
      <c r="G1007" s="76"/>
      <c r="H1007" s="76"/>
      <c r="I1007" s="76"/>
      <c r="J1007" s="119"/>
    </row>
    <row r="1008" spans="2:10">
      <c r="B1008" s="118" t="s">
        <v>72</v>
      </c>
      <c r="C1008" s="76"/>
      <c r="D1008" s="76"/>
      <c r="E1008" s="76"/>
      <c r="F1008" s="76"/>
      <c r="G1008" s="76"/>
      <c r="H1008" s="76"/>
      <c r="I1008" s="76"/>
      <c r="J1008" s="119"/>
    </row>
    <row r="1009" spans="2:10">
      <c r="B1009" s="118" t="s">
        <v>73</v>
      </c>
      <c r="C1009" s="76"/>
      <c r="D1009" s="76"/>
      <c r="E1009" s="76"/>
      <c r="F1009" s="76"/>
      <c r="G1009" s="76"/>
      <c r="H1009" s="76"/>
      <c r="I1009" s="76"/>
      <c r="J1009" s="119"/>
    </row>
    <row r="1010" spans="2:10">
      <c r="B1010" s="118" t="s">
        <v>74</v>
      </c>
      <c r="C1010" s="76"/>
      <c r="D1010" s="76"/>
      <c r="E1010" s="76"/>
      <c r="F1010" s="76"/>
      <c r="G1010" s="76"/>
      <c r="H1010" s="76"/>
      <c r="I1010" s="76"/>
      <c r="J1010" s="119"/>
    </row>
    <row r="1011" spans="2:10">
      <c r="B1011" s="125" t="s">
        <v>75</v>
      </c>
      <c r="C1011" s="82"/>
      <c r="D1011" s="82"/>
      <c r="E1011" s="80" t="s">
        <v>55</v>
      </c>
      <c r="F1011" s="80" t="s">
        <v>76</v>
      </c>
      <c r="G1011" s="80" t="s">
        <v>77</v>
      </c>
      <c r="H1011" s="80" t="s">
        <v>45</v>
      </c>
      <c r="I1011" s="80" t="s">
        <v>56</v>
      </c>
      <c r="J1011" s="124"/>
    </row>
    <row r="1012" spans="2:10">
      <c r="B1012" s="118"/>
      <c r="C1012" s="76"/>
      <c r="D1012" s="76"/>
      <c r="E1012" s="76"/>
      <c r="F1012" s="76"/>
      <c r="G1012" s="76"/>
      <c r="H1012" s="76"/>
      <c r="I1012" s="76"/>
      <c r="J1012" s="119"/>
    </row>
    <row r="1013" spans="2:10">
      <c r="B1013" s="118" t="str">
        <f>+'[1]MANO DE OBRA'!B$8</f>
        <v>CAT I                   PEONES</v>
      </c>
      <c r="C1013" s="76"/>
      <c r="D1013" s="76"/>
      <c r="E1013" s="76">
        <v>1</v>
      </c>
      <c r="F1013" s="79">
        <f>+'[1]MANO DE OBRA'!B$22</f>
        <v>1.4282860472222223</v>
      </c>
      <c r="G1013" s="76">
        <f>ROUND(E1013*F1013,2)</f>
        <v>1.43</v>
      </c>
      <c r="H1013" s="79">
        <v>0.1</v>
      </c>
      <c r="I1013" s="79">
        <f>ROUND(G1013*H1013,2)</f>
        <v>0.14000000000000001</v>
      </c>
      <c r="J1013" s="119"/>
    </row>
    <row r="1014" spans="2:10">
      <c r="B1014" s="118" t="str">
        <f>+'[1]MANO DE OBRA'!C$8</f>
        <v>CAT II GUARD, MACHET, AYUD ALB</v>
      </c>
      <c r="C1014" s="76"/>
      <c r="D1014" s="76"/>
      <c r="E1014" s="76">
        <v>1</v>
      </c>
      <c r="F1014" s="79">
        <f>+'[1]MANO DE OBRA'!C$22</f>
        <v>1.4282860472222223</v>
      </c>
      <c r="G1014" s="79">
        <f>ROUND(E1014*F1014,2)</f>
        <v>1.43</v>
      </c>
      <c r="H1014" s="79">
        <f>+H1013</f>
        <v>0.1</v>
      </c>
      <c r="I1014" s="79">
        <f>ROUND(G1014*H1014,2)</f>
        <v>0.14000000000000001</v>
      </c>
      <c r="J1014" s="119"/>
    </row>
    <row r="1015" spans="2:10">
      <c r="B1015" s="118" t="str">
        <f>+'[1]MANO DE OBRA'!D$8</f>
        <v>CAT III ALB, FIE, CARP, ELEC</v>
      </c>
      <c r="C1015" s="76"/>
      <c r="D1015" s="76"/>
      <c r="E1015" s="76">
        <v>1</v>
      </c>
      <c r="F1015" s="79">
        <f>+'[1]MANO DE OBRA'!D$22</f>
        <v>1.4282860472222223</v>
      </c>
      <c r="G1015" s="79">
        <f>ROUND(E1015*F1015,2)</f>
        <v>1.43</v>
      </c>
      <c r="H1015" s="79">
        <f>+H1013</f>
        <v>0.1</v>
      </c>
      <c r="I1015" s="79">
        <f>ROUND(G1015*H1015,2)</f>
        <v>0.14000000000000001</v>
      </c>
      <c r="J1015" s="119"/>
    </row>
    <row r="1016" spans="2:10">
      <c r="B1016" s="118"/>
      <c r="C1016" s="76"/>
      <c r="D1016" s="76"/>
      <c r="E1016" s="76"/>
      <c r="F1016" s="79"/>
      <c r="G1016" s="79"/>
      <c r="H1016" s="79"/>
      <c r="I1016" s="79">
        <f>ROUND(G1016*H1016,2)</f>
        <v>0</v>
      </c>
      <c r="J1016" s="119"/>
    </row>
    <row r="1017" spans="2:10">
      <c r="B1017" s="118" t="s">
        <v>78</v>
      </c>
      <c r="C1017" s="76"/>
      <c r="D1017" s="76"/>
      <c r="E1017" s="76"/>
      <c r="F1017" s="76"/>
      <c r="G1017" s="76"/>
      <c r="H1017" s="76"/>
      <c r="I1017" s="76">
        <f>SUM(I1013:I1016)</f>
        <v>0.42000000000000004</v>
      </c>
      <c r="J1017" s="119"/>
    </row>
    <row r="1018" spans="2:10">
      <c r="B1018" s="118"/>
      <c r="C1018" s="76"/>
      <c r="D1018" s="76"/>
      <c r="E1018" s="76"/>
      <c r="F1018" s="76"/>
      <c r="G1018" s="76"/>
      <c r="H1018" s="76"/>
      <c r="I1018" s="76"/>
      <c r="J1018" s="119"/>
    </row>
    <row r="1019" spans="2:10">
      <c r="B1019" s="118" t="s">
        <v>79</v>
      </c>
      <c r="C1019" s="76"/>
      <c r="D1019" s="76"/>
      <c r="E1019" s="76"/>
      <c r="F1019" s="76"/>
      <c r="G1019" s="76"/>
      <c r="H1019" s="76"/>
      <c r="I1019" s="76">
        <f>+I1017+I999+I988</f>
        <v>1.37</v>
      </c>
      <c r="J1019" s="119"/>
    </row>
    <row r="1020" spans="2:10">
      <c r="B1020" s="118"/>
      <c r="C1020" s="76"/>
      <c r="D1020" s="76"/>
      <c r="E1020" s="76"/>
      <c r="F1020" s="76"/>
      <c r="G1020" s="76"/>
      <c r="H1020" s="76"/>
      <c r="I1020" s="76"/>
      <c r="J1020" s="119"/>
    </row>
    <row r="1021" spans="2:10">
      <c r="B1021" s="118" t="s">
        <v>80</v>
      </c>
      <c r="C1021" s="76"/>
      <c r="D1021" s="76"/>
      <c r="E1021" s="76"/>
      <c r="F1021" s="76"/>
      <c r="G1021" s="76"/>
      <c r="H1021" s="76"/>
      <c r="I1021" s="76" t="s">
        <v>81</v>
      </c>
      <c r="J1021" s="119"/>
    </row>
    <row r="1022" spans="2:10">
      <c r="B1022" s="120" t="s">
        <v>82</v>
      </c>
      <c r="C1022" s="77"/>
      <c r="D1022" s="77"/>
      <c r="E1022" s="77"/>
      <c r="F1022" s="77"/>
      <c r="G1022" s="77"/>
      <c r="H1022" s="78" t="s">
        <v>47</v>
      </c>
      <c r="I1022" s="78" t="s">
        <v>56</v>
      </c>
      <c r="J1022" s="126"/>
    </row>
    <row r="1023" spans="2:10">
      <c r="B1023" s="118"/>
      <c r="C1023" s="76"/>
      <c r="D1023" s="76"/>
      <c r="E1023" s="76"/>
      <c r="F1023" s="76"/>
      <c r="G1023" s="76"/>
      <c r="H1023" s="76"/>
      <c r="I1023" s="76"/>
      <c r="J1023" s="119"/>
    </row>
    <row r="1024" spans="2:10">
      <c r="B1024" s="118"/>
      <c r="C1024" s="76"/>
      <c r="D1024" s="76"/>
      <c r="E1024" s="76"/>
      <c r="F1024" s="76" t="s">
        <v>83</v>
      </c>
      <c r="G1024" s="76"/>
      <c r="H1024" s="83">
        <f>+[1]INDIRECTOS!B$10</f>
        <v>0.04</v>
      </c>
      <c r="I1024" s="76">
        <f>ROUND(H1024*I1019,2)</f>
        <v>0.05</v>
      </c>
      <c r="J1024" s="119"/>
    </row>
    <row r="1025" spans="2:10">
      <c r="B1025" s="118"/>
      <c r="C1025" s="76"/>
      <c r="D1025" s="76"/>
      <c r="E1025" s="76"/>
      <c r="F1025" s="76" t="s">
        <v>84</v>
      </c>
      <c r="G1025" s="76"/>
      <c r="H1025" s="83">
        <f>+[1]INDIRECTOS!B$11</f>
        <v>0.04</v>
      </c>
      <c r="I1025" s="76">
        <f>ROUND(H1025*I1019,2)</f>
        <v>0.05</v>
      </c>
      <c r="J1025" s="119"/>
    </row>
    <row r="1026" spans="2:10">
      <c r="B1026" s="118"/>
      <c r="C1026" s="76"/>
      <c r="D1026" s="76"/>
      <c r="E1026" s="76"/>
      <c r="F1026" s="76" t="s">
        <v>85</v>
      </c>
      <c r="G1026" s="76"/>
      <c r="H1026" s="83">
        <f>+[1]INDIRECTOS!B$12</f>
        <v>0.02</v>
      </c>
      <c r="I1026" s="76">
        <f>ROUND(H1026*I1019,2)</f>
        <v>0.03</v>
      </c>
      <c r="J1026" s="119"/>
    </row>
    <row r="1027" spans="2:10">
      <c r="B1027" s="118" t="s">
        <v>86</v>
      </c>
      <c r="C1027" s="76"/>
      <c r="D1027" s="76"/>
      <c r="E1027" s="76"/>
      <c r="F1027" s="76"/>
      <c r="G1027" s="76"/>
      <c r="H1027" s="76"/>
      <c r="I1027" s="76">
        <f>SUM(I1024:I1026)</f>
        <v>0.13</v>
      </c>
      <c r="J1027" s="119"/>
    </row>
    <row r="1028" spans="2:10">
      <c r="B1028" s="118" t="s">
        <v>87</v>
      </c>
      <c r="C1028" s="76"/>
      <c r="D1028" s="76"/>
      <c r="E1028" s="76"/>
      <c r="F1028" s="76"/>
      <c r="G1028" s="76"/>
      <c r="H1028" s="76"/>
      <c r="I1028" s="76">
        <f>+I1019+I1027</f>
        <v>1.5</v>
      </c>
      <c r="J1028" s="119"/>
    </row>
    <row r="1029" spans="2:10" ht="13.5" thickBot="1">
      <c r="B1029" s="127" t="s">
        <v>88</v>
      </c>
      <c r="C1029" s="128"/>
      <c r="D1029" s="128"/>
      <c r="E1029" s="128"/>
      <c r="F1029" s="128"/>
      <c r="G1029" s="128"/>
      <c r="H1029" s="128" t="s">
        <v>89</v>
      </c>
      <c r="I1029" s="128">
        <f>+I1028</f>
        <v>1.5</v>
      </c>
      <c r="J1029" s="129"/>
    </row>
    <row r="1031" spans="2:10" ht="15.75">
      <c r="B1031" s="181" t="s">
        <v>186</v>
      </c>
      <c r="C1031" s="181"/>
      <c r="D1031" s="181"/>
      <c r="E1031" s="181"/>
      <c r="F1031" s="181"/>
      <c r="G1031" s="181"/>
      <c r="H1031" s="181"/>
      <c r="I1031" s="181"/>
      <c r="J1031" s="181"/>
    </row>
    <row r="1032" spans="2:10" ht="13.5" thickBot="1"/>
    <row r="1033" spans="2:10">
      <c r="B1033" s="178" t="s">
        <v>33</v>
      </c>
      <c r="C1033" s="179"/>
      <c r="D1033" s="179"/>
      <c r="E1033" s="179"/>
      <c r="F1033" s="179"/>
      <c r="G1033" s="179"/>
      <c r="H1033" s="179"/>
      <c r="I1033" s="179"/>
      <c r="J1033" s="180"/>
    </row>
    <row r="1034" spans="2:10" ht="15.75">
      <c r="B1034" s="114" t="s">
        <v>21</v>
      </c>
      <c r="C1034" s="1"/>
      <c r="D1034" s="1"/>
      <c r="E1034" s="1"/>
      <c r="F1034" s="1"/>
      <c r="G1034" s="1"/>
      <c r="H1034" s="1"/>
      <c r="I1034" s="1"/>
      <c r="J1034" s="115"/>
    </row>
    <row r="1035" spans="2:10" ht="15.75">
      <c r="B1035" s="116" t="s">
        <v>22</v>
      </c>
      <c r="C1035" s="70"/>
      <c r="D1035" s="70"/>
      <c r="E1035" s="70"/>
      <c r="F1035" s="70"/>
      <c r="G1035" s="70"/>
      <c r="H1035" s="70"/>
      <c r="I1035" s="70"/>
      <c r="J1035" s="117"/>
    </row>
    <row r="1036" spans="2:10">
      <c r="B1036" s="118" t="s">
        <v>34</v>
      </c>
      <c r="C1036" s="76"/>
      <c r="D1036" s="76"/>
      <c r="E1036" s="76"/>
      <c r="F1036" s="76"/>
      <c r="G1036" s="76"/>
      <c r="H1036" s="76"/>
      <c r="I1036" s="76"/>
      <c r="J1036" s="119"/>
    </row>
    <row r="1037" spans="2:10">
      <c r="B1037" s="118" t="s">
        <v>35</v>
      </c>
      <c r="C1037" s="76" t="s">
        <v>115</v>
      </c>
      <c r="D1037" s="76"/>
      <c r="E1037" s="76"/>
      <c r="F1037" s="76"/>
      <c r="G1037" s="76"/>
      <c r="H1037" s="141" t="s">
        <v>217</v>
      </c>
      <c r="I1037" s="141" t="s">
        <v>10</v>
      </c>
      <c r="J1037" s="119"/>
    </row>
    <row r="1038" spans="2:10">
      <c r="B1038" s="118" t="s">
        <v>37</v>
      </c>
      <c r="C1038" s="76"/>
      <c r="D1038" s="76"/>
      <c r="E1038" s="76"/>
      <c r="F1038" s="76"/>
      <c r="G1038" s="76"/>
      <c r="H1038" s="76"/>
      <c r="I1038" s="76"/>
      <c r="J1038" s="119"/>
    </row>
    <row r="1039" spans="2:10">
      <c r="B1039" s="118" t="s">
        <v>38</v>
      </c>
      <c r="C1039" s="76"/>
      <c r="D1039" s="76"/>
      <c r="E1039" s="76"/>
      <c r="F1039" s="76"/>
      <c r="G1039" s="76"/>
      <c r="H1039" s="76"/>
      <c r="I1039" s="76"/>
      <c r="J1039" s="119"/>
    </row>
    <row r="1040" spans="2:10">
      <c r="B1040" s="120" t="s">
        <v>39</v>
      </c>
      <c r="C1040" s="78" t="s">
        <v>40</v>
      </c>
      <c r="D1040" s="78" t="s">
        <v>41</v>
      </c>
      <c r="E1040" s="78" t="s">
        <v>42</v>
      </c>
      <c r="F1040" s="78" t="s">
        <v>43</v>
      </c>
      <c r="G1040" s="78" t="s">
        <v>44</v>
      </c>
      <c r="H1040" s="78" t="s">
        <v>45</v>
      </c>
      <c r="I1040" s="78" t="s">
        <v>46</v>
      </c>
      <c r="J1040" s="121"/>
    </row>
    <row r="1041" spans="2:10">
      <c r="B1041" s="118" t="s">
        <v>48</v>
      </c>
      <c r="C1041" s="76"/>
      <c r="D1041" s="76"/>
      <c r="E1041" s="76"/>
      <c r="F1041" s="76"/>
      <c r="G1041" s="76"/>
      <c r="H1041" s="76"/>
      <c r="I1041" s="76"/>
      <c r="J1041" s="119"/>
    </row>
    <row r="1042" spans="2:10">
      <c r="B1042" s="118"/>
      <c r="C1042" s="76"/>
      <c r="D1042" s="76"/>
      <c r="E1042" s="79"/>
      <c r="F1042" s="79"/>
      <c r="G1042" s="79"/>
      <c r="H1042" s="79"/>
      <c r="I1042" s="79">
        <f>+ROUND(G1042*H1042,2)</f>
        <v>0</v>
      </c>
      <c r="J1042" s="119"/>
    </row>
    <row r="1043" spans="2:10">
      <c r="B1043" s="118"/>
      <c r="C1043" s="76"/>
      <c r="D1043" s="76"/>
      <c r="E1043" s="79"/>
      <c r="F1043" s="79"/>
      <c r="G1043" s="79"/>
      <c r="H1043" s="79"/>
      <c r="I1043" s="79">
        <f>+ROUND(G1043*H1043,2)</f>
        <v>0</v>
      </c>
      <c r="J1043" s="119"/>
    </row>
    <row r="1044" spans="2:10">
      <c r="B1044" s="118" t="str">
        <f>+[1]EQUIPOS!A$32</f>
        <v>HERRAMIENTAS MENORES</v>
      </c>
      <c r="C1044" s="76"/>
      <c r="D1044" s="76"/>
      <c r="E1044" s="79"/>
      <c r="F1044" s="79"/>
      <c r="G1044" s="79"/>
      <c r="H1044" s="79"/>
      <c r="I1044" s="79">
        <f>ROUND(I1074*5%,2)</f>
        <v>0.02</v>
      </c>
      <c r="J1044" s="119"/>
    </row>
    <row r="1045" spans="2:10">
      <c r="B1045" s="118" t="s">
        <v>49</v>
      </c>
      <c r="C1045" s="76"/>
      <c r="D1045" s="76"/>
      <c r="E1045" s="79"/>
      <c r="F1045" s="79"/>
      <c r="G1045" s="79"/>
      <c r="H1045" s="79"/>
      <c r="I1045" s="79">
        <f>SUM(I1042:I1044)</f>
        <v>0.02</v>
      </c>
      <c r="J1045" s="119"/>
    </row>
    <row r="1046" spans="2:10">
      <c r="B1046" s="118" t="s">
        <v>50</v>
      </c>
      <c r="C1046" s="76"/>
      <c r="D1046" s="76"/>
      <c r="E1046" s="76"/>
      <c r="F1046" s="76"/>
      <c r="G1046" s="76"/>
      <c r="H1046" s="76"/>
      <c r="I1046" s="76"/>
      <c r="J1046" s="119"/>
    </row>
    <row r="1047" spans="2:10">
      <c r="B1047" s="118" t="s">
        <v>51</v>
      </c>
      <c r="C1047" s="76"/>
      <c r="D1047" s="76"/>
      <c r="E1047" s="76"/>
      <c r="F1047" s="76"/>
      <c r="G1047" s="76"/>
      <c r="H1047" s="76"/>
      <c r="I1047" s="76"/>
      <c r="J1047" s="119"/>
    </row>
    <row r="1048" spans="2:10">
      <c r="B1048" s="122" t="s">
        <v>52</v>
      </c>
      <c r="C1048" s="78"/>
      <c r="D1048" s="78"/>
      <c r="E1048" s="78"/>
      <c r="F1048" s="78" t="s">
        <v>53</v>
      </c>
      <c r="G1048" s="78" t="s">
        <v>54</v>
      </c>
      <c r="H1048" s="78" t="s">
        <v>55</v>
      </c>
      <c r="I1048" s="78" t="s">
        <v>56</v>
      </c>
      <c r="J1048" s="121"/>
    </row>
    <row r="1049" spans="2:10">
      <c r="B1049" s="118" t="s">
        <v>50</v>
      </c>
      <c r="C1049" s="76"/>
      <c r="D1049" s="76"/>
      <c r="E1049" s="76"/>
      <c r="F1049" s="76"/>
      <c r="G1049" s="76"/>
      <c r="H1049" s="76"/>
      <c r="I1049" s="76"/>
      <c r="J1049" s="119"/>
    </row>
    <row r="1050" spans="2:10">
      <c r="B1050" s="118"/>
      <c r="C1050" s="76"/>
      <c r="D1050" s="76"/>
      <c r="E1050" s="76"/>
      <c r="F1050" s="79"/>
      <c r="G1050" s="76"/>
      <c r="H1050" s="76"/>
      <c r="I1050" s="79"/>
      <c r="J1050" s="119"/>
    </row>
    <row r="1051" spans="2:10">
      <c r="B1051" s="118" t="str">
        <f>'ANALISIS UNITARIOS 1'!B1224</f>
        <v>GEOMEMBRANA POLIETILENO ESPESOR 0.44mm</v>
      </c>
      <c r="C1051" s="76"/>
      <c r="D1051" s="76"/>
      <c r="E1051" s="76"/>
      <c r="F1051" s="79">
        <f>'ANALISIS UNITARIOS 1'!F1224</f>
        <v>2.5</v>
      </c>
      <c r="G1051" s="76" t="s">
        <v>10</v>
      </c>
      <c r="H1051" s="76">
        <v>1</v>
      </c>
      <c r="I1051" s="79">
        <f>ROUND(F1051*H1051,2)</f>
        <v>2.5</v>
      </c>
      <c r="J1051" s="119"/>
    </row>
    <row r="1052" spans="2:10">
      <c r="B1052" s="118"/>
      <c r="C1052" s="76"/>
      <c r="D1052" s="76"/>
      <c r="E1052" s="76"/>
      <c r="F1052" s="79"/>
      <c r="G1052" s="76"/>
      <c r="H1052" s="76"/>
      <c r="I1052" s="79"/>
      <c r="J1052" s="119"/>
    </row>
    <row r="1053" spans="2:10">
      <c r="B1053" s="118"/>
      <c r="C1053" s="76"/>
      <c r="D1053" s="76"/>
      <c r="E1053" s="76"/>
      <c r="F1053" s="79"/>
      <c r="G1053" s="76"/>
      <c r="H1053" s="79"/>
      <c r="I1053" s="79"/>
      <c r="J1053" s="119"/>
    </row>
    <row r="1054" spans="2:10">
      <c r="B1054" s="118"/>
      <c r="C1054" s="76"/>
      <c r="D1054" s="76"/>
      <c r="E1054" s="76"/>
      <c r="F1054" s="79"/>
      <c r="G1054" s="76"/>
      <c r="H1054" s="79"/>
      <c r="I1054" s="79">
        <f>ROUND(F1054*H1054,2)</f>
        <v>0</v>
      </c>
      <c r="J1054" s="119"/>
    </row>
    <row r="1055" spans="2:10">
      <c r="B1055" s="118"/>
      <c r="C1055" s="76"/>
      <c r="D1055" s="76"/>
      <c r="E1055" s="76"/>
      <c r="F1055" s="79"/>
      <c r="G1055" s="76"/>
      <c r="H1055" s="79"/>
      <c r="I1055" s="79">
        <f>ROUND(F1055*H1055,2)</f>
        <v>0</v>
      </c>
      <c r="J1055" s="119"/>
    </row>
    <row r="1056" spans="2:10">
      <c r="B1056" s="118" t="s">
        <v>60</v>
      </c>
      <c r="C1056" s="76"/>
      <c r="D1056" s="76"/>
      <c r="E1056" s="76"/>
      <c r="F1056" s="76"/>
      <c r="G1056" s="76"/>
      <c r="H1056" s="76"/>
      <c r="I1056" s="79">
        <f>SUM(I1050:I1055)</f>
        <v>2.5</v>
      </c>
      <c r="J1056" s="119"/>
    </row>
    <row r="1057" spans="2:10">
      <c r="B1057" s="118" t="s">
        <v>50</v>
      </c>
      <c r="C1057" s="76"/>
      <c r="D1057" s="76"/>
      <c r="E1057" s="76"/>
      <c r="F1057" s="76"/>
      <c r="G1057" s="76"/>
      <c r="H1057" s="76"/>
      <c r="I1057" s="76"/>
      <c r="J1057" s="119"/>
    </row>
    <row r="1058" spans="2:10">
      <c r="B1058" s="118" t="s">
        <v>61</v>
      </c>
      <c r="C1058" s="76"/>
      <c r="D1058" s="76"/>
      <c r="E1058" s="76"/>
      <c r="F1058" s="76"/>
      <c r="G1058" s="76"/>
      <c r="H1058" s="76"/>
      <c r="I1058" s="76"/>
      <c r="J1058" s="119"/>
    </row>
    <row r="1059" spans="2:10">
      <c r="B1059" s="123" t="s">
        <v>62</v>
      </c>
      <c r="C1059" s="80"/>
      <c r="D1059" s="81" t="s">
        <v>63</v>
      </c>
      <c r="E1059" s="80" t="s">
        <v>64</v>
      </c>
      <c r="F1059" s="80" t="s">
        <v>65</v>
      </c>
      <c r="G1059" s="80" t="s">
        <v>66</v>
      </c>
      <c r="H1059" s="80" t="s">
        <v>67</v>
      </c>
      <c r="I1059" s="80" t="s">
        <v>68</v>
      </c>
      <c r="J1059" s="124"/>
    </row>
    <row r="1060" spans="2:10">
      <c r="B1060" s="118" t="s">
        <v>69</v>
      </c>
      <c r="C1060" s="76"/>
      <c r="D1060" s="76" t="s">
        <v>70</v>
      </c>
      <c r="E1060" s="76"/>
      <c r="F1060" s="76"/>
      <c r="G1060" s="76"/>
      <c r="H1060" s="76"/>
      <c r="I1060" s="76"/>
      <c r="J1060" s="119"/>
    </row>
    <row r="1061" spans="2:10">
      <c r="B1061" s="118" t="s">
        <v>71</v>
      </c>
      <c r="C1061" s="76"/>
      <c r="D1061" s="76"/>
      <c r="E1061" s="76"/>
      <c r="F1061" s="76"/>
      <c r="G1061" s="76"/>
      <c r="H1061" s="76"/>
      <c r="I1061" s="76"/>
      <c r="J1061" s="119"/>
    </row>
    <row r="1062" spans="2:10">
      <c r="B1062" s="118"/>
      <c r="C1062" s="76"/>
      <c r="D1062" s="76"/>
      <c r="E1062" s="76"/>
      <c r="F1062" s="76"/>
      <c r="G1062" s="76"/>
      <c r="H1062" s="76"/>
      <c r="I1062" s="76"/>
      <c r="J1062" s="119"/>
    </row>
    <row r="1063" spans="2:10">
      <c r="B1063" s="118"/>
      <c r="C1063" s="76"/>
      <c r="D1063" s="76"/>
      <c r="E1063" s="76"/>
      <c r="F1063" s="76"/>
      <c r="G1063" s="76"/>
      <c r="H1063" s="76"/>
      <c r="I1063" s="76"/>
      <c r="J1063" s="119"/>
    </row>
    <row r="1064" spans="2:10">
      <c r="B1064" s="118"/>
      <c r="C1064" s="76"/>
      <c r="D1064" s="76"/>
      <c r="E1064" s="76"/>
      <c r="F1064" s="76"/>
      <c r="G1064" s="76"/>
      <c r="H1064" s="76"/>
      <c r="I1064" s="76"/>
      <c r="J1064" s="119"/>
    </row>
    <row r="1065" spans="2:10">
      <c r="B1065" s="118" t="s">
        <v>72</v>
      </c>
      <c r="C1065" s="76"/>
      <c r="D1065" s="76"/>
      <c r="E1065" s="76"/>
      <c r="F1065" s="76"/>
      <c r="G1065" s="76"/>
      <c r="H1065" s="76"/>
      <c r="I1065" s="76"/>
      <c r="J1065" s="119"/>
    </row>
    <row r="1066" spans="2:10">
      <c r="B1066" s="118" t="s">
        <v>73</v>
      </c>
      <c r="C1066" s="76"/>
      <c r="D1066" s="76"/>
      <c r="E1066" s="76"/>
      <c r="F1066" s="76"/>
      <c r="G1066" s="76"/>
      <c r="H1066" s="76"/>
      <c r="I1066" s="76"/>
      <c r="J1066" s="119"/>
    </row>
    <row r="1067" spans="2:10">
      <c r="B1067" s="118" t="s">
        <v>74</v>
      </c>
      <c r="C1067" s="76"/>
      <c r="D1067" s="76"/>
      <c r="E1067" s="76"/>
      <c r="F1067" s="76"/>
      <c r="G1067" s="76"/>
      <c r="H1067" s="76"/>
      <c r="I1067" s="76"/>
      <c r="J1067" s="119"/>
    </row>
    <row r="1068" spans="2:10">
      <c r="B1068" s="125" t="s">
        <v>75</v>
      </c>
      <c r="C1068" s="82"/>
      <c r="D1068" s="82"/>
      <c r="E1068" s="80" t="s">
        <v>55</v>
      </c>
      <c r="F1068" s="80" t="s">
        <v>76</v>
      </c>
      <c r="G1068" s="80" t="s">
        <v>77</v>
      </c>
      <c r="H1068" s="80" t="s">
        <v>45</v>
      </c>
      <c r="I1068" s="80" t="s">
        <v>56</v>
      </c>
      <c r="J1068" s="124"/>
    </row>
    <row r="1069" spans="2:10">
      <c r="B1069" s="118"/>
      <c r="C1069" s="76"/>
      <c r="D1069" s="76"/>
      <c r="E1069" s="76"/>
      <c r="F1069" s="76"/>
      <c r="G1069" s="76"/>
      <c r="H1069" s="76"/>
      <c r="I1069" s="76"/>
      <c r="J1069" s="119"/>
    </row>
    <row r="1070" spans="2:10">
      <c r="B1070" s="118" t="str">
        <f>+'[1]MANO DE OBRA'!B$8</f>
        <v>CAT I                   PEONES</v>
      </c>
      <c r="C1070" s="76"/>
      <c r="D1070" s="76"/>
      <c r="E1070" s="76">
        <v>1</v>
      </c>
      <c r="F1070" s="79">
        <f>+'[1]MANO DE OBRA'!B$22</f>
        <v>1.4282860472222223</v>
      </c>
      <c r="G1070" s="76">
        <f>ROUND(E1070*F1070,2)</f>
        <v>1.43</v>
      </c>
      <c r="H1070" s="79">
        <v>0.1</v>
      </c>
      <c r="I1070" s="79">
        <f>ROUND(G1070*H1070,2)</f>
        <v>0.14000000000000001</v>
      </c>
      <c r="J1070" s="119"/>
    </row>
    <row r="1071" spans="2:10">
      <c r="B1071" s="118" t="str">
        <f>+'[1]MANO DE OBRA'!C$8</f>
        <v>CAT II GUARD, MACHET, AYUD ALB</v>
      </c>
      <c r="C1071" s="76"/>
      <c r="D1071" s="76"/>
      <c r="E1071" s="76">
        <v>1</v>
      </c>
      <c r="F1071" s="79">
        <f>+'[1]MANO DE OBRA'!C$22</f>
        <v>1.4282860472222223</v>
      </c>
      <c r="G1071" s="79">
        <f>ROUND(E1071*F1071,2)</f>
        <v>1.43</v>
      </c>
      <c r="H1071" s="79">
        <f>+H1070</f>
        <v>0.1</v>
      </c>
      <c r="I1071" s="79">
        <f>ROUND(G1071*H1071,2)</f>
        <v>0.14000000000000001</v>
      </c>
      <c r="J1071" s="119"/>
    </row>
    <row r="1072" spans="2:10">
      <c r="B1072" s="118" t="str">
        <f>+'[1]MANO DE OBRA'!D$8</f>
        <v>CAT III ALB, FIE, CARP, ELEC</v>
      </c>
      <c r="C1072" s="76"/>
      <c r="D1072" s="76"/>
      <c r="E1072" s="76">
        <v>1</v>
      </c>
      <c r="F1072" s="79">
        <f>+'[1]MANO DE OBRA'!D$22</f>
        <v>1.4282860472222223</v>
      </c>
      <c r="G1072" s="79">
        <f>ROUND(E1072*F1072,2)</f>
        <v>1.43</v>
      </c>
      <c r="H1072" s="79">
        <f>+H1070</f>
        <v>0.1</v>
      </c>
      <c r="I1072" s="79">
        <f>ROUND(G1072*H1072,2)</f>
        <v>0.14000000000000001</v>
      </c>
      <c r="J1072" s="119"/>
    </row>
    <row r="1073" spans="2:12">
      <c r="B1073" s="118"/>
      <c r="C1073" s="76"/>
      <c r="D1073" s="76"/>
      <c r="E1073" s="76"/>
      <c r="F1073" s="79"/>
      <c r="G1073" s="79"/>
      <c r="H1073" s="79"/>
      <c r="I1073" s="79">
        <f>ROUND(G1073*H1073,2)</f>
        <v>0</v>
      </c>
      <c r="J1073" s="119"/>
    </row>
    <row r="1074" spans="2:12">
      <c r="B1074" s="118" t="s">
        <v>78</v>
      </c>
      <c r="C1074" s="76"/>
      <c r="D1074" s="76"/>
      <c r="E1074" s="76"/>
      <c r="F1074" s="76"/>
      <c r="G1074" s="76"/>
      <c r="H1074" s="76"/>
      <c r="I1074" s="76">
        <f>SUM(I1070:I1073)</f>
        <v>0.42000000000000004</v>
      </c>
      <c r="J1074" s="119"/>
    </row>
    <row r="1075" spans="2:12">
      <c r="B1075" s="118"/>
      <c r="C1075" s="76"/>
      <c r="D1075" s="76"/>
      <c r="E1075" s="76"/>
      <c r="F1075" s="76"/>
      <c r="G1075" s="76"/>
      <c r="H1075" s="76"/>
      <c r="I1075" s="76"/>
      <c r="J1075" s="119"/>
    </row>
    <row r="1076" spans="2:12">
      <c r="B1076" s="118" t="s">
        <v>79</v>
      </c>
      <c r="C1076" s="76"/>
      <c r="D1076" s="76"/>
      <c r="E1076" s="76"/>
      <c r="F1076" s="76"/>
      <c r="G1076" s="76"/>
      <c r="H1076" s="76"/>
      <c r="I1076" s="76">
        <f>+I1074+I1056+I1045</f>
        <v>2.94</v>
      </c>
      <c r="J1076" s="119"/>
    </row>
    <row r="1077" spans="2:12">
      <c r="B1077" s="118"/>
      <c r="C1077" s="76"/>
      <c r="D1077" s="76"/>
      <c r="E1077" s="76"/>
      <c r="F1077" s="76"/>
      <c r="G1077" s="76"/>
      <c r="H1077" s="76"/>
      <c r="I1077" s="76"/>
      <c r="J1077" s="119"/>
    </row>
    <row r="1078" spans="2:12">
      <c r="B1078" s="118" t="s">
        <v>80</v>
      </c>
      <c r="C1078" s="76"/>
      <c r="D1078" s="76"/>
      <c r="E1078" s="76"/>
      <c r="F1078" s="76"/>
      <c r="G1078" s="76"/>
      <c r="H1078" s="76"/>
      <c r="I1078" s="76" t="s">
        <v>81</v>
      </c>
      <c r="J1078" s="119"/>
    </row>
    <row r="1079" spans="2:12">
      <c r="B1079" s="120" t="s">
        <v>82</v>
      </c>
      <c r="C1079" s="77"/>
      <c r="D1079" s="77"/>
      <c r="E1079" s="77"/>
      <c r="F1079" s="77"/>
      <c r="G1079" s="77"/>
      <c r="H1079" s="78" t="s">
        <v>47</v>
      </c>
      <c r="I1079" s="78" t="s">
        <v>56</v>
      </c>
      <c r="J1079" s="126"/>
    </row>
    <row r="1080" spans="2:12">
      <c r="B1080" s="118"/>
      <c r="C1080" s="76"/>
      <c r="D1080" s="76"/>
      <c r="E1080" s="76"/>
      <c r="F1080" s="76"/>
      <c r="G1080" s="76"/>
      <c r="H1080" s="76"/>
      <c r="I1080" s="76"/>
      <c r="J1080" s="119"/>
    </row>
    <row r="1081" spans="2:12">
      <c r="B1081" s="118"/>
      <c r="C1081" s="76"/>
      <c r="D1081" s="76"/>
      <c r="E1081" s="76"/>
      <c r="F1081" s="76" t="s">
        <v>83</v>
      </c>
      <c r="G1081" s="76"/>
      <c r="H1081" s="83">
        <f>+[1]INDIRECTOS!B$10</f>
        <v>0.04</v>
      </c>
      <c r="I1081" s="76">
        <f>ROUND(H1081*I1076,2)</f>
        <v>0.12</v>
      </c>
      <c r="J1081" s="119"/>
    </row>
    <row r="1082" spans="2:12">
      <c r="B1082" s="118"/>
      <c r="C1082" s="76"/>
      <c r="D1082" s="76"/>
      <c r="E1082" s="76"/>
      <c r="F1082" s="76" t="s">
        <v>84</v>
      </c>
      <c r="G1082" s="76"/>
      <c r="H1082" s="83">
        <f>+[1]INDIRECTOS!B$11</f>
        <v>0.04</v>
      </c>
      <c r="I1082" s="76">
        <f>ROUND(H1082*I1076,2)</f>
        <v>0.12</v>
      </c>
      <c r="J1082" s="119"/>
    </row>
    <row r="1083" spans="2:12">
      <c r="B1083" s="118"/>
      <c r="C1083" s="76"/>
      <c r="D1083" s="76"/>
      <c r="E1083" s="76"/>
      <c r="F1083" s="76" t="s">
        <v>85</v>
      </c>
      <c r="G1083" s="76"/>
      <c r="H1083" s="83">
        <f>+[1]INDIRECTOS!B$12</f>
        <v>0.02</v>
      </c>
      <c r="I1083" s="76">
        <f>ROUND(H1083*I1076,2)</f>
        <v>0.06</v>
      </c>
      <c r="J1083" s="119"/>
    </row>
    <row r="1084" spans="2:12">
      <c r="B1084" s="118" t="s">
        <v>86</v>
      </c>
      <c r="C1084" s="76"/>
      <c r="D1084" s="76"/>
      <c r="E1084" s="76"/>
      <c r="F1084" s="76"/>
      <c r="G1084" s="76"/>
      <c r="H1084" s="76"/>
      <c r="I1084" s="76">
        <f>SUM(I1081:I1083)</f>
        <v>0.3</v>
      </c>
      <c r="J1084" s="119"/>
    </row>
    <row r="1085" spans="2:12">
      <c r="B1085" s="118" t="s">
        <v>87</v>
      </c>
      <c r="C1085" s="76"/>
      <c r="D1085" s="76"/>
      <c r="E1085" s="76"/>
      <c r="F1085" s="76"/>
      <c r="G1085" s="76"/>
      <c r="H1085" s="76"/>
      <c r="I1085" s="76">
        <f>+I1076+I1084</f>
        <v>3.2399999999999998</v>
      </c>
      <c r="J1085" s="119"/>
    </row>
    <row r="1086" spans="2:12" ht="13.5" thickBot="1">
      <c r="B1086" s="127" t="s">
        <v>88</v>
      </c>
      <c r="C1086" s="128"/>
      <c r="D1086" s="128"/>
      <c r="E1086" s="128"/>
      <c r="F1086" s="128"/>
      <c r="G1086" s="128"/>
      <c r="H1086" s="128" t="s">
        <v>89</v>
      </c>
      <c r="I1086" s="128">
        <f>+I1085</f>
        <v>3.2399999999999998</v>
      </c>
      <c r="J1086" s="129"/>
    </row>
    <row r="1088" spans="2:12">
      <c r="L1088" s="84"/>
    </row>
    <row r="1089" spans="2:10" ht="15.75">
      <c r="B1089" s="181" t="s">
        <v>187</v>
      </c>
      <c r="C1089" s="181"/>
      <c r="D1089" s="181"/>
      <c r="E1089" s="181"/>
      <c r="F1089" s="181"/>
      <c r="G1089" s="181"/>
      <c r="H1089" s="181"/>
      <c r="I1089" s="181"/>
      <c r="J1089" s="181"/>
    </row>
    <row r="1090" spans="2:10" ht="13.5" thickBot="1"/>
    <row r="1091" spans="2:10">
      <c r="B1091" s="178" t="s">
        <v>33</v>
      </c>
      <c r="C1091" s="179"/>
      <c r="D1091" s="179"/>
      <c r="E1091" s="179"/>
      <c r="F1091" s="179"/>
      <c r="G1091" s="179"/>
      <c r="H1091" s="179"/>
      <c r="I1091" s="179"/>
      <c r="J1091" s="180"/>
    </row>
    <row r="1092" spans="2:10" ht="15.75">
      <c r="B1092" s="114" t="s">
        <v>21</v>
      </c>
      <c r="C1092" s="1"/>
      <c r="D1092" s="1"/>
      <c r="E1092" s="1"/>
      <c r="F1092" s="1"/>
      <c r="G1092" s="1"/>
      <c r="H1092" s="1"/>
      <c r="I1092" s="1"/>
      <c r="J1092" s="115"/>
    </row>
    <row r="1093" spans="2:10" ht="15.75">
      <c r="B1093" s="116" t="s">
        <v>22</v>
      </c>
      <c r="C1093" s="70"/>
      <c r="D1093" s="70"/>
      <c r="E1093" s="70"/>
      <c r="F1093" s="70"/>
      <c r="G1093" s="70"/>
      <c r="H1093" s="70"/>
      <c r="I1093" s="70"/>
      <c r="J1093" s="117"/>
    </row>
    <row r="1094" spans="2:10">
      <c r="B1094" s="118" t="s">
        <v>34</v>
      </c>
      <c r="C1094" s="76"/>
      <c r="D1094" s="76"/>
      <c r="E1094" s="76"/>
      <c r="F1094" s="76"/>
      <c r="G1094" s="76"/>
      <c r="H1094" s="76"/>
      <c r="I1094" s="76"/>
      <c r="J1094" s="119"/>
    </row>
    <row r="1095" spans="2:10">
      <c r="B1095" s="146" t="s">
        <v>35</v>
      </c>
      <c r="C1095" s="141" t="s">
        <v>225</v>
      </c>
      <c r="D1095" s="76"/>
      <c r="E1095" s="76"/>
      <c r="F1095" s="76"/>
      <c r="G1095" s="76"/>
      <c r="H1095" s="141" t="s">
        <v>217</v>
      </c>
      <c r="I1095" s="141" t="s">
        <v>14</v>
      </c>
      <c r="J1095" s="119"/>
    </row>
    <row r="1096" spans="2:10">
      <c r="B1096" s="147" t="s">
        <v>37</v>
      </c>
      <c r="C1096" s="141"/>
      <c r="D1096" s="141"/>
      <c r="E1096" s="141"/>
      <c r="F1096" s="141"/>
      <c r="G1096" s="141"/>
      <c r="H1096" s="141"/>
      <c r="I1096" s="141"/>
      <c r="J1096" s="148"/>
    </row>
    <row r="1097" spans="2:10">
      <c r="B1097" s="147" t="s">
        <v>38</v>
      </c>
      <c r="C1097" s="141"/>
      <c r="D1097" s="141"/>
      <c r="E1097" s="141"/>
      <c r="F1097" s="141"/>
      <c r="G1097" s="141"/>
      <c r="H1097" s="141"/>
      <c r="I1097" s="141"/>
      <c r="J1097" s="148"/>
    </row>
    <row r="1098" spans="2:10">
      <c r="B1098" s="120" t="s">
        <v>39</v>
      </c>
      <c r="C1098" s="78" t="s">
        <v>40</v>
      </c>
      <c r="D1098" s="78" t="s">
        <v>41</v>
      </c>
      <c r="E1098" s="78" t="s">
        <v>42</v>
      </c>
      <c r="F1098" s="78" t="s">
        <v>43</v>
      </c>
      <c r="G1098" s="78" t="s">
        <v>44</v>
      </c>
      <c r="H1098" s="78" t="s">
        <v>45</v>
      </c>
      <c r="I1098" s="78" t="s">
        <v>46</v>
      </c>
      <c r="J1098" s="121"/>
    </row>
    <row r="1099" spans="2:10">
      <c r="B1099" s="147" t="s">
        <v>48</v>
      </c>
      <c r="C1099" s="141"/>
      <c r="D1099" s="141"/>
      <c r="E1099" s="141"/>
      <c r="F1099" s="141"/>
      <c r="G1099" s="141"/>
      <c r="H1099" s="141"/>
      <c r="I1099" s="141"/>
      <c r="J1099" s="148"/>
    </row>
    <row r="1100" spans="2:10">
      <c r="B1100" s="147"/>
      <c r="C1100" s="141"/>
      <c r="D1100" s="141"/>
      <c r="E1100" s="142"/>
      <c r="F1100" s="142"/>
      <c r="G1100" s="142"/>
      <c r="H1100" s="142"/>
      <c r="I1100" s="142">
        <f>+ROUND(G1100*H1100,2)</f>
        <v>0</v>
      </c>
      <c r="J1100" s="148"/>
    </row>
    <row r="1101" spans="2:10">
      <c r="B1101" s="147"/>
      <c r="C1101" s="141"/>
      <c r="D1101" s="141"/>
      <c r="E1101" s="142"/>
      <c r="F1101" s="142"/>
      <c r="G1101" s="142"/>
      <c r="H1101" s="142"/>
      <c r="I1101" s="142">
        <f>+ROUND(G1101*H1101,2)</f>
        <v>0</v>
      </c>
      <c r="J1101" s="148"/>
    </row>
    <row r="1102" spans="2:10">
      <c r="B1102" s="147" t="str">
        <f>+[2]EQUIPOS!A$32</f>
        <v>HERRAMIENTAS MENORES</v>
      </c>
      <c r="C1102" s="141"/>
      <c r="D1102" s="141"/>
      <c r="E1102" s="142"/>
      <c r="F1102" s="142"/>
      <c r="G1102" s="142"/>
      <c r="H1102" s="142"/>
      <c r="I1102" s="142">
        <f>ROUND(I1132*5%,2)</f>
        <v>0.06</v>
      </c>
      <c r="J1102" s="148"/>
    </row>
    <row r="1103" spans="2:10">
      <c r="B1103" s="147" t="s">
        <v>49</v>
      </c>
      <c r="C1103" s="141"/>
      <c r="D1103" s="141"/>
      <c r="E1103" s="142"/>
      <c r="F1103" s="142"/>
      <c r="G1103" s="142"/>
      <c r="H1103" s="142"/>
      <c r="I1103" s="142">
        <f>SUM(I1100:I1102)</f>
        <v>0.06</v>
      </c>
      <c r="J1103" s="148"/>
    </row>
    <row r="1104" spans="2:10">
      <c r="B1104" s="147" t="s">
        <v>50</v>
      </c>
      <c r="C1104" s="141"/>
      <c r="D1104" s="141"/>
      <c r="E1104" s="141"/>
      <c r="F1104" s="141"/>
      <c r="G1104" s="141"/>
      <c r="H1104" s="141"/>
      <c r="I1104" s="141"/>
      <c r="J1104" s="148"/>
    </row>
    <row r="1105" spans="2:10">
      <c r="B1105" s="147" t="s">
        <v>51</v>
      </c>
      <c r="C1105" s="141"/>
      <c r="D1105" s="141"/>
      <c r="E1105" s="141"/>
      <c r="F1105" s="141"/>
      <c r="G1105" s="141"/>
      <c r="H1105" s="141"/>
      <c r="I1105" s="141"/>
      <c r="J1105" s="148"/>
    </row>
    <row r="1106" spans="2:10">
      <c r="B1106" s="122" t="s">
        <v>52</v>
      </c>
      <c r="C1106" s="78"/>
      <c r="D1106" s="78"/>
      <c r="E1106" s="78"/>
      <c r="F1106" s="78" t="s">
        <v>53</v>
      </c>
      <c r="G1106" s="78" t="s">
        <v>54</v>
      </c>
      <c r="H1106" s="78" t="s">
        <v>55</v>
      </c>
      <c r="I1106" s="78" t="s">
        <v>56</v>
      </c>
      <c r="J1106" s="121"/>
    </row>
    <row r="1107" spans="2:10">
      <c r="B1107" s="147" t="s">
        <v>50</v>
      </c>
      <c r="C1107" s="141"/>
      <c r="D1107" s="141"/>
      <c r="E1107" s="141"/>
      <c r="F1107" s="141"/>
      <c r="G1107" s="141"/>
      <c r="H1107" s="141"/>
      <c r="I1107" s="141"/>
      <c r="J1107" s="148"/>
    </row>
    <row r="1108" spans="2:10">
      <c r="B1108" s="118" t="str">
        <f>+[1]MATERIALES!A$42</f>
        <v>AGUA</v>
      </c>
      <c r="C1108" s="76"/>
      <c r="D1108" s="76"/>
      <c r="E1108" s="76"/>
      <c r="F1108" s="79">
        <v>1.08</v>
      </c>
      <c r="G1108" s="76" t="str">
        <f>+[1]MATERIALES!B$42</f>
        <v>M3</v>
      </c>
      <c r="H1108" s="76">
        <v>1E-3</v>
      </c>
      <c r="I1108" s="79">
        <f t="shared" ref="I1108" si="12">ROUND(F1108*H1108,2)</f>
        <v>0</v>
      </c>
      <c r="J1108" s="148"/>
    </row>
    <row r="1109" spans="2:10">
      <c r="B1109" s="118" t="str">
        <f>+[1]MATERIALES!A$44</f>
        <v>ARENA</v>
      </c>
      <c r="C1109" s="76"/>
      <c r="D1109" s="76"/>
      <c r="E1109" s="76"/>
      <c r="F1109" s="79">
        <f>+[1]MATERIALES!F$44</f>
        <v>12</v>
      </c>
      <c r="G1109" s="76" t="str">
        <f>+[1]MATERIALES!B$44</f>
        <v>M3</v>
      </c>
      <c r="H1109" s="76">
        <v>1E-3</v>
      </c>
      <c r="I1109" s="79">
        <f>ROUND(F1109*H1109,2)</f>
        <v>0.01</v>
      </c>
      <c r="J1109" s="148"/>
    </row>
    <row r="1110" spans="2:10">
      <c r="B1110" s="118" t="str">
        <f>+[1]MATERIALES!A$45</f>
        <v>CEMENTO</v>
      </c>
      <c r="C1110" s="76"/>
      <c r="D1110" s="76"/>
      <c r="E1110" s="76"/>
      <c r="F1110" s="79">
        <f>+[1]MATERIALES!F$45</f>
        <v>6.05</v>
      </c>
      <c r="G1110" s="76" t="str">
        <f>+[1]MATERIALES!B$45</f>
        <v>SACO</v>
      </c>
      <c r="H1110" s="79">
        <v>0.04</v>
      </c>
      <c r="I1110" s="79">
        <f>ROUND(F1110*H1110,2)</f>
        <v>0.24</v>
      </c>
      <c r="J1110" s="148"/>
    </row>
    <row r="1111" spans="2:10">
      <c r="B1111" s="147"/>
      <c r="C1111" s="141"/>
      <c r="D1111" s="141"/>
      <c r="E1111" s="141"/>
      <c r="F1111" s="142"/>
      <c r="G1111" s="141"/>
      <c r="H1111" s="142"/>
      <c r="I1111" s="79">
        <f>ROUND(F1111*H1111,2)</f>
        <v>0</v>
      </c>
      <c r="J1111" s="148"/>
    </row>
    <row r="1112" spans="2:10">
      <c r="B1112" s="147"/>
      <c r="C1112" s="141"/>
      <c r="D1112" s="141"/>
      <c r="E1112" s="141"/>
      <c r="F1112" s="142"/>
      <c r="G1112" s="141"/>
      <c r="H1112" s="142"/>
      <c r="I1112" s="79">
        <f>ROUND(F1112*H1112,2)</f>
        <v>0</v>
      </c>
      <c r="J1112" s="148"/>
    </row>
    <row r="1113" spans="2:10">
      <c r="B1113" s="147"/>
      <c r="C1113" s="141"/>
      <c r="D1113" s="141"/>
      <c r="E1113" s="141"/>
      <c r="F1113" s="142"/>
      <c r="G1113" s="141"/>
      <c r="H1113" s="142"/>
      <c r="I1113" s="79">
        <f>ROUND(F1113*H1113,2)</f>
        <v>0</v>
      </c>
      <c r="J1113" s="148"/>
    </row>
    <row r="1114" spans="2:10">
      <c r="B1114" s="147" t="s">
        <v>60</v>
      </c>
      <c r="C1114" s="141"/>
      <c r="D1114" s="141"/>
      <c r="E1114" s="141"/>
      <c r="F1114" s="141"/>
      <c r="G1114" s="141"/>
      <c r="H1114" s="141"/>
      <c r="I1114" s="142">
        <f>SUM(I1108:I1113)</f>
        <v>0.25</v>
      </c>
      <c r="J1114" s="148"/>
    </row>
    <row r="1115" spans="2:10">
      <c r="B1115" s="147" t="s">
        <v>50</v>
      </c>
      <c r="C1115" s="141"/>
      <c r="D1115" s="141"/>
      <c r="E1115" s="141"/>
      <c r="F1115" s="141"/>
      <c r="G1115" s="141"/>
      <c r="H1115" s="141"/>
      <c r="I1115" s="141"/>
      <c r="J1115" s="148"/>
    </row>
    <row r="1116" spans="2:10">
      <c r="B1116" s="147" t="s">
        <v>61</v>
      </c>
      <c r="C1116" s="141"/>
      <c r="D1116" s="141"/>
      <c r="E1116" s="141"/>
      <c r="F1116" s="141"/>
      <c r="G1116" s="141"/>
      <c r="H1116" s="141"/>
      <c r="I1116" s="141"/>
      <c r="J1116" s="148"/>
    </row>
    <row r="1117" spans="2:10">
      <c r="B1117" s="149" t="s">
        <v>62</v>
      </c>
      <c r="C1117" s="143"/>
      <c r="D1117" s="81" t="s">
        <v>63</v>
      </c>
      <c r="E1117" s="143" t="s">
        <v>64</v>
      </c>
      <c r="F1117" s="143" t="s">
        <v>65</v>
      </c>
      <c r="G1117" s="143" t="s">
        <v>66</v>
      </c>
      <c r="H1117" s="143" t="s">
        <v>67</v>
      </c>
      <c r="I1117" s="143" t="s">
        <v>68</v>
      </c>
      <c r="J1117" s="150"/>
    </row>
    <row r="1118" spans="2:10">
      <c r="B1118" s="147" t="s">
        <v>69</v>
      </c>
      <c r="C1118" s="141"/>
      <c r="D1118" s="141" t="s">
        <v>70</v>
      </c>
      <c r="E1118" s="141"/>
      <c r="F1118" s="141"/>
      <c r="G1118" s="141"/>
      <c r="H1118" s="141"/>
      <c r="I1118" s="141"/>
      <c r="J1118" s="148"/>
    </row>
    <row r="1119" spans="2:10">
      <c r="B1119" s="147" t="s">
        <v>71</v>
      </c>
      <c r="C1119" s="141"/>
      <c r="D1119" s="141"/>
      <c r="E1119" s="141"/>
      <c r="F1119" s="141"/>
      <c r="G1119" s="141"/>
      <c r="H1119" s="141"/>
      <c r="I1119" s="141"/>
      <c r="J1119" s="148"/>
    </row>
    <row r="1120" spans="2:10">
      <c r="B1120" s="147"/>
      <c r="C1120" s="141"/>
      <c r="D1120" s="141"/>
      <c r="E1120" s="141"/>
      <c r="F1120" s="141"/>
      <c r="G1120" s="141"/>
      <c r="H1120" s="141"/>
      <c r="I1120" s="141"/>
      <c r="J1120" s="148"/>
    </row>
    <row r="1121" spans="2:10">
      <c r="B1121" s="147"/>
      <c r="C1121" s="141"/>
      <c r="D1121" s="141"/>
      <c r="E1121" s="141"/>
      <c r="F1121" s="141"/>
      <c r="G1121" s="141"/>
      <c r="H1121" s="141"/>
      <c r="I1121" s="141"/>
      <c r="J1121" s="148"/>
    </row>
    <row r="1122" spans="2:10">
      <c r="B1122" s="147"/>
      <c r="C1122" s="141"/>
      <c r="D1122" s="141"/>
      <c r="E1122" s="141"/>
      <c r="F1122" s="141"/>
      <c r="G1122" s="141"/>
      <c r="H1122" s="141"/>
      <c r="I1122" s="141"/>
      <c r="J1122" s="148"/>
    </row>
    <row r="1123" spans="2:10">
      <c r="B1123" s="147" t="s">
        <v>72</v>
      </c>
      <c r="C1123" s="141"/>
      <c r="D1123" s="141"/>
      <c r="E1123" s="141"/>
      <c r="F1123" s="141"/>
      <c r="G1123" s="141"/>
      <c r="H1123" s="141"/>
      <c r="I1123" s="141"/>
      <c r="J1123" s="148"/>
    </row>
    <row r="1124" spans="2:10">
      <c r="B1124" s="147" t="s">
        <v>73</v>
      </c>
      <c r="C1124" s="141"/>
      <c r="D1124" s="141"/>
      <c r="E1124" s="141"/>
      <c r="F1124" s="141"/>
      <c r="G1124" s="141"/>
      <c r="H1124" s="141"/>
      <c r="I1124" s="141"/>
      <c r="J1124" s="148"/>
    </row>
    <row r="1125" spans="2:10">
      <c r="B1125" s="147" t="s">
        <v>74</v>
      </c>
      <c r="C1125" s="141"/>
      <c r="D1125" s="141"/>
      <c r="E1125" s="141"/>
      <c r="F1125" s="141"/>
      <c r="G1125" s="141"/>
      <c r="H1125" s="141"/>
      <c r="I1125" s="141"/>
      <c r="J1125" s="148"/>
    </row>
    <row r="1126" spans="2:10">
      <c r="B1126" s="151" t="s">
        <v>75</v>
      </c>
      <c r="C1126" s="144"/>
      <c r="D1126" s="144"/>
      <c r="E1126" s="143" t="s">
        <v>55</v>
      </c>
      <c r="F1126" s="143" t="s">
        <v>76</v>
      </c>
      <c r="G1126" s="143" t="s">
        <v>77</v>
      </c>
      <c r="H1126" s="143" t="s">
        <v>45</v>
      </c>
      <c r="I1126" s="143" t="s">
        <v>56</v>
      </c>
      <c r="J1126" s="150"/>
    </row>
    <row r="1127" spans="2:10">
      <c r="B1127" s="147"/>
      <c r="C1127" s="141"/>
      <c r="D1127" s="141"/>
      <c r="E1127" s="141"/>
      <c r="F1127" s="141"/>
      <c r="G1127" s="141"/>
      <c r="H1127" s="141"/>
      <c r="I1127" s="141"/>
      <c r="J1127" s="148"/>
    </row>
    <row r="1128" spans="2:10">
      <c r="B1128" s="147" t="str">
        <f>+'[2]MANO DE OBRA'!B$8</f>
        <v>CAT I                   PEONES</v>
      </c>
      <c r="C1128" s="141"/>
      <c r="D1128" s="141"/>
      <c r="E1128" s="141">
        <v>1</v>
      </c>
      <c r="F1128" s="142">
        <f>+'[2]MANO DE OBRA'!B$22</f>
        <v>1.4282860472222223</v>
      </c>
      <c r="G1128" s="141">
        <f>ROUND(E1128*F1128,2)</f>
        <v>1.43</v>
      </c>
      <c r="H1128" s="142">
        <v>0.4</v>
      </c>
      <c r="I1128" s="142">
        <f>ROUND(G1128*H1128,2)</f>
        <v>0.56999999999999995</v>
      </c>
      <c r="J1128" s="148"/>
    </row>
    <row r="1129" spans="2:10">
      <c r="B1129" s="147" t="str">
        <f>+'[2]MANO DE OBRA'!D$8</f>
        <v>CAT III ALB, FIE, CARP, ELEC</v>
      </c>
      <c r="C1129" s="141"/>
      <c r="D1129" s="141"/>
      <c r="E1129" s="141">
        <v>1</v>
      </c>
      <c r="F1129" s="142">
        <f>+'[2]MANO DE OBRA'!D$22</f>
        <v>1.4282860472222223</v>
      </c>
      <c r="G1129" s="142">
        <f>ROUND(E1129*F1129,2)</f>
        <v>1.43</v>
      </c>
      <c r="H1129" s="142">
        <f>+H1128</f>
        <v>0.4</v>
      </c>
      <c r="I1129" s="142">
        <f>ROUND(G1129*H1129,2)</f>
        <v>0.56999999999999995</v>
      </c>
      <c r="J1129" s="148"/>
    </row>
    <row r="1130" spans="2:10">
      <c r="B1130" s="147" t="str">
        <f>+'[2]MANO DE OBRA'!E$8</f>
        <v>CAT IV MAESTRO, PERFORADOR</v>
      </c>
      <c r="C1130" s="141"/>
      <c r="D1130" s="141"/>
      <c r="E1130" s="141">
        <v>0.2</v>
      </c>
      <c r="F1130" s="142">
        <f>+'[2]MANO DE OBRA'!E$22</f>
        <v>1.4282860472222223</v>
      </c>
      <c r="G1130" s="142">
        <f>ROUND(E1130*F1130,2)</f>
        <v>0.28999999999999998</v>
      </c>
      <c r="H1130" s="142">
        <f>+H1128</f>
        <v>0.4</v>
      </c>
      <c r="I1130" s="142">
        <f>ROUND(G1130*H1130,2)</f>
        <v>0.12</v>
      </c>
      <c r="J1130" s="148"/>
    </row>
    <row r="1131" spans="2:10">
      <c r="B1131" s="147"/>
      <c r="C1131" s="141"/>
      <c r="D1131" s="141"/>
      <c r="E1131" s="141"/>
      <c r="F1131" s="142"/>
      <c r="G1131" s="142"/>
      <c r="H1131" s="142"/>
      <c r="I1131" s="142">
        <f>ROUND(G1131*H1131,2)</f>
        <v>0</v>
      </c>
      <c r="J1131" s="148"/>
    </row>
    <row r="1132" spans="2:10">
      <c r="B1132" s="147" t="s">
        <v>78</v>
      </c>
      <c r="C1132" s="141"/>
      <c r="D1132" s="141"/>
      <c r="E1132" s="141"/>
      <c r="F1132" s="141"/>
      <c r="G1132" s="141"/>
      <c r="H1132" s="141"/>
      <c r="I1132" s="141">
        <f>SUM(I1128:I1131)</f>
        <v>1.2599999999999998</v>
      </c>
      <c r="J1132" s="148"/>
    </row>
    <row r="1133" spans="2:10">
      <c r="B1133" s="147"/>
      <c r="C1133" s="141"/>
      <c r="D1133" s="141"/>
      <c r="E1133" s="141"/>
      <c r="F1133" s="141"/>
      <c r="G1133" s="141"/>
      <c r="H1133" s="141"/>
      <c r="I1133" s="141"/>
      <c r="J1133" s="148"/>
    </row>
    <row r="1134" spans="2:10">
      <c r="B1134" s="147" t="s">
        <v>79</v>
      </c>
      <c r="C1134" s="141"/>
      <c r="D1134" s="141"/>
      <c r="E1134" s="141"/>
      <c r="F1134" s="141"/>
      <c r="G1134" s="141"/>
      <c r="H1134" s="141"/>
      <c r="I1134" s="141">
        <f>+I1132+I1114+I1103</f>
        <v>1.5699999999999998</v>
      </c>
      <c r="J1134" s="148"/>
    </row>
    <row r="1135" spans="2:10">
      <c r="B1135" s="147"/>
      <c r="C1135" s="141"/>
      <c r="D1135" s="141"/>
      <c r="E1135" s="141"/>
      <c r="F1135" s="141"/>
      <c r="G1135" s="141"/>
      <c r="H1135" s="141"/>
      <c r="I1135" s="141"/>
      <c r="J1135" s="148"/>
    </row>
    <row r="1136" spans="2:10">
      <c r="B1136" s="147" t="s">
        <v>80</v>
      </c>
      <c r="C1136" s="141"/>
      <c r="D1136" s="141"/>
      <c r="E1136" s="141"/>
      <c r="F1136" s="141"/>
      <c r="G1136" s="141"/>
      <c r="H1136" s="141"/>
      <c r="I1136" s="141" t="s">
        <v>81</v>
      </c>
      <c r="J1136" s="148"/>
    </row>
    <row r="1137" spans="2:10">
      <c r="B1137" s="120" t="s">
        <v>82</v>
      </c>
      <c r="C1137" s="77"/>
      <c r="D1137" s="77"/>
      <c r="E1137" s="77"/>
      <c r="F1137" s="77"/>
      <c r="G1137" s="77"/>
      <c r="H1137" s="78" t="s">
        <v>47</v>
      </c>
      <c r="I1137" s="78" t="s">
        <v>56</v>
      </c>
      <c r="J1137" s="126"/>
    </row>
    <row r="1138" spans="2:10">
      <c r="B1138" s="147"/>
      <c r="C1138" s="141"/>
      <c r="D1138" s="141"/>
      <c r="E1138" s="141"/>
      <c r="F1138" s="141"/>
      <c r="G1138" s="141"/>
      <c r="H1138" s="141"/>
      <c r="I1138" s="141"/>
      <c r="J1138" s="148"/>
    </row>
    <row r="1139" spans="2:10">
      <c r="B1139" s="147"/>
      <c r="C1139" s="141"/>
      <c r="D1139" s="141"/>
      <c r="E1139" s="141"/>
      <c r="F1139" s="141" t="s">
        <v>83</v>
      </c>
      <c r="G1139" s="141"/>
      <c r="H1139" s="145">
        <f>+[2]INDIRECTOS!B$10</f>
        <v>0.04</v>
      </c>
      <c r="I1139" s="141">
        <f>ROUND(H1139*I1134,2)</f>
        <v>0.06</v>
      </c>
      <c r="J1139" s="148"/>
    </row>
    <row r="1140" spans="2:10">
      <c r="B1140" s="147"/>
      <c r="C1140" s="141"/>
      <c r="D1140" s="141"/>
      <c r="E1140" s="141"/>
      <c r="F1140" s="141" t="s">
        <v>84</v>
      </c>
      <c r="G1140" s="141"/>
      <c r="H1140" s="145">
        <f>+[2]INDIRECTOS!B$11</f>
        <v>0.04</v>
      </c>
      <c r="I1140" s="141">
        <f>ROUND(H1140*I1134,2)</f>
        <v>0.06</v>
      </c>
      <c r="J1140" s="148"/>
    </row>
    <row r="1141" spans="2:10">
      <c r="B1141" s="147"/>
      <c r="C1141" s="141"/>
      <c r="D1141" s="141"/>
      <c r="E1141" s="141"/>
      <c r="F1141" s="141" t="s">
        <v>85</v>
      </c>
      <c r="G1141" s="141"/>
      <c r="H1141" s="145">
        <f>+[2]INDIRECTOS!B$12</f>
        <v>0.02</v>
      </c>
      <c r="I1141" s="141">
        <f>ROUND(H1141*I1134,2)</f>
        <v>0.03</v>
      </c>
      <c r="J1141" s="148"/>
    </row>
    <row r="1142" spans="2:10">
      <c r="B1142" s="147" t="s">
        <v>86</v>
      </c>
      <c r="C1142" s="141"/>
      <c r="D1142" s="141"/>
      <c r="E1142" s="141"/>
      <c r="F1142" s="141"/>
      <c r="G1142" s="141"/>
      <c r="H1142" s="141"/>
      <c r="I1142" s="141">
        <f>SUM(I1139:I1141)</f>
        <v>0.15</v>
      </c>
      <c r="J1142" s="148"/>
    </row>
    <row r="1143" spans="2:10">
      <c r="B1143" s="147" t="s">
        <v>87</v>
      </c>
      <c r="C1143" s="141"/>
      <c r="D1143" s="141"/>
      <c r="E1143" s="141"/>
      <c r="F1143" s="141"/>
      <c r="G1143" s="141"/>
      <c r="H1143" s="141"/>
      <c r="I1143" s="141">
        <f>+I1134+I1142</f>
        <v>1.7199999999999998</v>
      </c>
      <c r="J1143" s="148"/>
    </row>
    <row r="1144" spans="2:10" ht="13.5" thickBot="1">
      <c r="B1144" s="152" t="s">
        <v>88</v>
      </c>
      <c r="C1144" s="153"/>
      <c r="D1144" s="153"/>
      <c r="E1144" s="153"/>
      <c r="F1144" s="153"/>
      <c r="G1144" s="153"/>
      <c r="H1144" s="153" t="s">
        <v>89</v>
      </c>
      <c r="I1144" s="153">
        <f>+I1143</f>
        <v>1.7199999999999998</v>
      </c>
      <c r="J1144" s="154"/>
    </row>
    <row r="1147" spans="2:10" ht="15.75">
      <c r="B1147" s="181" t="s">
        <v>188</v>
      </c>
      <c r="C1147" s="181"/>
      <c r="D1147" s="181"/>
      <c r="E1147" s="181"/>
      <c r="F1147" s="181"/>
      <c r="G1147" s="181"/>
      <c r="H1147" s="181"/>
      <c r="I1147" s="181"/>
      <c r="J1147" s="181"/>
    </row>
    <row r="1148" spans="2:10" ht="13.5" thickBot="1"/>
    <row r="1149" spans="2:10">
      <c r="B1149" s="178" t="s">
        <v>33</v>
      </c>
      <c r="C1149" s="179"/>
      <c r="D1149" s="179"/>
      <c r="E1149" s="179"/>
      <c r="F1149" s="179"/>
      <c r="G1149" s="179"/>
      <c r="H1149" s="179"/>
      <c r="I1149" s="179"/>
      <c r="J1149" s="180"/>
    </row>
    <row r="1150" spans="2:10" ht="15.75">
      <c r="B1150" s="114" t="s">
        <v>21</v>
      </c>
      <c r="C1150" s="1"/>
      <c r="D1150" s="1"/>
      <c r="E1150" s="1"/>
      <c r="F1150" s="1"/>
      <c r="G1150" s="1"/>
      <c r="H1150" s="1"/>
      <c r="I1150" s="1"/>
      <c r="J1150" s="115"/>
    </row>
    <row r="1151" spans="2:10" ht="15.75">
      <c r="B1151" s="116" t="s">
        <v>22</v>
      </c>
      <c r="C1151" s="70"/>
      <c r="D1151" s="70"/>
      <c r="E1151" s="70"/>
      <c r="F1151" s="70"/>
      <c r="G1151" s="70"/>
      <c r="H1151" s="70"/>
      <c r="I1151" s="70"/>
      <c r="J1151" s="117"/>
    </row>
    <row r="1152" spans="2:10">
      <c r="B1152" s="118" t="s">
        <v>34</v>
      </c>
      <c r="C1152" s="76"/>
      <c r="D1152" s="76"/>
      <c r="E1152" s="76"/>
      <c r="F1152" s="76"/>
      <c r="G1152" s="76"/>
      <c r="H1152" s="76"/>
      <c r="I1152" s="76"/>
      <c r="J1152" s="119"/>
    </row>
    <row r="1153" spans="2:10">
      <c r="B1153" s="146" t="s">
        <v>35</v>
      </c>
      <c r="C1153" s="141" t="s">
        <v>226</v>
      </c>
      <c r="D1153" s="76"/>
      <c r="E1153" s="76"/>
      <c r="F1153" s="76"/>
      <c r="G1153" s="76"/>
      <c r="H1153" s="141" t="s">
        <v>217</v>
      </c>
      <c r="I1153" s="141" t="s">
        <v>14</v>
      </c>
      <c r="J1153" s="119"/>
    </row>
    <row r="1154" spans="2:10">
      <c r="B1154" s="147" t="s">
        <v>37</v>
      </c>
      <c r="C1154" s="141"/>
      <c r="D1154" s="141"/>
      <c r="E1154" s="141"/>
      <c r="F1154" s="141"/>
      <c r="G1154" s="141"/>
      <c r="H1154" s="141"/>
      <c r="I1154" s="141"/>
      <c r="J1154" s="148"/>
    </row>
    <row r="1155" spans="2:10">
      <c r="B1155" s="147" t="s">
        <v>38</v>
      </c>
      <c r="C1155" s="141"/>
      <c r="D1155" s="141"/>
      <c r="E1155" s="141"/>
      <c r="F1155" s="141"/>
      <c r="G1155" s="141"/>
      <c r="H1155" s="141"/>
      <c r="I1155" s="141"/>
      <c r="J1155" s="148"/>
    </row>
    <row r="1156" spans="2:10">
      <c r="B1156" s="120" t="s">
        <v>39</v>
      </c>
      <c r="C1156" s="78" t="s">
        <v>40</v>
      </c>
      <c r="D1156" s="78" t="s">
        <v>41</v>
      </c>
      <c r="E1156" s="78" t="s">
        <v>42</v>
      </c>
      <c r="F1156" s="78" t="s">
        <v>43</v>
      </c>
      <c r="G1156" s="78" t="s">
        <v>44</v>
      </c>
      <c r="H1156" s="78" t="s">
        <v>45</v>
      </c>
      <c r="I1156" s="78" t="s">
        <v>46</v>
      </c>
      <c r="J1156" s="121"/>
    </row>
    <row r="1157" spans="2:10">
      <c r="B1157" s="147" t="s">
        <v>48</v>
      </c>
      <c r="C1157" s="141"/>
      <c r="D1157" s="141"/>
      <c r="E1157" s="141"/>
      <c r="F1157" s="141"/>
      <c r="G1157" s="141"/>
      <c r="H1157" s="141"/>
      <c r="I1157" s="141"/>
      <c r="J1157" s="148"/>
    </row>
    <row r="1158" spans="2:10">
      <c r="B1158" s="147"/>
      <c r="C1158" s="141"/>
      <c r="D1158" s="141"/>
      <c r="E1158" s="142"/>
      <c r="F1158" s="142"/>
      <c r="G1158" s="142"/>
      <c r="H1158" s="142"/>
      <c r="I1158" s="142">
        <f>+ROUND(G1158*H1158,2)</f>
        <v>0</v>
      </c>
      <c r="J1158" s="148"/>
    </row>
    <row r="1159" spans="2:10">
      <c r="B1159" s="147"/>
      <c r="C1159" s="141"/>
      <c r="D1159" s="141"/>
      <c r="E1159" s="142"/>
      <c r="F1159" s="142"/>
      <c r="G1159" s="142"/>
      <c r="H1159" s="142"/>
      <c r="I1159" s="142">
        <f>+ROUND(G1159*H1159,2)</f>
        <v>0</v>
      </c>
      <c r="J1159" s="148"/>
    </row>
    <row r="1160" spans="2:10">
      <c r="B1160" s="147" t="str">
        <f>+[2]EQUIPOS!A$32</f>
        <v>HERRAMIENTAS MENORES</v>
      </c>
      <c r="C1160" s="141"/>
      <c r="D1160" s="141"/>
      <c r="E1160" s="142"/>
      <c r="F1160" s="142"/>
      <c r="G1160" s="142"/>
      <c r="H1160" s="142"/>
      <c r="I1160" s="142">
        <f>ROUND(I1190*5%,2)</f>
        <v>0.1</v>
      </c>
      <c r="J1160" s="148"/>
    </row>
    <row r="1161" spans="2:10">
      <c r="B1161" s="147" t="s">
        <v>49</v>
      </c>
      <c r="C1161" s="141"/>
      <c r="D1161" s="141"/>
      <c r="E1161" s="142"/>
      <c r="F1161" s="142"/>
      <c r="G1161" s="142"/>
      <c r="H1161" s="142"/>
      <c r="I1161" s="142">
        <f>SUM(I1158:I1160)</f>
        <v>0.1</v>
      </c>
      <c r="J1161" s="148"/>
    </row>
    <row r="1162" spans="2:10">
      <c r="B1162" s="147" t="s">
        <v>50</v>
      </c>
      <c r="C1162" s="141"/>
      <c r="D1162" s="141"/>
      <c r="E1162" s="141"/>
      <c r="F1162" s="141"/>
      <c r="G1162" s="141"/>
      <c r="H1162" s="141"/>
      <c r="I1162" s="141"/>
      <c r="J1162" s="148"/>
    </row>
    <row r="1163" spans="2:10">
      <c r="B1163" s="147" t="s">
        <v>51</v>
      </c>
      <c r="C1163" s="141"/>
      <c r="D1163" s="141"/>
      <c r="E1163" s="141"/>
      <c r="F1163" s="141"/>
      <c r="G1163" s="141"/>
      <c r="H1163" s="141"/>
      <c r="I1163" s="141"/>
      <c r="J1163" s="148"/>
    </row>
    <row r="1164" spans="2:10">
      <c r="B1164" s="122" t="s">
        <v>52</v>
      </c>
      <c r="C1164" s="78"/>
      <c r="D1164" s="78"/>
      <c r="E1164" s="78"/>
      <c r="F1164" s="78" t="s">
        <v>53</v>
      </c>
      <c r="G1164" s="78" t="s">
        <v>54</v>
      </c>
      <c r="H1164" s="78" t="s">
        <v>55</v>
      </c>
      <c r="I1164" s="78" t="s">
        <v>56</v>
      </c>
      <c r="J1164" s="121"/>
    </row>
    <row r="1165" spans="2:10">
      <c r="B1165" s="147" t="s">
        <v>50</v>
      </c>
      <c r="C1165" s="141"/>
      <c r="D1165" s="141"/>
      <c r="E1165" s="141"/>
      <c r="F1165" s="141"/>
      <c r="G1165" s="141"/>
      <c r="H1165" s="141"/>
      <c r="I1165" s="141"/>
      <c r="J1165" s="148"/>
    </row>
    <row r="1166" spans="2:10">
      <c r="B1166" s="118" t="str">
        <f>+[1]MATERIALES!A$42</f>
        <v>AGUA</v>
      </c>
      <c r="C1166" s="76"/>
      <c r="D1166" s="76"/>
      <c r="E1166" s="76"/>
      <c r="F1166" s="79">
        <v>1.08</v>
      </c>
      <c r="G1166" s="76" t="str">
        <f>+[1]MATERIALES!B$42</f>
        <v>M3</v>
      </c>
      <c r="H1166" s="76">
        <v>2E-3</v>
      </c>
      <c r="I1166" s="79">
        <f t="shared" ref="I1166" si="13">ROUND(F1166*H1166,2)</f>
        <v>0</v>
      </c>
      <c r="J1166" s="148"/>
    </row>
    <row r="1167" spans="2:10">
      <c r="B1167" s="118" t="str">
        <f>+[1]MATERIALES!A$44</f>
        <v>ARENA</v>
      </c>
      <c r="C1167" s="76"/>
      <c r="D1167" s="76"/>
      <c r="E1167" s="76"/>
      <c r="F1167" s="79">
        <f>+[1]MATERIALES!F$44</f>
        <v>12</v>
      </c>
      <c r="G1167" s="76" t="str">
        <f>+[1]MATERIALES!B$44</f>
        <v>M3</v>
      </c>
      <c r="H1167" s="76">
        <v>1.5E-3</v>
      </c>
      <c r="I1167" s="79">
        <f>ROUND(F1167*H1167,2)</f>
        <v>0.02</v>
      </c>
      <c r="J1167" s="148"/>
    </row>
    <row r="1168" spans="2:10">
      <c r="B1168" s="118" t="str">
        <f>+[1]MATERIALES!A$45</f>
        <v>CEMENTO</v>
      </c>
      <c r="C1168" s="76"/>
      <c r="D1168" s="76"/>
      <c r="E1168" s="76"/>
      <c r="F1168" s="79">
        <f>+[1]MATERIALES!F$45</f>
        <v>6.05</v>
      </c>
      <c r="G1168" s="76" t="str">
        <f>+[1]MATERIALES!B$45</f>
        <v>SACO</v>
      </c>
      <c r="H1168" s="79">
        <v>0.06</v>
      </c>
      <c r="I1168" s="79">
        <f>ROUND(F1168*H1168,2)</f>
        <v>0.36</v>
      </c>
      <c r="J1168" s="148"/>
    </row>
    <row r="1169" spans="2:10">
      <c r="B1169" s="147" t="s">
        <v>206</v>
      </c>
      <c r="C1169" s="141"/>
      <c r="D1169" s="141"/>
      <c r="E1169" s="141"/>
      <c r="F1169" s="142">
        <v>1.2</v>
      </c>
      <c r="G1169" s="141" t="s">
        <v>207</v>
      </c>
      <c r="H1169" s="142">
        <v>0.84</v>
      </c>
      <c r="I1169" s="79">
        <f>ROUND(F1169*H1169,2)</f>
        <v>1.01</v>
      </c>
      <c r="J1169" s="148"/>
    </row>
    <row r="1170" spans="2:10">
      <c r="B1170" s="147"/>
      <c r="C1170" s="141"/>
      <c r="D1170" s="141"/>
      <c r="E1170" s="141"/>
      <c r="F1170" s="142"/>
      <c r="G1170" s="141"/>
      <c r="H1170" s="142"/>
      <c r="I1170" s="142"/>
      <c r="J1170" s="148"/>
    </row>
    <row r="1171" spans="2:10">
      <c r="B1171" s="147"/>
      <c r="C1171" s="141"/>
      <c r="D1171" s="141"/>
      <c r="E1171" s="141"/>
      <c r="F1171" s="142"/>
      <c r="G1171" s="141"/>
      <c r="H1171" s="142"/>
      <c r="I1171" s="142"/>
      <c r="J1171" s="148"/>
    </row>
    <row r="1172" spans="2:10">
      <c r="B1172" s="147" t="s">
        <v>60</v>
      </c>
      <c r="C1172" s="141"/>
      <c r="D1172" s="141"/>
      <c r="E1172" s="141"/>
      <c r="F1172" s="141"/>
      <c r="G1172" s="141"/>
      <c r="H1172" s="141"/>
      <c r="I1172" s="142">
        <f>SUM(I1166:I1171)</f>
        <v>1.3900000000000001</v>
      </c>
      <c r="J1172" s="148"/>
    </row>
    <row r="1173" spans="2:10">
      <c r="B1173" s="147" t="s">
        <v>50</v>
      </c>
      <c r="C1173" s="141"/>
      <c r="D1173" s="141"/>
      <c r="E1173" s="141"/>
      <c r="F1173" s="141"/>
      <c r="G1173" s="141"/>
      <c r="H1173" s="141"/>
      <c r="I1173" s="141"/>
      <c r="J1173" s="148"/>
    </row>
    <row r="1174" spans="2:10">
      <c r="B1174" s="147" t="s">
        <v>61</v>
      </c>
      <c r="C1174" s="141"/>
      <c r="D1174" s="141"/>
      <c r="E1174" s="141"/>
      <c r="F1174" s="141"/>
      <c r="G1174" s="141"/>
      <c r="H1174" s="141"/>
      <c r="I1174" s="141"/>
      <c r="J1174" s="148"/>
    </row>
    <row r="1175" spans="2:10">
      <c r="B1175" s="149" t="s">
        <v>62</v>
      </c>
      <c r="C1175" s="143"/>
      <c r="D1175" s="81" t="s">
        <v>63</v>
      </c>
      <c r="E1175" s="143" t="s">
        <v>64</v>
      </c>
      <c r="F1175" s="143" t="s">
        <v>65</v>
      </c>
      <c r="G1175" s="143" t="s">
        <v>66</v>
      </c>
      <c r="H1175" s="143" t="s">
        <v>67</v>
      </c>
      <c r="I1175" s="143" t="s">
        <v>68</v>
      </c>
      <c r="J1175" s="150"/>
    </row>
    <row r="1176" spans="2:10">
      <c r="B1176" s="147" t="s">
        <v>69</v>
      </c>
      <c r="C1176" s="141"/>
      <c r="D1176" s="141" t="s">
        <v>70</v>
      </c>
      <c r="E1176" s="141"/>
      <c r="F1176" s="141"/>
      <c r="G1176" s="141"/>
      <c r="H1176" s="141"/>
      <c r="I1176" s="141"/>
      <c r="J1176" s="148"/>
    </row>
    <row r="1177" spans="2:10">
      <c r="B1177" s="147" t="s">
        <v>71</v>
      </c>
      <c r="C1177" s="141"/>
      <c r="D1177" s="141"/>
      <c r="E1177" s="141"/>
      <c r="F1177" s="141"/>
      <c r="G1177" s="141"/>
      <c r="H1177" s="141"/>
      <c r="I1177" s="141"/>
      <c r="J1177" s="148"/>
    </row>
    <row r="1178" spans="2:10">
      <c r="B1178" s="147"/>
      <c r="C1178" s="141"/>
      <c r="D1178" s="141"/>
      <c r="E1178" s="141"/>
      <c r="F1178" s="141"/>
      <c r="G1178" s="141"/>
      <c r="H1178" s="141"/>
      <c r="I1178" s="141"/>
      <c r="J1178" s="148"/>
    </row>
    <row r="1179" spans="2:10">
      <c r="B1179" s="147"/>
      <c r="C1179" s="141"/>
      <c r="D1179" s="141"/>
      <c r="E1179" s="141"/>
      <c r="F1179" s="141"/>
      <c r="G1179" s="141"/>
      <c r="H1179" s="141"/>
      <c r="I1179" s="141"/>
      <c r="J1179" s="148"/>
    </row>
    <row r="1180" spans="2:10">
      <c r="B1180" s="147"/>
      <c r="C1180" s="141"/>
      <c r="D1180" s="141"/>
      <c r="E1180" s="141"/>
      <c r="F1180" s="141"/>
      <c r="G1180" s="141"/>
      <c r="H1180" s="141"/>
      <c r="I1180" s="141"/>
      <c r="J1180" s="148"/>
    </row>
    <row r="1181" spans="2:10">
      <c r="B1181" s="147" t="s">
        <v>72</v>
      </c>
      <c r="C1181" s="141"/>
      <c r="D1181" s="141"/>
      <c r="E1181" s="141"/>
      <c r="F1181" s="141"/>
      <c r="G1181" s="141"/>
      <c r="H1181" s="141"/>
      <c r="I1181" s="141"/>
      <c r="J1181" s="148"/>
    </row>
    <row r="1182" spans="2:10">
      <c r="B1182" s="147" t="s">
        <v>73</v>
      </c>
      <c r="C1182" s="141"/>
      <c r="D1182" s="141"/>
      <c r="E1182" s="141"/>
      <c r="F1182" s="141"/>
      <c r="G1182" s="141"/>
      <c r="H1182" s="141"/>
      <c r="I1182" s="141"/>
      <c r="J1182" s="148"/>
    </row>
    <row r="1183" spans="2:10">
      <c r="B1183" s="147" t="s">
        <v>74</v>
      </c>
      <c r="C1183" s="141"/>
      <c r="D1183" s="141"/>
      <c r="E1183" s="141"/>
      <c r="F1183" s="141"/>
      <c r="G1183" s="141"/>
      <c r="H1183" s="141"/>
      <c r="I1183" s="141"/>
      <c r="J1183" s="148"/>
    </row>
    <row r="1184" spans="2:10">
      <c r="B1184" s="151" t="s">
        <v>75</v>
      </c>
      <c r="C1184" s="144"/>
      <c r="D1184" s="144"/>
      <c r="E1184" s="143" t="s">
        <v>55</v>
      </c>
      <c r="F1184" s="143" t="s">
        <v>76</v>
      </c>
      <c r="G1184" s="143" t="s">
        <v>77</v>
      </c>
      <c r="H1184" s="143" t="s">
        <v>45</v>
      </c>
      <c r="I1184" s="143" t="s">
        <v>56</v>
      </c>
      <c r="J1184" s="150"/>
    </row>
    <row r="1185" spans="2:10">
      <c r="B1185" s="147"/>
      <c r="C1185" s="141"/>
      <c r="D1185" s="141"/>
      <c r="E1185" s="141"/>
      <c r="F1185" s="141"/>
      <c r="G1185" s="141"/>
      <c r="H1185" s="141"/>
      <c r="I1185" s="141"/>
      <c r="J1185" s="148"/>
    </row>
    <row r="1186" spans="2:10">
      <c r="B1186" s="147" t="str">
        <f>+'[2]MANO DE OBRA'!B$8</f>
        <v>CAT I                   PEONES</v>
      </c>
      <c r="C1186" s="141"/>
      <c r="D1186" s="141"/>
      <c r="E1186" s="141">
        <v>2</v>
      </c>
      <c r="F1186" s="142">
        <f>+'[2]MANO DE OBRA'!B$22</f>
        <v>1.4282860472222223</v>
      </c>
      <c r="G1186" s="141">
        <f>ROUND(E1186*F1186,2)</f>
        <v>2.86</v>
      </c>
      <c r="H1186" s="142">
        <v>0.45</v>
      </c>
      <c r="I1186" s="142">
        <f>ROUND(G1186*H1186,2)</f>
        <v>1.29</v>
      </c>
      <c r="J1186" s="148"/>
    </row>
    <row r="1187" spans="2:10">
      <c r="B1187" s="147" t="str">
        <f>+'[2]MANO DE OBRA'!D$8</f>
        <v>CAT III ALB, FIE, CARP, ELEC</v>
      </c>
      <c r="C1187" s="141"/>
      <c r="D1187" s="141"/>
      <c r="E1187" s="141">
        <v>1</v>
      </c>
      <c r="F1187" s="142">
        <f>+'[2]MANO DE OBRA'!D$22</f>
        <v>1.4282860472222223</v>
      </c>
      <c r="G1187" s="142">
        <f>ROUND(E1187*F1187,2)</f>
        <v>1.43</v>
      </c>
      <c r="H1187" s="142">
        <f>+H1186</f>
        <v>0.45</v>
      </c>
      <c r="I1187" s="142">
        <f>ROUND(G1187*H1187,2)</f>
        <v>0.64</v>
      </c>
      <c r="J1187" s="148"/>
    </row>
    <row r="1188" spans="2:10">
      <c r="B1188" s="147" t="str">
        <f>+'[2]MANO DE OBRA'!E$8</f>
        <v>CAT IV MAESTRO, PERFORADOR</v>
      </c>
      <c r="C1188" s="141"/>
      <c r="D1188" s="141"/>
      <c r="E1188" s="141">
        <v>0.2</v>
      </c>
      <c r="F1188" s="142">
        <f>+'[2]MANO DE OBRA'!E$22</f>
        <v>1.4282860472222223</v>
      </c>
      <c r="G1188" s="142">
        <f>ROUND(E1188*F1188,2)</f>
        <v>0.28999999999999998</v>
      </c>
      <c r="H1188" s="142">
        <f>+H1186</f>
        <v>0.45</v>
      </c>
      <c r="I1188" s="142">
        <f>ROUND(G1188*H1188,2)</f>
        <v>0.13</v>
      </c>
      <c r="J1188" s="148"/>
    </row>
    <row r="1189" spans="2:10">
      <c r="B1189" s="147"/>
      <c r="C1189" s="141"/>
      <c r="D1189" s="141"/>
      <c r="E1189" s="141"/>
      <c r="F1189" s="142"/>
      <c r="G1189" s="142"/>
      <c r="H1189" s="142"/>
      <c r="I1189" s="142">
        <f>ROUND(G1189*H1189,2)</f>
        <v>0</v>
      </c>
      <c r="J1189" s="148"/>
    </row>
    <row r="1190" spans="2:10">
      <c r="B1190" s="147" t="s">
        <v>78</v>
      </c>
      <c r="C1190" s="141"/>
      <c r="D1190" s="141"/>
      <c r="E1190" s="141"/>
      <c r="F1190" s="141"/>
      <c r="G1190" s="141"/>
      <c r="H1190" s="141"/>
      <c r="I1190" s="141">
        <f>SUM(I1186:I1189)</f>
        <v>2.06</v>
      </c>
      <c r="J1190" s="148"/>
    </row>
    <row r="1191" spans="2:10">
      <c r="B1191" s="147"/>
      <c r="C1191" s="141"/>
      <c r="D1191" s="141"/>
      <c r="E1191" s="141"/>
      <c r="F1191" s="141"/>
      <c r="G1191" s="141"/>
      <c r="H1191" s="141"/>
      <c r="I1191" s="141"/>
      <c r="J1191" s="148"/>
    </row>
    <row r="1192" spans="2:10">
      <c r="B1192" s="147" t="s">
        <v>79</v>
      </c>
      <c r="C1192" s="141"/>
      <c r="D1192" s="141"/>
      <c r="E1192" s="141"/>
      <c r="F1192" s="141"/>
      <c r="G1192" s="141"/>
      <c r="H1192" s="141"/>
      <c r="I1192" s="141">
        <f>+I1190+I1172+I1161</f>
        <v>3.5500000000000003</v>
      </c>
      <c r="J1192" s="148"/>
    </row>
    <row r="1193" spans="2:10">
      <c r="B1193" s="147"/>
      <c r="C1193" s="141"/>
      <c r="D1193" s="141"/>
      <c r="E1193" s="141"/>
      <c r="F1193" s="141"/>
      <c r="G1193" s="141"/>
      <c r="H1193" s="141"/>
      <c r="I1193" s="141"/>
      <c r="J1193" s="148"/>
    </row>
    <row r="1194" spans="2:10">
      <c r="B1194" s="147" t="s">
        <v>80</v>
      </c>
      <c r="C1194" s="141"/>
      <c r="D1194" s="141"/>
      <c r="E1194" s="141"/>
      <c r="F1194" s="141"/>
      <c r="G1194" s="141"/>
      <c r="H1194" s="141"/>
      <c r="I1194" s="141" t="s">
        <v>81</v>
      </c>
      <c r="J1194" s="148"/>
    </row>
    <row r="1195" spans="2:10">
      <c r="B1195" s="120" t="s">
        <v>82</v>
      </c>
      <c r="C1195" s="77"/>
      <c r="D1195" s="77"/>
      <c r="E1195" s="77"/>
      <c r="F1195" s="77"/>
      <c r="G1195" s="77"/>
      <c r="H1195" s="78" t="s">
        <v>47</v>
      </c>
      <c r="I1195" s="78" t="s">
        <v>56</v>
      </c>
      <c r="J1195" s="126"/>
    </row>
    <row r="1196" spans="2:10">
      <c r="B1196" s="147"/>
      <c r="C1196" s="141"/>
      <c r="D1196" s="141"/>
      <c r="E1196" s="141"/>
      <c r="F1196" s="141"/>
      <c r="G1196" s="141"/>
      <c r="H1196" s="141"/>
      <c r="I1196" s="141"/>
      <c r="J1196" s="148"/>
    </row>
    <row r="1197" spans="2:10">
      <c r="B1197" s="147"/>
      <c r="C1197" s="141"/>
      <c r="D1197" s="141"/>
      <c r="E1197" s="141"/>
      <c r="F1197" s="141" t="s">
        <v>83</v>
      </c>
      <c r="G1197" s="141"/>
      <c r="H1197" s="145">
        <f>+[2]INDIRECTOS!B$10</f>
        <v>0.04</v>
      </c>
      <c r="I1197" s="141">
        <f>ROUND(H1197*I1192,2)</f>
        <v>0.14000000000000001</v>
      </c>
      <c r="J1197" s="148"/>
    </row>
    <row r="1198" spans="2:10">
      <c r="B1198" s="147"/>
      <c r="C1198" s="141"/>
      <c r="D1198" s="141"/>
      <c r="E1198" s="141"/>
      <c r="F1198" s="141" t="s">
        <v>84</v>
      </c>
      <c r="G1198" s="141"/>
      <c r="H1198" s="145">
        <f>+[2]INDIRECTOS!B$11</f>
        <v>0.04</v>
      </c>
      <c r="I1198" s="141">
        <f>ROUND(H1198*I1192,2)</f>
        <v>0.14000000000000001</v>
      </c>
      <c r="J1198" s="148"/>
    </row>
    <row r="1199" spans="2:10">
      <c r="B1199" s="147"/>
      <c r="C1199" s="141"/>
      <c r="D1199" s="141"/>
      <c r="E1199" s="141"/>
      <c r="F1199" s="141" t="s">
        <v>85</v>
      </c>
      <c r="G1199" s="141"/>
      <c r="H1199" s="145">
        <f>+[2]INDIRECTOS!B$12</f>
        <v>0.02</v>
      </c>
      <c r="I1199" s="141">
        <f>ROUND(H1199*I1192,2)</f>
        <v>7.0000000000000007E-2</v>
      </c>
      <c r="J1199" s="148"/>
    </row>
    <row r="1200" spans="2:10">
      <c r="B1200" s="147" t="s">
        <v>86</v>
      </c>
      <c r="C1200" s="141"/>
      <c r="D1200" s="141"/>
      <c r="E1200" s="141"/>
      <c r="F1200" s="141"/>
      <c r="G1200" s="141"/>
      <c r="H1200" s="141"/>
      <c r="I1200" s="141">
        <f>SUM(I1197:I1199)</f>
        <v>0.35000000000000003</v>
      </c>
      <c r="J1200" s="148"/>
    </row>
    <row r="1201" spans="2:10">
      <c r="B1201" s="147" t="s">
        <v>87</v>
      </c>
      <c r="C1201" s="141"/>
      <c r="D1201" s="141"/>
      <c r="E1201" s="141"/>
      <c r="F1201" s="141"/>
      <c r="G1201" s="141"/>
      <c r="H1201" s="141"/>
      <c r="I1201" s="141">
        <f>+I1192+I1200</f>
        <v>3.9000000000000004</v>
      </c>
      <c r="J1201" s="148"/>
    </row>
    <row r="1202" spans="2:10" ht="13.5" thickBot="1">
      <c r="B1202" s="152" t="s">
        <v>88</v>
      </c>
      <c r="C1202" s="153"/>
      <c r="D1202" s="153"/>
      <c r="E1202" s="153"/>
      <c r="F1202" s="153"/>
      <c r="G1202" s="153"/>
      <c r="H1202" s="153" t="s">
        <v>89</v>
      </c>
      <c r="I1202" s="153">
        <f>+I1201</f>
        <v>3.9000000000000004</v>
      </c>
      <c r="J1202" s="154"/>
    </row>
    <row r="1205" spans="2:10" ht="15.75">
      <c r="B1205" s="181" t="s">
        <v>189</v>
      </c>
      <c r="C1205" s="181"/>
      <c r="D1205" s="181"/>
      <c r="E1205" s="181"/>
      <c r="F1205" s="181"/>
      <c r="G1205" s="181"/>
      <c r="H1205" s="181"/>
      <c r="I1205" s="181"/>
      <c r="J1205" s="181"/>
    </row>
    <row r="1206" spans="2:10" ht="13.5" thickBot="1"/>
    <row r="1207" spans="2:10">
      <c r="B1207" s="178" t="s">
        <v>33</v>
      </c>
      <c r="C1207" s="179"/>
      <c r="D1207" s="179"/>
      <c r="E1207" s="179"/>
      <c r="F1207" s="179"/>
      <c r="G1207" s="179"/>
      <c r="H1207" s="179"/>
      <c r="I1207" s="179"/>
      <c r="J1207" s="180"/>
    </row>
    <row r="1208" spans="2:10" ht="15.75">
      <c r="B1208" s="114" t="s">
        <v>21</v>
      </c>
      <c r="C1208" s="1"/>
      <c r="D1208" s="1"/>
      <c r="E1208" s="1"/>
      <c r="F1208" s="1"/>
      <c r="G1208" s="1"/>
      <c r="H1208" s="1"/>
      <c r="I1208" s="1"/>
      <c r="J1208" s="115"/>
    </row>
    <row r="1209" spans="2:10" ht="15.75">
      <c r="B1209" s="116" t="s">
        <v>22</v>
      </c>
      <c r="C1209" s="70"/>
      <c r="D1209" s="70"/>
      <c r="E1209" s="70"/>
      <c r="F1209" s="70"/>
      <c r="G1209" s="70"/>
      <c r="H1209" s="70"/>
      <c r="I1209" s="70"/>
      <c r="J1209" s="117"/>
    </row>
    <row r="1210" spans="2:10">
      <c r="B1210" s="118" t="s">
        <v>34</v>
      </c>
      <c r="C1210" s="76"/>
      <c r="D1210" s="76"/>
      <c r="E1210" s="76"/>
      <c r="F1210" s="76"/>
      <c r="G1210" s="76"/>
      <c r="H1210" s="76"/>
      <c r="I1210" s="76"/>
      <c r="J1210" s="119"/>
    </row>
    <row r="1211" spans="2:10">
      <c r="B1211" s="146" t="s">
        <v>35</v>
      </c>
      <c r="C1211" s="141" t="s">
        <v>182</v>
      </c>
      <c r="D1211" s="76"/>
      <c r="E1211" s="76"/>
      <c r="F1211" s="76"/>
      <c r="G1211" s="76"/>
      <c r="H1211" s="141" t="s">
        <v>217</v>
      </c>
      <c r="I1211" s="141" t="s">
        <v>10</v>
      </c>
      <c r="J1211" s="119"/>
    </row>
    <row r="1212" spans="2:10">
      <c r="B1212" s="147" t="s">
        <v>37</v>
      </c>
      <c r="C1212" s="141"/>
      <c r="D1212" s="141"/>
      <c r="E1212" s="141"/>
      <c r="F1212" s="141"/>
      <c r="G1212" s="141"/>
      <c r="H1212" s="141"/>
      <c r="I1212" s="141"/>
      <c r="J1212" s="148"/>
    </row>
    <row r="1213" spans="2:10">
      <c r="B1213" s="147" t="s">
        <v>38</v>
      </c>
      <c r="C1213" s="141"/>
      <c r="D1213" s="141"/>
      <c r="E1213" s="141"/>
      <c r="F1213" s="141"/>
      <c r="G1213" s="141"/>
      <c r="H1213" s="141"/>
      <c r="I1213" s="141"/>
      <c r="J1213" s="148"/>
    </row>
    <row r="1214" spans="2:10">
      <c r="B1214" s="120" t="s">
        <v>39</v>
      </c>
      <c r="C1214" s="78" t="s">
        <v>40</v>
      </c>
      <c r="D1214" s="78" t="s">
        <v>41</v>
      </c>
      <c r="E1214" s="78" t="s">
        <v>42</v>
      </c>
      <c r="F1214" s="78" t="s">
        <v>43</v>
      </c>
      <c r="G1214" s="78" t="s">
        <v>44</v>
      </c>
      <c r="H1214" s="78" t="s">
        <v>45</v>
      </c>
      <c r="I1214" s="78" t="s">
        <v>46</v>
      </c>
      <c r="J1214" s="121"/>
    </row>
    <row r="1215" spans="2:10">
      <c r="B1215" s="147" t="s">
        <v>48</v>
      </c>
      <c r="C1215" s="141"/>
      <c r="D1215" s="141"/>
      <c r="E1215" s="141"/>
      <c r="F1215" s="141"/>
      <c r="G1215" s="141"/>
      <c r="H1215" s="141"/>
      <c r="I1215" s="141"/>
      <c r="J1215" s="148"/>
    </row>
    <row r="1216" spans="2:10">
      <c r="B1216" s="147"/>
      <c r="C1216" s="141"/>
      <c r="D1216" s="141"/>
      <c r="E1216" s="142"/>
      <c r="F1216" s="142"/>
      <c r="G1216" s="142"/>
      <c r="H1216" s="142"/>
      <c r="I1216" s="142">
        <f>+ROUND(G1216*H1216,2)</f>
        <v>0</v>
      </c>
      <c r="J1216" s="148"/>
    </row>
    <row r="1217" spans="2:10">
      <c r="B1217" s="147" t="s">
        <v>208</v>
      </c>
      <c r="C1217" s="141"/>
      <c r="D1217" s="141">
        <v>1</v>
      </c>
      <c r="E1217" s="142"/>
      <c r="F1217" s="142"/>
      <c r="G1217" s="142">
        <v>2</v>
      </c>
      <c r="H1217" s="142">
        <v>0.1</v>
      </c>
      <c r="I1217" s="142">
        <f>+ROUND(G1217*H1217,2)</f>
        <v>0.2</v>
      </c>
      <c r="J1217" s="148"/>
    </row>
    <row r="1218" spans="2:10">
      <c r="B1218" s="147" t="str">
        <f>+[2]EQUIPOS!A$32</f>
        <v>HERRAMIENTAS MENORES</v>
      </c>
      <c r="C1218" s="141"/>
      <c r="D1218" s="141"/>
      <c r="E1218" s="142"/>
      <c r="F1218" s="142"/>
      <c r="G1218" s="142"/>
      <c r="H1218" s="142"/>
      <c r="I1218" s="142">
        <f>ROUND(I1248*5%,2)</f>
        <v>0.02</v>
      </c>
      <c r="J1218" s="148"/>
    </row>
    <row r="1219" spans="2:10">
      <c r="B1219" s="147" t="s">
        <v>49</v>
      </c>
      <c r="C1219" s="141"/>
      <c r="D1219" s="141"/>
      <c r="E1219" s="142"/>
      <c r="F1219" s="142"/>
      <c r="G1219" s="142"/>
      <c r="H1219" s="142"/>
      <c r="I1219" s="142">
        <f>SUM(I1216:I1218)</f>
        <v>0.22</v>
      </c>
      <c r="J1219" s="148"/>
    </row>
    <row r="1220" spans="2:10">
      <c r="B1220" s="147" t="s">
        <v>50</v>
      </c>
      <c r="C1220" s="141"/>
      <c r="D1220" s="141"/>
      <c r="E1220" s="141"/>
      <c r="F1220" s="141"/>
      <c r="G1220" s="141"/>
      <c r="H1220" s="141"/>
      <c r="I1220" s="141"/>
      <c r="J1220" s="148"/>
    </row>
    <row r="1221" spans="2:10">
      <c r="B1221" s="147" t="s">
        <v>51</v>
      </c>
      <c r="C1221" s="141"/>
      <c r="D1221" s="141"/>
      <c r="E1221" s="141"/>
      <c r="F1221" s="141"/>
      <c r="G1221" s="141"/>
      <c r="H1221" s="141"/>
      <c r="I1221" s="141"/>
      <c r="J1221" s="148"/>
    </row>
    <row r="1222" spans="2:10">
      <c r="B1222" s="122" t="s">
        <v>52</v>
      </c>
      <c r="C1222" s="78"/>
      <c r="D1222" s="78"/>
      <c r="E1222" s="78"/>
      <c r="F1222" s="78" t="s">
        <v>53</v>
      </c>
      <c r="G1222" s="78" t="s">
        <v>54</v>
      </c>
      <c r="H1222" s="78" t="s">
        <v>55</v>
      </c>
      <c r="I1222" s="78" t="s">
        <v>56</v>
      </c>
      <c r="J1222" s="121"/>
    </row>
    <row r="1223" spans="2:10">
      <c r="B1223" s="147" t="s">
        <v>50</v>
      </c>
      <c r="C1223" s="141"/>
      <c r="D1223" s="141"/>
      <c r="E1223" s="141"/>
      <c r="F1223" s="141"/>
      <c r="G1223" s="141"/>
      <c r="H1223" s="141"/>
      <c r="I1223" s="141"/>
      <c r="J1223" s="148"/>
    </row>
    <row r="1224" spans="2:10">
      <c r="B1224" s="118" t="str">
        <f>+[1]MATERIALES!A$42</f>
        <v>AGUA</v>
      </c>
      <c r="C1224" s="76"/>
      <c r="D1224" s="76"/>
      <c r="E1224" s="76"/>
      <c r="F1224" s="79">
        <v>1.08</v>
      </c>
      <c r="G1224" s="76" t="str">
        <f>+[1]MATERIALES!B$42</f>
        <v>M3</v>
      </c>
      <c r="H1224" s="76">
        <v>4.0000000000000001E-3</v>
      </c>
      <c r="I1224" s="79">
        <f t="shared" ref="I1224" si="14">ROUND(F1224*H1224,2)</f>
        <v>0</v>
      </c>
      <c r="J1224" s="148"/>
    </row>
    <row r="1225" spans="2:10">
      <c r="B1225" s="118" t="str">
        <f>+[1]MATERIALES!A$44</f>
        <v>ARENA</v>
      </c>
      <c r="C1225" s="76"/>
      <c r="D1225" s="76"/>
      <c r="E1225" s="76"/>
      <c r="F1225" s="79">
        <f>+[1]MATERIALES!F$44</f>
        <v>12</v>
      </c>
      <c r="G1225" s="76" t="str">
        <f>+[1]MATERIALES!B$44</f>
        <v>M3</v>
      </c>
      <c r="H1225" s="76">
        <v>3.2000000000000001E-2</v>
      </c>
      <c r="I1225" s="79">
        <f>ROUND(F1225*H1225,2)</f>
        <v>0.38</v>
      </c>
      <c r="J1225" s="148"/>
    </row>
    <row r="1226" spans="2:10">
      <c r="B1226" s="118" t="str">
        <f>+[1]MATERIALES!A$45</f>
        <v>CEMENTO</v>
      </c>
      <c r="C1226" s="76"/>
      <c r="D1226" s="76"/>
      <c r="E1226" s="76"/>
      <c r="F1226" s="79">
        <f>+[1]MATERIALES!F$45</f>
        <v>6.05</v>
      </c>
      <c r="G1226" s="76" t="str">
        <f>+[1]MATERIALES!B$45</f>
        <v>SACO</v>
      </c>
      <c r="H1226" s="79">
        <v>0.2</v>
      </c>
      <c r="I1226" s="79">
        <f>ROUND(F1226*H1226,2)</f>
        <v>1.21</v>
      </c>
      <c r="J1226" s="148"/>
    </row>
    <row r="1227" spans="2:10">
      <c r="B1227" s="147" t="s">
        <v>209</v>
      </c>
      <c r="C1227" s="141"/>
      <c r="D1227" s="141"/>
      <c r="E1227" s="141"/>
      <c r="F1227" s="142">
        <v>15</v>
      </c>
      <c r="G1227" s="141" t="s">
        <v>10</v>
      </c>
      <c r="H1227" s="142">
        <v>1.05</v>
      </c>
      <c r="I1227" s="79">
        <f>ROUND(F1227*H1227,2)</f>
        <v>15.75</v>
      </c>
      <c r="J1227" s="148"/>
    </row>
    <row r="1228" spans="2:10">
      <c r="B1228" s="147" t="s">
        <v>210</v>
      </c>
      <c r="C1228" s="141"/>
      <c r="D1228" s="141"/>
      <c r="E1228" s="141"/>
      <c r="F1228" s="142">
        <v>1</v>
      </c>
      <c r="G1228" s="141" t="s">
        <v>205</v>
      </c>
      <c r="H1228" s="142">
        <v>1</v>
      </c>
      <c r="I1228" s="142">
        <f t="shared" ref="I1228:I1229" si="15">ROUND(F1228*H1228,2)</f>
        <v>1</v>
      </c>
      <c r="J1228" s="148"/>
    </row>
    <row r="1229" spans="2:10">
      <c r="B1229" s="147"/>
      <c r="C1229" s="141"/>
      <c r="D1229" s="141"/>
      <c r="E1229" s="141"/>
      <c r="F1229" s="142"/>
      <c r="G1229" s="141"/>
      <c r="H1229" s="142"/>
      <c r="I1229" s="142">
        <f t="shared" si="15"/>
        <v>0</v>
      </c>
      <c r="J1229" s="148"/>
    </row>
    <row r="1230" spans="2:10">
      <c r="B1230" s="147" t="s">
        <v>60</v>
      </c>
      <c r="C1230" s="141"/>
      <c r="D1230" s="141"/>
      <c r="E1230" s="141"/>
      <c r="F1230" s="141"/>
      <c r="G1230" s="141"/>
      <c r="H1230" s="141"/>
      <c r="I1230" s="142">
        <f>SUM(I1224:I1229)</f>
        <v>18.34</v>
      </c>
      <c r="J1230" s="148"/>
    </row>
    <row r="1231" spans="2:10">
      <c r="B1231" s="147" t="s">
        <v>50</v>
      </c>
      <c r="C1231" s="141"/>
      <c r="D1231" s="141"/>
      <c r="E1231" s="141"/>
      <c r="F1231" s="141"/>
      <c r="G1231" s="141"/>
      <c r="H1231" s="141"/>
      <c r="I1231" s="141"/>
      <c r="J1231" s="148"/>
    </row>
    <row r="1232" spans="2:10">
      <c r="B1232" s="147" t="s">
        <v>61</v>
      </c>
      <c r="C1232" s="141"/>
      <c r="D1232" s="141"/>
      <c r="E1232" s="141"/>
      <c r="F1232" s="141"/>
      <c r="G1232" s="141"/>
      <c r="H1232" s="141"/>
      <c r="I1232" s="141"/>
      <c r="J1232" s="148"/>
    </row>
    <row r="1233" spans="2:10">
      <c r="B1233" s="149" t="s">
        <v>62</v>
      </c>
      <c r="C1233" s="143"/>
      <c r="D1233" s="81" t="s">
        <v>63</v>
      </c>
      <c r="E1233" s="143" t="s">
        <v>64</v>
      </c>
      <c r="F1233" s="143" t="s">
        <v>65</v>
      </c>
      <c r="G1233" s="143" t="s">
        <v>66</v>
      </c>
      <c r="H1233" s="143" t="s">
        <v>67</v>
      </c>
      <c r="I1233" s="143" t="s">
        <v>68</v>
      </c>
      <c r="J1233" s="150"/>
    </row>
    <row r="1234" spans="2:10">
      <c r="B1234" s="147" t="s">
        <v>69</v>
      </c>
      <c r="C1234" s="141"/>
      <c r="D1234" s="141" t="s">
        <v>70</v>
      </c>
      <c r="E1234" s="141"/>
      <c r="F1234" s="141"/>
      <c r="G1234" s="141"/>
      <c r="H1234" s="141"/>
      <c r="I1234" s="141"/>
      <c r="J1234" s="148"/>
    </row>
    <row r="1235" spans="2:10">
      <c r="B1235" s="147" t="s">
        <v>71</v>
      </c>
      <c r="C1235" s="141"/>
      <c r="D1235" s="141"/>
      <c r="E1235" s="141"/>
      <c r="F1235" s="141"/>
      <c r="G1235" s="141"/>
      <c r="H1235" s="141"/>
      <c r="I1235" s="141"/>
      <c r="J1235" s="148"/>
    </row>
    <row r="1236" spans="2:10">
      <c r="B1236" s="147"/>
      <c r="C1236" s="141"/>
      <c r="D1236" s="141"/>
      <c r="E1236" s="141"/>
      <c r="F1236" s="141"/>
      <c r="G1236" s="141"/>
      <c r="H1236" s="141"/>
      <c r="I1236" s="141"/>
      <c r="J1236" s="148"/>
    </row>
    <row r="1237" spans="2:10">
      <c r="B1237" s="147"/>
      <c r="C1237" s="141"/>
      <c r="D1237" s="141"/>
      <c r="E1237" s="141"/>
      <c r="F1237" s="141"/>
      <c r="G1237" s="141"/>
      <c r="H1237" s="141"/>
      <c r="I1237" s="141"/>
      <c r="J1237" s="148"/>
    </row>
    <row r="1238" spans="2:10">
      <c r="B1238" s="147"/>
      <c r="C1238" s="141"/>
      <c r="D1238" s="141"/>
      <c r="E1238" s="141"/>
      <c r="F1238" s="141"/>
      <c r="G1238" s="141"/>
      <c r="H1238" s="141"/>
      <c r="I1238" s="141"/>
      <c r="J1238" s="148"/>
    </row>
    <row r="1239" spans="2:10">
      <c r="B1239" s="147" t="s">
        <v>72</v>
      </c>
      <c r="C1239" s="141"/>
      <c r="D1239" s="141"/>
      <c r="E1239" s="141"/>
      <c r="F1239" s="141"/>
      <c r="G1239" s="141"/>
      <c r="H1239" s="141"/>
      <c r="I1239" s="141"/>
      <c r="J1239" s="148"/>
    </row>
    <row r="1240" spans="2:10">
      <c r="B1240" s="147" t="s">
        <v>73</v>
      </c>
      <c r="C1240" s="141"/>
      <c r="D1240" s="141"/>
      <c r="E1240" s="141"/>
      <c r="F1240" s="141"/>
      <c r="G1240" s="141"/>
      <c r="H1240" s="141"/>
      <c r="I1240" s="141"/>
      <c r="J1240" s="148"/>
    </row>
    <row r="1241" spans="2:10">
      <c r="B1241" s="147" t="s">
        <v>74</v>
      </c>
      <c r="C1241" s="141"/>
      <c r="D1241" s="141"/>
      <c r="E1241" s="141"/>
      <c r="F1241" s="141"/>
      <c r="G1241" s="141"/>
      <c r="H1241" s="141"/>
      <c r="I1241" s="141"/>
      <c r="J1241" s="148"/>
    </row>
    <row r="1242" spans="2:10">
      <c r="B1242" s="151" t="s">
        <v>75</v>
      </c>
      <c r="C1242" s="144"/>
      <c r="D1242" s="144"/>
      <c r="E1242" s="143" t="s">
        <v>55</v>
      </c>
      <c r="F1242" s="143" t="s">
        <v>76</v>
      </c>
      <c r="G1242" s="143" t="s">
        <v>77</v>
      </c>
      <c r="H1242" s="143" t="s">
        <v>45</v>
      </c>
      <c r="I1242" s="143" t="s">
        <v>56</v>
      </c>
      <c r="J1242" s="150"/>
    </row>
    <row r="1243" spans="2:10">
      <c r="B1243" s="147"/>
      <c r="C1243" s="141"/>
      <c r="D1243" s="141"/>
      <c r="E1243" s="141"/>
      <c r="F1243" s="141"/>
      <c r="G1243" s="141"/>
      <c r="H1243" s="141"/>
      <c r="I1243" s="141"/>
      <c r="J1243" s="148"/>
    </row>
    <row r="1244" spans="2:10">
      <c r="B1244" s="147" t="str">
        <f>+'[2]MANO DE OBRA'!B$8</f>
        <v>CAT I                   PEONES</v>
      </c>
      <c r="C1244" s="141"/>
      <c r="D1244" s="141"/>
      <c r="E1244" s="141">
        <v>1</v>
      </c>
      <c r="F1244" s="142">
        <f>+'[2]MANO DE OBRA'!B$22</f>
        <v>1.4282860472222223</v>
      </c>
      <c r="G1244" s="141">
        <f>ROUND(E1244*F1244,2)</f>
        <v>1.43</v>
      </c>
      <c r="H1244" s="142">
        <v>0.1</v>
      </c>
      <c r="I1244" s="142">
        <f>ROUND(G1244*H1244,2)</f>
        <v>0.14000000000000001</v>
      </c>
      <c r="J1244" s="148"/>
    </row>
    <row r="1245" spans="2:10">
      <c r="B1245" s="147" t="str">
        <f>+'[2]MANO DE OBRA'!D$8</f>
        <v>CAT III ALB, FIE, CARP, ELEC</v>
      </c>
      <c r="C1245" s="141"/>
      <c r="D1245" s="141"/>
      <c r="E1245" s="141">
        <v>1</v>
      </c>
      <c r="F1245" s="142">
        <f>+'[2]MANO DE OBRA'!D$22</f>
        <v>1.4282860472222223</v>
      </c>
      <c r="G1245" s="142">
        <f>ROUND(E1245*F1245,2)</f>
        <v>1.43</v>
      </c>
      <c r="H1245" s="142">
        <f>+H1244</f>
        <v>0.1</v>
      </c>
      <c r="I1245" s="142">
        <f>ROUND(G1245*H1245,2)</f>
        <v>0.14000000000000001</v>
      </c>
      <c r="J1245" s="148"/>
    </row>
    <row r="1246" spans="2:10">
      <c r="B1246" s="147" t="str">
        <f>+'[2]MANO DE OBRA'!E$8</f>
        <v>CAT IV MAESTRO, PERFORADOR</v>
      </c>
      <c r="C1246" s="141"/>
      <c r="D1246" s="141"/>
      <c r="E1246" s="141">
        <v>0.2</v>
      </c>
      <c r="F1246" s="142">
        <f>+'[2]MANO DE OBRA'!E$22</f>
        <v>1.4282860472222223</v>
      </c>
      <c r="G1246" s="142">
        <f>ROUND(E1246*F1246,2)</f>
        <v>0.28999999999999998</v>
      </c>
      <c r="H1246" s="142">
        <f>+H1244</f>
        <v>0.1</v>
      </c>
      <c r="I1246" s="142">
        <f>ROUND(G1246*H1246,2)</f>
        <v>0.03</v>
      </c>
      <c r="J1246" s="148"/>
    </row>
    <row r="1247" spans="2:10">
      <c r="B1247" s="147"/>
      <c r="C1247" s="141"/>
      <c r="D1247" s="141"/>
      <c r="E1247" s="141"/>
      <c r="F1247" s="142"/>
      <c r="G1247" s="142"/>
      <c r="H1247" s="142"/>
      <c r="I1247" s="142">
        <f>ROUND(G1247*H1247,2)</f>
        <v>0</v>
      </c>
      <c r="J1247" s="148"/>
    </row>
    <row r="1248" spans="2:10">
      <c r="B1248" s="147" t="s">
        <v>78</v>
      </c>
      <c r="C1248" s="141"/>
      <c r="D1248" s="141"/>
      <c r="E1248" s="141"/>
      <c r="F1248" s="141"/>
      <c r="G1248" s="141"/>
      <c r="H1248" s="141"/>
      <c r="I1248" s="141">
        <f>SUM(I1244:I1247)</f>
        <v>0.31000000000000005</v>
      </c>
      <c r="J1248" s="148"/>
    </row>
    <row r="1249" spans="2:10">
      <c r="B1249" s="147"/>
      <c r="C1249" s="141"/>
      <c r="D1249" s="141"/>
      <c r="E1249" s="141"/>
      <c r="F1249" s="141"/>
      <c r="G1249" s="141"/>
      <c r="H1249" s="141"/>
      <c r="I1249" s="141"/>
      <c r="J1249" s="148"/>
    </row>
    <row r="1250" spans="2:10">
      <c r="B1250" s="147" t="s">
        <v>79</v>
      </c>
      <c r="C1250" s="141"/>
      <c r="D1250" s="141"/>
      <c r="E1250" s="141"/>
      <c r="F1250" s="141"/>
      <c r="G1250" s="141"/>
      <c r="H1250" s="141"/>
      <c r="I1250" s="141">
        <f>+I1248+I1230+I1219</f>
        <v>18.869999999999997</v>
      </c>
      <c r="J1250" s="148"/>
    </row>
    <row r="1251" spans="2:10">
      <c r="B1251" s="147"/>
      <c r="C1251" s="141"/>
      <c r="D1251" s="141"/>
      <c r="E1251" s="141"/>
      <c r="F1251" s="141"/>
      <c r="G1251" s="141"/>
      <c r="H1251" s="141"/>
      <c r="I1251" s="141"/>
      <c r="J1251" s="148"/>
    </row>
    <row r="1252" spans="2:10">
      <c r="B1252" s="147" t="s">
        <v>80</v>
      </c>
      <c r="C1252" s="141"/>
      <c r="D1252" s="141"/>
      <c r="E1252" s="141"/>
      <c r="F1252" s="141"/>
      <c r="G1252" s="141"/>
      <c r="H1252" s="141"/>
      <c r="I1252" s="141" t="s">
        <v>81</v>
      </c>
      <c r="J1252" s="148"/>
    </row>
    <row r="1253" spans="2:10">
      <c r="B1253" s="120" t="s">
        <v>82</v>
      </c>
      <c r="C1253" s="77"/>
      <c r="D1253" s="77"/>
      <c r="E1253" s="77"/>
      <c r="F1253" s="77"/>
      <c r="G1253" s="77"/>
      <c r="H1253" s="78" t="s">
        <v>47</v>
      </c>
      <c r="I1253" s="78" t="s">
        <v>56</v>
      </c>
      <c r="J1253" s="126"/>
    </row>
    <row r="1254" spans="2:10">
      <c r="B1254" s="147"/>
      <c r="C1254" s="141"/>
      <c r="D1254" s="141"/>
      <c r="E1254" s="141"/>
      <c r="F1254" s="141"/>
      <c r="G1254" s="141"/>
      <c r="H1254" s="141"/>
      <c r="I1254" s="141"/>
      <c r="J1254" s="148"/>
    </row>
    <row r="1255" spans="2:10">
      <c r="B1255" s="147"/>
      <c r="C1255" s="141"/>
      <c r="D1255" s="141"/>
      <c r="E1255" s="141"/>
      <c r="F1255" s="141" t="s">
        <v>83</v>
      </c>
      <c r="G1255" s="141"/>
      <c r="H1255" s="145">
        <f>+[2]INDIRECTOS!B$10</f>
        <v>0.04</v>
      </c>
      <c r="I1255" s="141">
        <f>ROUND(H1255*I1250,2)</f>
        <v>0.75</v>
      </c>
      <c r="J1255" s="148"/>
    </row>
    <row r="1256" spans="2:10">
      <c r="B1256" s="147"/>
      <c r="C1256" s="141"/>
      <c r="D1256" s="141"/>
      <c r="E1256" s="141"/>
      <c r="F1256" s="141" t="s">
        <v>84</v>
      </c>
      <c r="G1256" s="141"/>
      <c r="H1256" s="145">
        <f>+[2]INDIRECTOS!B$11</f>
        <v>0.04</v>
      </c>
      <c r="I1256" s="141">
        <f>ROUND(H1256*I1250,2)</f>
        <v>0.75</v>
      </c>
      <c r="J1256" s="148"/>
    </row>
    <row r="1257" spans="2:10">
      <c r="B1257" s="147"/>
      <c r="C1257" s="141"/>
      <c r="D1257" s="141"/>
      <c r="E1257" s="141"/>
      <c r="F1257" s="141" t="s">
        <v>85</v>
      </c>
      <c r="G1257" s="141"/>
      <c r="H1257" s="145">
        <f>+[2]INDIRECTOS!B$12</f>
        <v>0.02</v>
      </c>
      <c r="I1257" s="141">
        <f>ROUND(H1257*I1250,2)</f>
        <v>0.38</v>
      </c>
      <c r="J1257" s="148"/>
    </row>
    <row r="1258" spans="2:10">
      <c r="B1258" s="147" t="s">
        <v>86</v>
      </c>
      <c r="C1258" s="141"/>
      <c r="D1258" s="141"/>
      <c r="E1258" s="141"/>
      <c r="F1258" s="141"/>
      <c r="G1258" s="141"/>
      <c r="H1258" s="141"/>
      <c r="I1258" s="141">
        <f>SUM(I1255:I1257)</f>
        <v>1.88</v>
      </c>
      <c r="J1258" s="148"/>
    </row>
    <row r="1259" spans="2:10">
      <c r="B1259" s="147" t="s">
        <v>87</v>
      </c>
      <c r="C1259" s="141"/>
      <c r="D1259" s="141"/>
      <c r="E1259" s="141"/>
      <c r="F1259" s="141"/>
      <c r="G1259" s="141"/>
      <c r="H1259" s="141"/>
      <c r="I1259" s="141">
        <f>+I1250+I1258</f>
        <v>20.749999999999996</v>
      </c>
      <c r="J1259" s="148"/>
    </row>
    <row r="1260" spans="2:10" ht="13.5" thickBot="1">
      <c r="B1260" s="152" t="s">
        <v>88</v>
      </c>
      <c r="C1260" s="153"/>
      <c r="D1260" s="153"/>
      <c r="E1260" s="153"/>
      <c r="F1260" s="153"/>
      <c r="G1260" s="153"/>
      <c r="H1260" s="153" t="s">
        <v>89</v>
      </c>
      <c r="I1260" s="153">
        <f>+I1259</f>
        <v>20.749999999999996</v>
      </c>
      <c r="J1260" s="154"/>
    </row>
    <row r="1263" spans="2:10" ht="15.75">
      <c r="B1263" s="181" t="s">
        <v>190</v>
      </c>
      <c r="C1263" s="181"/>
      <c r="D1263" s="181"/>
      <c r="E1263" s="181"/>
      <c r="F1263" s="181"/>
      <c r="G1263" s="181"/>
      <c r="H1263" s="181"/>
      <c r="I1263" s="181"/>
      <c r="J1263" s="181"/>
    </row>
    <row r="1264" spans="2:10" ht="13.5" thickBot="1"/>
    <row r="1265" spans="2:10">
      <c r="B1265" s="178" t="s">
        <v>33</v>
      </c>
      <c r="C1265" s="179"/>
      <c r="D1265" s="179"/>
      <c r="E1265" s="179"/>
      <c r="F1265" s="179"/>
      <c r="G1265" s="179"/>
      <c r="H1265" s="179"/>
      <c r="I1265" s="179"/>
      <c r="J1265" s="180"/>
    </row>
    <row r="1266" spans="2:10" ht="15.75">
      <c r="B1266" s="114" t="s">
        <v>21</v>
      </c>
      <c r="C1266" s="1"/>
      <c r="D1266" s="1"/>
      <c r="E1266" s="1"/>
      <c r="F1266" s="1"/>
      <c r="G1266" s="1"/>
      <c r="H1266" s="1"/>
      <c r="I1266" s="1"/>
      <c r="J1266" s="115"/>
    </row>
    <row r="1267" spans="2:10" ht="15.75">
      <c r="B1267" s="116" t="s">
        <v>22</v>
      </c>
      <c r="C1267" s="70"/>
      <c r="D1267" s="70"/>
      <c r="E1267" s="70"/>
      <c r="F1267" s="70"/>
      <c r="G1267" s="70"/>
      <c r="H1267" s="70"/>
      <c r="I1267" s="70"/>
      <c r="J1267" s="117"/>
    </row>
    <row r="1268" spans="2:10">
      <c r="B1268" s="118" t="s">
        <v>34</v>
      </c>
      <c r="C1268" s="76"/>
      <c r="D1268" s="76"/>
      <c r="E1268" s="76"/>
      <c r="F1268" s="76"/>
      <c r="G1268" s="76"/>
      <c r="H1268" s="76"/>
      <c r="I1268" s="76"/>
      <c r="J1268" s="119"/>
    </row>
    <row r="1269" spans="2:10">
      <c r="B1269" s="146" t="s">
        <v>35</v>
      </c>
      <c r="C1269" s="141" t="s">
        <v>227</v>
      </c>
      <c r="D1269" s="76"/>
      <c r="E1269" s="76"/>
      <c r="F1269" s="76"/>
      <c r="G1269" s="76"/>
      <c r="H1269" s="141" t="s">
        <v>217</v>
      </c>
      <c r="I1269" s="141" t="s">
        <v>10</v>
      </c>
      <c r="J1269" s="119"/>
    </row>
    <row r="1270" spans="2:10">
      <c r="B1270" s="147" t="s">
        <v>37</v>
      </c>
      <c r="C1270" s="141"/>
      <c r="D1270" s="141"/>
      <c r="E1270" s="141"/>
      <c r="F1270" s="141"/>
      <c r="G1270" s="141"/>
      <c r="H1270" s="141"/>
      <c r="I1270" s="141"/>
      <c r="J1270" s="148"/>
    </row>
    <row r="1271" spans="2:10">
      <c r="B1271" s="147" t="s">
        <v>38</v>
      </c>
      <c r="C1271" s="141"/>
      <c r="D1271" s="141"/>
      <c r="E1271" s="141"/>
      <c r="F1271" s="141"/>
      <c r="G1271" s="141"/>
      <c r="H1271" s="141"/>
      <c r="I1271" s="141"/>
      <c r="J1271" s="148"/>
    </row>
    <row r="1272" spans="2:10">
      <c r="B1272" s="120" t="s">
        <v>39</v>
      </c>
      <c r="C1272" s="78" t="s">
        <v>40</v>
      </c>
      <c r="D1272" s="78" t="s">
        <v>41</v>
      </c>
      <c r="E1272" s="78" t="s">
        <v>42</v>
      </c>
      <c r="F1272" s="78" t="s">
        <v>43</v>
      </c>
      <c r="G1272" s="78" t="s">
        <v>44</v>
      </c>
      <c r="H1272" s="78" t="s">
        <v>45</v>
      </c>
      <c r="I1272" s="78" t="s">
        <v>46</v>
      </c>
      <c r="J1272" s="121"/>
    </row>
    <row r="1273" spans="2:10">
      <c r="B1273" s="147" t="s">
        <v>48</v>
      </c>
      <c r="C1273" s="141"/>
      <c r="D1273" s="141"/>
      <c r="E1273" s="141"/>
      <c r="F1273" s="141"/>
      <c r="G1273" s="141"/>
      <c r="H1273" s="141"/>
      <c r="I1273" s="141"/>
      <c r="J1273" s="148"/>
    </row>
    <row r="1274" spans="2:10">
      <c r="B1274" s="147"/>
      <c r="C1274" s="141"/>
      <c r="D1274" s="141"/>
      <c r="E1274" s="142"/>
      <c r="F1274" s="142"/>
      <c r="G1274" s="142"/>
      <c r="H1274" s="142"/>
      <c r="I1274" s="142">
        <f>+ROUND(G1274*H1274,2)</f>
        <v>0</v>
      </c>
      <c r="J1274" s="148"/>
    </row>
    <row r="1275" spans="2:10">
      <c r="B1275" s="147"/>
      <c r="C1275" s="141"/>
      <c r="D1275" s="141"/>
      <c r="E1275" s="142"/>
      <c r="F1275" s="142"/>
      <c r="G1275" s="142"/>
      <c r="H1275" s="142"/>
      <c r="I1275" s="142">
        <f>+ROUND(G1275*H1275,2)</f>
        <v>0</v>
      </c>
      <c r="J1275" s="148"/>
    </row>
    <row r="1276" spans="2:10">
      <c r="B1276" s="147" t="str">
        <f>+[2]EQUIPOS!A$32</f>
        <v>HERRAMIENTAS MENORES</v>
      </c>
      <c r="C1276" s="141"/>
      <c r="D1276" s="141"/>
      <c r="E1276" s="142"/>
      <c r="F1276" s="142"/>
      <c r="G1276" s="142"/>
      <c r="H1276" s="142"/>
      <c r="I1276" s="142">
        <f>ROUND(I1306*5%,2)</f>
        <v>0.08</v>
      </c>
      <c r="J1276" s="148"/>
    </row>
    <row r="1277" spans="2:10">
      <c r="B1277" s="147" t="s">
        <v>49</v>
      </c>
      <c r="C1277" s="141"/>
      <c r="D1277" s="141"/>
      <c r="E1277" s="142"/>
      <c r="F1277" s="142"/>
      <c r="G1277" s="142"/>
      <c r="H1277" s="142"/>
      <c r="I1277" s="142">
        <f>SUM(I1274:I1276)</f>
        <v>0.08</v>
      </c>
      <c r="J1277" s="148"/>
    </row>
    <row r="1278" spans="2:10">
      <c r="B1278" s="147" t="s">
        <v>50</v>
      </c>
      <c r="C1278" s="141"/>
      <c r="D1278" s="141"/>
      <c r="E1278" s="141"/>
      <c r="F1278" s="141"/>
      <c r="G1278" s="141"/>
      <c r="H1278" s="141"/>
      <c r="I1278" s="141"/>
      <c r="J1278" s="148"/>
    </row>
    <row r="1279" spans="2:10">
      <c r="B1279" s="147" t="s">
        <v>51</v>
      </c>
      <c r="C1279" s="141"/>
      <c r="D1279" s="141"/>
      <c r="E1279" s="141"/>
      <c r="F1279" s="141"/>
      <c r="G1279" s="141"/>
      <c r="H1279" s="141"/>
      <c r="I1279" s="141"/>
      <c r="J1279" s="148"/>
    </row>
    <row r="1280" spans="2:10">
      <c r="B1280" s="122" t="s">
        <v>52</v>
      </c>
      <c r="C1280" s="78"/>
      <c r="D1280" s="78"/>
      <c r="E1280" s="78"/>
      <c r="F1280" s="78" t="s">
        <v>53</v>
      </c>
      <c r="G1280" s="78" t="s">
        <v>54</v>
      </c>
      <c r="H1280" s="78" t="s">
        <v>55</v>
      </c>
      <c r="I1280" s="78" t="s">
        <v>56</v>
      </c>
      <c r="J1280" s="121"/>
    </row>
    <row r="1281" spans="2:10">
      <c r="B1281" s="147" t="s">
        <v>50</v>
      </c>
      <c r="C1281" s="141"/>
      <c r="D1281" s="141"/>
      <c r="E1281" s="141"/>
      <c r="F1281" s="141"/>
      <c r="G1281" s="141"/>
      <c r="H1281" s="141"/>
      <c r="I1281" s="141"/>
      <c r="J1281" s="148"/>
    </row>
    <row r="1282" spans="2:10">
      <c r="B1282" s="147" t="str">
        <f>+[2]MATERIALES!A$42</f>
        <v>AGUA</v>
      </c>
      <c r="C1282" s="141"/>
      <c r="D1282" s="141"/>
      <c r="E1282" s="141"/>
      <c r="F1282" s="142">
        <f>+[2]MATERIALES!F$42</f>
        <v>3</v>
      </c>
      <c r="G1282" s="141" t="str">
        <f>+[2]MATERIALES!B$42</f>
        <v>M3</v>
      </c>
      <c r="H1282" s="141">
        <v>1E-3</v>
      </c>
      <c r="I1282" s="166">
        <f>H1282*F1282</f>
        <v>3.0000000000000001E-3</v>
      </c>
      <c r="J1282" s="148"/>
    </row>
    <row r="1283" spans="2:10">
      <c r="B1283" s="147" t="s">
        <v>211</v>
      </c>
      <c r="C1283" s="141"/>
      <c r="D1283" s="141"/>
      <c r="E1283" s="141"/>
      <c r="F1283" s="142">
        <v>0.25</v>
      </c>
      <c r="G1283" s="141" t="s">
        <v>207</v>
      </c>
      <c r="H1283" s="141">
        <v>3</v>
      </c>
      <c r="I1283" s="142">
        <f t="shared" ref="I1283:I1287" si="16">ROUND(F1283*H1283,2)</f>
        <v>0.75</v>
      </c>
      <c r="J1283" s="148"/>
    </row>
    <row r="1284" spans="2:10">
      <c r="B1284" s="147" t="s">
        <v>215</v>
      </c>
      <c r="C1284" s="141"/>
      <c r="D1284" s="141"/>
      <c r="E1284" s="141"/>
      <c r="F1284" s="142">
        <v>12</v>
      </c>
      <c r="G1284" s="141" t="s">
        <v>214</v>
      </c>
      <c r="H1284" s="141">
        <v>7.0000000000000007E-2</v>
      </c>
      <c r="I1284" s="142">
        <f t="shared" si="16"/>
        <v>0.84</v>
      </c>
      <c r="J1284" s="148"/>
    </row>
    <row r="1285" spans="2:10">
      <c r="B1285" s="147" t="s">
        <v>216</v>
      </c>
      <c r="C1285" s="141"/>
      <c r="D1285" s="141"/>
      <c r="E1285" s="141"/>
      <c r="F1285" s="142">
        <v>0.5</v>
      </c>
      <c r="G1285" s="141" t="s">
        <v>205</v>
      </c>
      <c r="H1285" s="142">
        <v>1</v>
      </c>
      <c r="I1285" s="142">
        <f t="shared" si="16"/>
        <v>0.5</v>
      </c>
      <c r="J1285" s="148"/>
    </row>
    <row r="1286" spans="2:10">
      <c r="B1286" s="147"/>
      <c r="C1286" s="141"/>
      <c r="D1286" s="141"/>
      <c r="E1286" s="141"/>
      <c r="F1286" s="142"/>
      <c r="G1286" s="141"/>
      <c r="H1286" s="142"/>
      <c r="I1286" s="142">
        <f t="shared" si="16"/>
        <v>0</v>
      </c>
      <c r="J1286" s="148"/>
    </row>
    <row r="1287" spans="2:10">
      <c r="B1287" s="147"/>
      <c r="C1287" s="141"/>
      <c r="D1287" s="141"/>
      <c r="E1287" s="141"/>
      <c r="F1287" s="142"/>
      <c r="G1287" s="141"/>
      <c r="H1287" s="142"/>
      <c r="I1287" s="142">
        <f t="shared" si="16"/>
        <v>0</v>
      </c>
      <c r="J1287" s="148"/>
    </row>
    <row r="1288" spans="2:10">
      <c r="B1288" s="147" t="s">
        <v>60</v>
      </c>
      <c r="C1288" s="141"/>
      <c r="D1288" s="141"/>
      <c r="E1288" s="141"/>
      <c r="F1288" s="141"/>
      <c r="G1288" s="141"/>
      <c r="H1288" s="141"/>
      <c r="I1288" s="142">
        <f>SUM(I1282:I1287)</f>
        <v>2.093</v>
      </c>
      <c r="J1288" s="148"/>
    </row>
    <row r="1289" spans="2:10">
      <c r="B1289" s="147" t="s">
        <v>50</v>
      </c>
      <c r="C1289" s="141"/>
      <c r="D1289" s="141"/>
      <c r="E1289" s="141"/>
      <c r="F1289" s="141"/>
      <c r="G1289" s="141"/>
      <c r="H1289" s="141"/>
      <c r="I1289" s="141"/>
      <c r="J1289" s="148"/>
    </row>
    <row r="1290" spans="2:10">
      <c r="B1290" s="147" t="s">
        <v>61</v>
      </c>
      <c r="C1290" s="141"/>
      <c r="D1290" s="141"/>
      <c r="E1290" s="141"/>
      <c r="F1290" s="141"/>
      <c r="G1290" s="141"/>
      <c r="H1290" s="141"/>
      <c r="I1290" s="141"/>
      <c r="J1290" s="148"/>
    </row>
    <row r="1291" spans="2:10">
      <c r="B1291" s="149" t="s">
        <v>62</v>
      </c>
      <c r="C1291" s="143"/>
      <c r="D1291" s="81" t="s">
        <v>63</v>
      </c>
      <c r="E1291" s="143" t="s">
        <v>64</v>
      </c>
      <c r="F1291" s="143" t="s">
        <v>65</v>
      </c>
      <c r="G1291" s="143" t="s">
        <v>66</v>
      </c>
      <c r="H1291" s="143" t="s">
        <v>67</v>
      </c>
      <c r="I1291" s="143" t="s">
        <v>68</v>
      </c>
      <c r="J1291" s="150"/>
    </row>
    <row r="1292" spans="2:10">
      <c r="B1292" s="147" t="s">
        <v>69</v>
      </c>
      <c r="C1292" s="141"/>
      <c r="D1292" s="141" t="s">
        <v>70</v>
      </c>
      <c r="E1292" s="141"/>
      <c r="F1292" s="141"/>
      <c r="G1292" s="141"/>
      <c r="H1292" s="141"/>
      <c r="I1292" s="141"/>
      <c r="J1292" s="148"/>
    </row>
    <row r="1293" spans="2:10">
      <c r="B1293" s="147" t="s">
        <v>71</v>
      </c>
      <c r="C1293" s="141"/>
      <c r="D1293" s="141"/>
      <c r="E1293" s="141"/>
      <c r="F1293" s="141"/>
      <c r="G1293" s="141"/>
      <c r="H1293" s="141"/>
      <c r="I1293" s="141"/>
      <c r="J1293" s="148"/>
    </row>
    <row r="1294" spans="2:10">
      <c r="B1294" s="147"/>
      <c r="C1294" s="141"/>
      <c r="D1294" s="141"/>
      <c r="E1294" s="141"/>
      <c r="F1294" s="141"/>
      <c r="G1294" s="141"/>
      <c r="H1294" s="141"/>
      <c r="I1294" s="141"/>
      <c r="J1294" s="148"/>
    </row>
    <row r="1295" spans="2:10">
      <c r="B1295" s="147"/>
      <c r="C1295" s="141"/>
      <c r="D1295" s="141"/>
      <c r="E1295" s="141"/>
      <c r="F1295" s="141"/>
      <c r="G1295" s="141"/>
      <c r="H1295" s="141"/>
      <c r="I1295" s="141"/>
      <c r="J1295" s="148"/>
    </row>
    <row r="1296" spans="2:10">
      <c r="B1296" s="147"/>
      <c r="C1296" s="141"/>
      <c r="D1296" s="141"/>
      <c r="E1296" s="141"/>
      <c r="F1296" s="141"/>
      <c r="G1296" s="141"/>
      <c r="H1296" s="141"/>
      <c r="I1296" s="141"/>
      <c r="J1296" s="148"/>
    </row>
    <row r="1297" spans="2:10">
      <c r="B1297" s="147" t="s">
        <v>72</v>
      </c>
      <c r="C1297" s="141"/>
      <c r="D1297" s="141"/>
      <c r="E1297" s="141"/>
      <c r="F1297" s="141"/>
      <c r="G1297" s="141"/>
      <c r="H1297" s="141"/>
      <c r="I1297" s="141"/>
      <c r="J1297" s="148"/>
    </row>
    <row r="1298" spans="2:10">
      <c r="B1298" s="147" t="s">
        <v>73</v>
      </c>
      <c r="C1298" s="141"/>
      <c r="D1298" s="141"/>
      <c r="E1298" s="141"/>
      <c r="F1298" s="141"/>
      <c r="G1298" s="141"/>
      <c r="H1298" s="141"/>
      <c r="I1298" s="141"/>
      <c r="J1298" s="148"/>
    </row>
    <row r="1299" spans="2:10">
      <c r="B1299" s="147" t="s">
        <v>74</v>
      </c>
      <c r="C1299" s="141"/>
      <c r="D1299" s="141"/>
      <c r="E1299" s="141"/>
      <c r="F1299" s="141"/>
      <c r="G1299" s="141"/>
      <c r="H1299" s="141"/>
      <c r="I1299" s="141"/>
      <c r="J1299" s="148"/>
    </row>
    <row r="1300" spans="2:10">
      <c r="B1300" s="151" t="s">
        <v>75</v>
      </c>
      <c r="C1300" s="144"/>
      <c r="D1300" s="144"/>
      <c r="E1300" s="143" t="s">
        <v>55</v>
      </c>
      <c r="F1300" s="143" t="s">
        <v>76</v>
      </c>
      <c r="G1300" s="143" t="s">
        <v>77</v>
      </c>
      <c r="H1300" s="143" t="s">
        <v>45</v>
      </c>
      <c r="I1300" s="143" t="s">
        <v>56</v>
      </c>
      <c r="J1300" s="150"/>
    </row>
    <row r="1301" spans="2:10">
      <c r="B1301" s="147"/>
      <c r="C1301" s="141"/>
      <c r="D1301" s="141"/>
      <c r="E1301" s="141"/>
      <c r="F1301" s="141"/>
      <c r="G1301" s="141"/>
      <c r="H1301" s="141"/>
      <c r="I1301" s="141"/>
      <c r="J1301" s="148"/>
    </row>
    <row r="1302" spans="2:10">
      <c r="B1302" s="147" t="str">
        <f>+'[2]MANO DE OBRA'!B$8</f>
        <v>CAT I                   PEONES</v>
      </c>
      <c r="C1302" s="141"/>
      <c r="D1302" s="141"/>
      <c r="E1302" s="141">
        <v>1</v>
      </c>
      <c r="F1302" s="142">
        <f>+'[2]MANO DE OBRA'!B$22</f>
        <v>1.4282860472222223</v>
      </c>
      <c r="G1302" s="141">
        <f>ROUND(E1302*F1302,2)</f>
        <v>1.43</v>
      </c>
      <c r="H1302" s="142">
        <v>0.5</v>
      </c>
      <c r="I1302" s="142">
        <f>ROUND(G1302*H1302,2)</f>
        <v>0.72</v>
      </c>
      <c r="J1302" s="148"/>
    </row>
    <row r="1303" spans="2:10">
      <c r="B1303" s="147" t="str">
        <f>+'[2]MANO DE OBRA'!D$8</f>
        <v>CAT III ALB, FIE, CARP, ELEC</v>
      </c>
      <c r="C1303" s="141"/>
      <c r="D1303" s="141"/>
      <c r="E1303" s="141">
        <v>1</v>
      </c>
      <c r="F1303" s="142">
        <f>+'[2]MANO DE OBRA'!D$22</f>
        <v>1.4282860472222223</v>
      </c>
      <c r="G1303" s="142">
        <f>ROUND(E1303*F1303,2)</f>
        <v>1.43</v>
      </c>
      <c r="H1303" s="142">
        <f>+H1302</f>
        <v>0.5</v>
      </c>
      <c r="I1303" s="142">
        <f>ROUND(G1303*H1303,2)</f>
        <v>0.72</v>
      </c>
      <c r="J1303" s="148"/>
    </row>
    <row r="1304" spans="2:10">
      <c r="B1304" s="147" t="str">
        <f>+'[2]MANO DE OBRA'!E$8</f>
        <v>CAT IV MAESTRO, PERFORADOR</v>
      </c>
      <c r="C1304" s="141"/>
      <c r="D1304" s="141"/>
      <c r="E1304" s="141">
        <v>0.2</v>
      </c>
      <c r="F1304" s="142">
        <f>+'[2]MANO DE OBRA'!E$22</f>
        <v>1.4282860472222223</v>
      </c>
      <c r="G1304" s="142">
        <f>ROUND(E1304*F1304,2)</f>
        <v>0.28999999999999998</v>
      </c>
      <c r="H1304" s="142">
        <f>+H1302</f>
        <v>0.5</v>
      </c>
      <c r="I1304" s="142">
        <f>ROUND(G1304*H1304,2)</f>
        <v>0.15</v>
      </c>
      <c r="J1304" s="148"/>
    </row>
    <row r="1305" spans="2:10">
      <c r="B1305" s="147"/>
      <c r="C1305" s="141"/>
      <c r="D1305" s="141"/>
      <c r="E1305" s="141"/>
      <c r="F1305" s="142"/>
      <c r="G1305" s="142"/>
      <c r="H1305" s="142"/>
      <c r="I1305" s="142">
        <f>ROUND(G1305*H1305,2)</f>
        <v>0</v>
      </c>
      <c r="J1305" s="148"/>
    </row>
    <row r="1306" spans="2:10">
      <c r="B1306" s="147" t="s">
        <v>78</v>
      </c>
      <c r="C1306" s="141"/>
      <c r="D1306" s="141"/>
      <c r="E1306" s="141"/>
      <c r="F1306" s="141"/>
      <c r="G1306" s="141"/>
      <c r="H1306" s="141"/>
      <c r="I1306" s="141">
        <f>SUM(I1302:I1305)</f>
        <v>1.5899999999999999</v>
      </c>
      <c r="J1306" s="148"/>
    </row>
    <row r="1307" spans="2:10">
      <c r="B1307" s="147"/>
      <c r="C1307" s="141"/>
      <c r="D1307" s="141"/>
      <c r="E1307" s="141"/>
      <c r="F1307" s="141"/>
      <c r="G1307" s="141"/>
      <c r="H1307" s="141"/>
      <c r="I1307" s="141"/>
      <c r="J1307" s="148"/>
    </row>
    <row r="1308" spans="2:10">
      <c r="B1308" s="147" t="s">
        <v>79</v>
      </c>
      <c r="C1308" s="141"/>
      <c r="D1308" s="141"/>
      <c r="E1308" s="141"/>
      <c r="F1308" s="141"/>
      <c r="G1308" s="141"/>
      <c r="H1308" s="141"/>
      <c r="I1308" s="141">
        <f>+I1306+I1288+I1277</f>
        <v>3.7629999999999999</v>
      </c>
      <c r="J1308" s="148"/>
    </row>
    <row r="1309" spans="2:10">
      <c r="B1309" s="147"/>
      <c r="C1309" s="141"/>
      <c r="D1309" s="141"/>
      <c r="E1309" s="141"/>
      <c r="F1309" s="141"/>
      <c r="G1309" s="141"/>
      <c r="H1309" s="141"/>
      <c r="I1309" s="141"/>
      <c r="J1309" s="148"/>
    </row>
    <row r="1310" spans="2:10">
      <c r="B1310" s="147" t="s">
        <v>80</v>
      </c>
      <c r="C1310" s="141"/>
      <c r="D1310" s="141"/>
      <c r="E1310" s="141"/>
      <c r="F1310" s="141"/>
      <c r="G1310" s="141"/>
      <c r="H1310" s="141"/>
      <c r="I1310" s="141" t="s">
        <v>81</v>
      </c>
      <c r="J1310" s="148"/>
    </row>
    <row r="1311" spans="2:10">
      <c r="B1311" s="120" t="s">
        <v>82</v>
      </c>
      <c r="C1311" s="77"/>
      <c r="D1311" s="77"/>
      <c r="E1311" s="77"/>
      <c r="F1311" s="77"/>
      <c r="G1311" s="77"/>
      <c r="H1311" s="78" t="s">
        <v>47</v>
      </c>
      <c r="I1311" s="78" t="s">
        <v>56</v>
      </c>
      <c r="J1311" s="126"/>
    </row>
    <row r="1312" spans="2:10">
      <c r="B1312" s="147"/>
      <c r="C1312" s="141"/>
      <c r="D1312" s="141"/>
      <c r="E1312" s="141"/>
      <c r="F1312" s="141"/>
      <c r="G1312" s="141"/>
      <c r="H1312" s="141"/>
      <c r="I1312" s="141"/>
      <c r="J1312" s="148"/>
    </row>
    <row r="1313" spans="2:10">
      <c r="B1313" s="147"/>
      <c r="C1313" s="141"/>
      <c r="D1313" s="141"/>
      <c r="E1313" s="141"/>
      <c r="F1313" s="141" t="s">
        <v>83</v>
      </c>
      <c r="G1313" s="141"/>
      <c r="H1313" s="145">
        <f>+[2]INDIRECTOS!B$10</f>
        <v>0.04</v>
      </c>
      <c r="I1313" s="141">
        <f>ROUND(H1313*I1308,2)</f>
        <v>0.15</v>
      </c>
      <c r="J1313" s="148"/>
    </row>
    <row r="1314" spans="2:10">
      <c r="B1314" s="147"/>
      <c r="C1314" s="141"/>
      <c r="D1314" s="141"/>
      <c r="E1314" s="141"/>
      <c r="F1314" s="141" t="s">
        <v>84</v>
      </c>
      <c r="G1314" s="141"/>
      <c r="H1314" s="145">
        <f>+[2]INDIRECTOS!B$11</f>
        <v>0.04</v>
      </c>
      <c r="I1314" s="141">
        <f>ROUND(H1314*I1308,2)</f>
        <v>0.15</v>
      </c>
      <c r="J1314" s="148"/>
    </row>
    <row r="1315" spans="2:10">
      <c r="B1315" s="147"/>
      <c r="C1315" s="141"/>
      <c r="D1315" s="141"/>
      <c r="E1315" s="141"/>
      <c r="F1315" s="141" t="s">
        <v>85</v>
      </c>
      <c r="G1315" s="141"/>
      <c r="H1315" s="145">
        <f>+[2]INDIRECTOS!B$12</f>
        <v>0.02</v>
      </c>
      <c r="I1315" s="141">
        <f>ROUND(H1315*I1308,2)</f>
        <v>0.08</v>
      </c>
      <c r="J1315" s="148"/>
    </row>
    <row r="1316" spans="2:10">
      <c r="B1316" s="147" t="s">
        <v>86</v>
      </c>
      <c r="C1316" s="141"/>
      <c r="D1316" s="141"/>
      <c r="E1316" s="141"/>
      <c r="F1316" s="141"/>
      <c r="G1316" s="141"/>
      <c r="H1316" s="141"/>
      <c r="I1316" s="141">
        <f>SUM(I1313:I1315)</f>
        <v>0.38</v>
      </c>
      <c r="J1316" s="148"/>
    </row>
    <row r="1317" spans="2:10">
      <c r="B1317" s="147" t="s">
        <v>87</v>
      </c>
      <c r="C1317" s="141"/>
      <c r="D1317" s="141"/>
      <c r="E1317" s="141"/>
      <c r="F1317" s="141"/>
      <c r="G1317" s="141"/>
      <c r="H1317" s="141"/>
      <c r="I1317" s="141">
        <f>+I1308+I1316</f>
        <v>4.1429999999999998</v>
      </c>
      <c r="J1317" s="148"/>
    </row>
    <row r="1318" spans="2:10" ht="13.5" thickBot="1">
      <c r="B1318" s="152" t="s">
        <v>88</v>
      </c>
      <c r="C1318" s="153"/>
      <c r="D1318" s="153"/>
      <c r="E1318" s="153"/>
      <c r="F1318" s="153"/>
      <c r="G1318" s="153"/>
      <c r="H1318" s="153" t="s">
        <v>89</v>
      </c>
      <c r="I1318" s="153">
        <f>+I1317</f>
        <v>4.1429999999999998</v>
      </c>
      <c r="J1318" s="154"/>
    </row>
    <row r="1321" spans="2:10" ht="15.75">
      <c r="B1321" s="181" t="s">
        <v>191</v>
      </c>
      <c r="C1321" s="181"/>
      <c r="D1321" s="181"/>
      <c r="E1321" s="181"/>
      <c r="F1321" s="181"/>
      <c r="G1321" s="181"/>
      <c r="H1321" s="181"/>
      <c r="I1321" s="181"/>
      <c r="J1321" s="181"/>
    </row>
    <row r="1322" spans="2:10" ht="13.5" thickBot="1"/>
    <row r="1323" spans="2:10">
      <c r="B1323" s="178" t="s">
        <v>33</v>
      </c>
      <c r="C1323" s="179"/>
      <c r="D1323" s="179"/>
      <c r="E1323" s="179"/>
      <c r="F1323" s="179"/>
      <c r="G1323" s="179"/>
      <c r="H1323" s="179"/>
      <c r="I1323" s="179"/>
      <c r="J1323" s="180"/>
    </row>
    <row r="1324" spans="2:10" ht="15.75">
      <c r="B1324" s="114" t="s">
        <v>21</v>
      </c>
      <c r="C1324" s="1"/>
      <c r="D1324" s="1"/>
      <c r="E1324" s="1"/>
      <c r="F1324" s="1"/>
      <c r="G1324" s="1"/>
      <c r="H1324" s="1"/>
      <c r="I1324" s="1"/>
      <c r="J1324" s="115"/>
    </row>
    <row r="1325" spans="2:10" ht="15.75">
      <c r="B1325" s="116" t="s">
        <v>22</v>
      </c>
      <c r="C1325" s="70"/>
      <c r="D1325" s="70"/>
      <c r="E1325" s="70"/>
      <c r="F1325" s="70"/>
      <c r="G1325" s="70"/>
      <c r="H1325" s="70"/>
      <c r="I1325" s="70"/>
      <c r="J1325" s="117"/>
    </row>
    <row r="1326" spans="2:10">
      <c r="B1326" s="118" t="s">
        <v>34</v>
      </c>
      <c r="C1326" s="76"/>
      <c r="D1326" s="76"/>
      <c r="E1326" s="76"/>
      <c r="F1326" s="76"/>
      <c r="G1326" s="76"/>
      <c r="H1326" s="76"/>
      <c r="I1326" s="76"/>
      <c r="J1326" s="119"/>
    </row>
    <row r="1327" spans="2:10">
      <c r="B1327" s="146" t="s">
        <v>35</v>
      </c>
      <c r="C1327" s="141" t="s">
        <v>228</v>
      </c>
      <c r="D1327" s="76"/>
      <c r="E1327" s="76"/>
      <c r="F1327" s="76"/>
      <c r="G1327" s="76"/>
      <c r="H1327" s="141" t="s">
        <v>217</v>
      </c>
      <c r="I1327" s="141" t="s">
        <v>10</v>
      </c>
      <c r="J1327" s="119"/>
    </row>
    <row r="1328" spans="2:10">
      <c r="B1328" s="147" t="s">
        <v>37</v>
      </c>
      <c r="C1328" s="141"/>
      <c r="D1328" s="141"/>
      <c r="E1328" s="141"/>
      <c r="F1328" s="141"/>
      <c r="G1328" s="141"/>
      <c r="H1328" s="141"/>
      <c r="I1328" s="141"/>
      <c r="J1328" s="148"/>
    </row>
    <row r="1329" spans="2:10">
      <c r="B1329" s="147" t="s">
        <v>38</v>
      </c>
      <c r="C1329" s="141"/>
      <c r="D1329" s="141"/>
      <c r="E1329" s="141"/>
      <c r="F1329" s="141"/>
      <c r="G1329" s="141"/>
      <c r="H1329" s="141"/>
      <c r="I1329" s="141"/>
      <c r="J1329" s="148"/>
    </row>
    <row r="1330" spans="2:10">
      <c r="B1330" s="120" t="s">
        <v>39</v>
      </c>
      <c r="C1330" s="78" t="s">
        <v>40</v>
      </c>
      <c r="D1330" s="78" t="s">
        <v>41</v>
      </c>
      <c r="E1330" s="78" t="s">
        <v>42</v>
      </c>
      <c r="F1330" s="78" t="s">
        <v>43</v>
      </c>
      <c r="G1330" s="78" t="s">
        <v>44</v>
      </c>
      <c r="H1330" s="78" t="s">
        <v>45</v>
      </c>
      <c r="I1330" s="78" t="s">
        <v>46</v>
      </c>
      <c r="J1330" s="121"/>
    </row>
    <row r="1331" spans="2:10">
      <c r="B1331" s="147" t="s">
        <v>48</v>
      </c>
      <c r="C1331" s="141"/>
      <c r="D1331" s="141"/>
      <c r="E1331" s="141"/>
      <c r="F1331" s="141"/>
      <c r="G1331" s="141"/>
      <c r="H1331" s="141"/>
      <c r="I1331" s="141"/>
      <c r="J1331" s="148"/>
    </row>
    <row r="1332" spans="2:10">
      <c r="B1332" s="147"/>
      <c r="C1332" s="141"/>
      <c r="D1332" s="141"/>
      <c r="E1332" s="142"/>
      <c r="F1332" s="142"/>
      <c r="G1332" s="142"/>
      <c r="H1332" s="142"/>
      <c r="I1332" s="142">
        <f>+ROUND(G1332*H1332,2)</f>
        <v>0</v>
      </c>
      <c r="J1332" s="148"/>
    </row>
    <row r="1333" spans="2:10">
      <c r="B1333" s="147"/>
      <c r="C1333" s="141"/>
      <c r="D1333" s="141"/>
      <c r="E1333" s="142"/>
      <c r="F1333" s="142"/>
      <c r="G1333" s="142"/>
      <c r="H1333" s="142"/>
      <c r="I1333" s="142">
        <f>+ROUND(G1333*H1333,2)</f>
        <v>0</v>
      </c>
      <c r="J1333" s="148"/>
    </row>
    <row r="1334" spans="2:10">
      <c r="B1334" s="147" t="str">
        <f>+[2]EQUIPOS!A$32</f>
        <v>HERRAMIENTAS MENORES</v>
      </c>
      <c r="C1334" s="141"/>
      <c r="D1334" s="141"/>
      <c r="E1334" s="142"/>
      <c r="F1334" s="142"/>
      <c r="G1334" s="142"/>
      <c r="H1334" s="142"/>
      <c r="I1334" s="142">
        <f>ROUND(I1364*5%,2)</f>
        <v>0.08</v>
      </c>
      <c r="J1334" s="148"/>
    </row>
    <row r="1335" spans="2:10">
      <c r="B1335" s="147" t="s">
        <v>49</v>
      </c>
      <c r="C1335" s="141"/>
      <c r="D1335" s="141"/>
      <c r="E1335" s="142"/>
      <c r="F1335" s="142"/>
      <c r="G1335" s="142"/>
      <c r="H1335" s="142"/>
      <c r="I1335" s="142">
        <f>SUM(I1332:I1334)</f>
        <v>0.08</v>
      </c>
      <c r="J1335" s="148"/>
    </row>
    <row r="1336" spans="2:10">
      <c r="B1336" s="147" t="s">
        <v>50</v>
      </c>
      <c r="C1336" s="141"/>
      <c r="D1336" s="141"/>
      <c r="E1336" s="141"/>
      <c r="F1336" s="141"/>
      <c r="G1336" s="141"/>
      <c r="H1336" s="141"/>
      <c r="I1336" s="141"/>
      <c r="J1336" s="148"/>
    </row>
    <row r="1337" spans="2:10">
      <c r="B1337" s="147" t="s">
        <v>51</v>
      </c>
      <c r="C1337" s="141"/>
      <c r="D1337" s="141"/>
      <c r="E1337" s="141"/>
      <c r="F1337" s="141"/>
      <c r="G1337" s="141"/>
      <c r="H1337" s="141"/>
      <c r="I1337" s="141"/>
      <c r="J1337" s="148"/>
    </row>
    <row r="1338" spans="2:10">
      <c r="B1338" s="122" t="s">
        <v>52</v>
      </c>
      <c r="C1338" s="78"/>
      <c r="D1338" s="78"/>
      <c r="E1338" s="78"/>
      <c r="F1338" s="78" t="s">
        <v>53</v>
      </c>
      <c r="G1338" s="78" t="s">
        <v>54</v>
      </c>
      <c r="H1338" s="78" t="s">
        <v>55</v>
      </c>
      <c r="I1338" s="78" t="s">
        <v>56</v>
      </c>
      <c r="J1338" s="121"/>
    </row>
    <row r="1339" spans="2:10">
      <c r="B1339" s="147" t="s">
        <v>50</v>
      </c>
      <c r="C1339" s="141"/>
      <c r="D1339" s="141"/>
      <c r="E1339" s="141"/>
      <c r="F1339" s="141"/>
      <c r="G1339" s="141"/>
      <c r="H1339" s="141"/>
      <c r="I1339" s="141"/>
      <c r="J1339" s="148"/>
    </row>
    <row r="1340" spans="2:10">
      <c r="B1340" s="147" t="str">
        <f>+[2]MATERIALES!A$42</f>
        <v>AGUA</v>
      </c>
      <c r="C1340" s="141"/>
      <c r="D1340" s="141"/>
      <c r="E1340" s="141"/>
      <c r="F1340" s="142">
        <f>+[2]MATERIALES!F$42</f>
        <v>3</v>
      </c>
      <c r="G1340" s="141" t="str">
        <f>+[2]MATERIALES!B$42</f>
        <v>M3</v>
      </c>
      <c r="H1340" s="141">
        <v>1E-3</v>
      </c>
      <c r="I1340" s="142">
        <f t="shared" ref="I1340:I1345" si="17">ROUND(F1340*H1340,2)</f>
        <v>0</v>
      </c>
      <c r="J1340" s="148"/>
    </row>
    <row r="1341" spans="2:10">
      <c r="B1341" s="147" t="s">
        <v>211</v>
      </c>
      <c r="C1341" s="141"/>
      <c r="D1341" s="141"/>
      <c r="E1341" s="141"/>
      <c r="F1341" s="142">
        <v>0.25</v>
      </c>
      <c r="G1341" s="141" t="s">
        <v>207</v>
      </c>
      <c r="H1341" s="141">
        <v>3</v>
      </c>
      <c r="I1341" s="142">
        <f t="shared" si="17"/>
        <v>0.75</v>
      </c>
      <c r="J1341" s="148"/>
    </row>
    <row r="1342" spans="2:10">
      <c r="B1342" s="147" t="s">
        <v>212</v>
      </c>
      <c r="C1342" s="141"/>
      <c r="D1342" s="141"/>
      <c r="E1342" s="141"/>
      <c r="F1342" s="142">
        <v>9</v>
      </c>
      <c r="G1342" s="141" t="s">
        <v>214</v>
      </c>
      <c r="H1342" s="141">
        <v>7.0000000000000007E-2</v>
      </c>
      <c r="I1342" s="142">
        <f t="shared" si="17"/>
        <v>0.63</v>
      </c>
      <c r="J1342" s="148"/>
    </row>
    <row r="1343" spans="2:10">
      <c r="B1343" s="147" t="s">
        <v>213</v>
      </c>
      <c r="C1343" s="141"/>
      <c r="D1343" s="141"/>
      <c r="E1343" s="141"/>
      <c r="F1343" s="142">
        <v>0.5</v>
      </c>
      <c r="G1343" s="141" t="s">
        <v>205</v>
      </c>
      <c r="H1343" s="142">
        <v>1</v>
      </c>
      <c r="I1343" s="142">
        <f t="shared" si="17"/>
        <v>0.5</v>
      </c>
      <c r="J1343" s="148"/>
    </row>
    <row r="1344" spans="2:10">
      <c r="B1344" s="147"/>
      <c r="C1344" s="141"/>
      <c r="D1344" s="141"/>
      <c r="E1344" s="141"/>
      <c r="F1344" s="142"/>
      <c r="G1344" s="141"/>
      <c r="H1344" s="142"/>
      <c r="I1344" s="142">
        <f t="shared" si="17"/>
        <v>0</v>
      </c>
      <c r="J1344" s="148"/>
    </row>
    <row r="1345" spans="2:10">
      <c r="B1345" s="147"/>
      <c r="C1345" s="141"/>
      <c r="D1345" s="141"/>
      <c r="E1345" s="141"/>
      <c r="F1345" s="142"/>
      <c r="G1345" s="141"/>
      <c r="H1345" s="142"/>
      <c r="I1345" s="142">
        <f t="shared" si="17"/>
        <v>0</v>
      </c>
      <c r="J1345" s="148"/>
    </row>
    <row r="1346" spans="2:10">
      <c r="B1346" s="147" t="s">
        <v>60</v>
      </c>
      <c r="C1346" s="141"/>
      <c r="D1346" s="141"/>
      <c r="E1346" s="141"/>
      <c r="F1346" s="141"/>
      <c r="G1346" s="141"/>
      <c r="H1346" s="141"/>
      <c r="I1346" s="142">
        <f>SUM(I1340:I1345)</f>
        <v>1.88</v>
      </c>
      <c r="J1346" s="148"/>
    </row>
    <row r="1347" spans="2:10">
      <c r="B1347" s="147" t="s">
        <v>50</v>
      </c>
      <c r="C1347" s="141"/>
      <c r="D1347" s="141"/>
      <c r="E1347" s="141"/>
      <c r="F1347" s="141"/>
      <c r="G1347" s="141"/>
      <c r="H1347" s="141"/>
      <c r="I1347" s="141"/>
      <c r="J1347" s="148"/>
    </row>
    <row r="1348" spans="2:10">
      <c r="B1348" s="147" t="s">
        <v>61</v>
      </c>
      <c r="C1348" s="141"/>
      <c r="D1348" s="141"/>
      <c r="E1348" s="141"/>
      <c r="F1348" s="141"/>
      <c r="G1348" s="141"/>
      <c r="H1348" s="141"/>
      <c r="I1348" s="141"/>
      <c r="J1348" s="148"/>
    </row>
    <row r="1349" spans="2:10">
      <c r="B1349" s="149" t="s">
        <v>62</v>
      </c>
      <c r="C1349" s="143"/>
      <c r="D1349" s="81" t="s">
        <v>63</v>
      </c>
      <c r="E1349" s="143" t="s">
        <v>64</v>
      </c>
      <c r="F1349" s="143" t="s">
        <v>65</v>
      </c>
      <c r="G1349" s="143" t="s">
        <v>66</v>
      </c>
      <c r="H1349" s="143" t="s">
        <v>67</v>
      </c>
      <c r="I1349" s="143" t="s">
        <v>68</v>
      </c>
      <c r="J1349" s="150"/>
    </row>
    <row r="1350" spans="2:10">
      <c r="B1350" s="147" t="s">
        <v>69</v>
      </c>
      <c r="C1350" s="141"/>
      <c r="D1350" s="141" t="s">
        <v>70</v>
      </c>
      <c r="E1350" s="141"/>
      <c r="F1350" s="141"/>
      <c r="G1350" s="141"/>
      <c r="H1350" s="141"/>
      <c r="I1350" s="141"/>
      <c r="J1350" s="148"/>
    </row>
    <row r="1351" spans="2:10">
      <c r="B1351" s="147" t="s">
        <v>71</v>
      </c>
      <c r="C1351" s="141"/>
      <c r="D1351" s="141"/>
      <c r="E1351" s="141"/>
      <c r="F1351" s="141"/>
      <c r="G1351" s="141"/>
      <c r="H1351" s="141"/>
      <c r="I1351" s="141"/>
      <c r="J1351" s="148"/>
    </row>
    <row r="1352" spans="2:10">
      <c r="B1352" s="147"/>
      <c r="C1352" s="141"/>
      <c r="D1352" s="141"/>
      <c r="E1352" s="141"/>
      <c r="F1352" s="141"/>
      <c r="G1352" s="141"/>
      <c r="H1352" s="141"/>
      <c r="I1352" s="141"/>
      <c r="J1352" s="148"/>
    </row>
    <row r="1353" spans="2:10">
      <c r="B1353" s="147"/>
      <c r="C1353" s="141"/>
      <c r="D1353" s="141"/>
      <c r="E1353" s="141"/>
      <c r="F1353" s="141"/>
      <c r="G1353" s="141"/>
      <c r="H1353" s="141"/>
      <c r="I1353" s="141"/>
      <c r="J1353" s="148"/>
    </row>
    <row r="1354" spans="2:10">
      <c r="B1354" s="147"/>
      <c r="C1354" s="141"/>
      <c r="D1354" s="141"/>
      <c r="E1354" s="141"/>
      <c r="F1354" s="141"/>
      <c r="G1354" s="141"/>
      <c r="H1354" s="141"/>
      <c r="I1354" s="141"/>
      <c r="J1354" s="148"/>
    </row>
    <row r="1355" spans="2:10">
      <c r="B1355" s="147" t="s">
        <v>72</v>
      </c>
      <c r="C1355" s="141"/>
      <c r="D1355" s="141"/>
      <c r="E1355" s="141"/>
      <c r="F1355" s="141"/>
      <c r="G1355" s="141"/>
      <c r="H1355" s="141"/>
      <c r="I1355" s="141"/>
      <c r="J1355" s="148"/>
    </row>
    <row r="1356" spans="2:10">
      <c r="B1356" s="147" t="s">
        <v>73</v>
      </c>
      <c r="C1356" s="141"/>
      <c r="D1356" s="141"/>
      <c r="E1356" s="141"/>
      <c r="F1356" s="141"/>
      <c r="G1356" s="141"/>
      <c r="H1356" s="141"/>
      <c r="I1356" s="141"/>
      <c r="J1356" s="148"/>
    </row>
    <row r="1357" spans="2:10">
      <c r="B1357" s="147" t="s">
        <v>74</v>
      </c>
      <c r="C1357" s="141"/>
      <c r="D1357" s="141"/>
      <c r="E1357" s="141"/>
      <c r="F1357" s="141"/>
      <c r="G1357" s="141"/>
      <c r="H1357" s="141"/>
      <c r="I1357" s="141"/>
      <c r="J1357" s="148"/>
    </row>
    <row r="1358" spans="2:10">
      <c r="B1358" s="151" t="s">
        <v>75</v>
      </c>
      <c r="C1358" s="144"/>
      <c r="D1358" s="144"/>
      <c r="E1358" s="143" t="s">
        <v>55</v>
      </c>
      <c r="F1358" s="143" t="s">
        <v>76</v>
      </c>
      <c r="G1358" s="143" t="s">
        <v>77</v>
      </c>
      <c r="H1358" s="143" t="s">
        <v>45</v>
      </c>
      <c r="I1358" s="143" t="s">
        <v>56</v>
      </c>
      <c r="J1358" s="150"/>
    </row>
    <row r="1359" spans="2:10">
      <c r="B1359" s="147"/>
      <c r="C1359" s="141"/>
      <c r="D1359" s="141"/>
      <c r="E1359" s="141"/>
      <c r="F1359" s="141"/>
      <c r="G1359" s="141"/>
      <c r="H1359" s="141"/>
      <c r="I1359" s="141"/>
      <c r="J1359" s="148"/>
    </row>
    <row r="1360" spans="2:10">
      <c r="B1360" s="147" t="str">
        <f>+'[2]MANO DE OBRA'!B$8</f>
        <v>CAT I                   PEONES</v>
      </c>
      <c r="C1360" s="141"/>
      <c r="D1360" s="141"/>
      <c r="E1360" s="141">
        <v>1</v>
      </c>
      <c r="F1360" s="142">
        <f>+'[2]MANO DE OBRA'!B$22</f>
        <v>1.4282860472222223</v>
      </c>
      <c r="G1360" s="141">
        <f>ROUND(E1360*F1360,2)</f>
        <v>1.43</v>
      </c>
      <c r="H1360" s="142">
        <v>0.5</v>
      </c>
      <c r="I1360" s="142">
        <f>ROUND(G1360*H1360,2)</f>
        <v>0.72</v>
      </c>
      <c r="J1360" s="148"/>
    </row>
    <row r="1361" spans="2:10">
      <c r="B1361" s="147" t="str">
        <f>+'[2]MANO DE OBRA'!D$8</f>
        <v>CAT III ALB, FIE, CARP, ELEC</v>
      </c>
      <c r="C1361" s="141"/>
      <c r="D1361" s="141"/>
      <c r="E1361" s="141">
        <v>1</v>
      </c>
      <c r="F1361" s="142">
        <f>+'[2]MANO DE OBRA'!D$22</f>
        <v>1.4282860472222223</v>
      </c>
      <c r="G1361" s="142">
        <f>ROUND(E1361*F1361,2)</f>
        <v>1.43</v>
      </c>
      <c r="H1361" s="142">
        <f>+H1360</f>
        <v>0.5</v>
      </c>
      <c r="I1361" s="142">
        <f>ROUND(G1361*H1361,2)</f>
        <v>0.72</v>
      </c>
      <c r="J1361" s="148"/>
    </row>
    <row r="1362" spans="2:10">
      <c r="B1362" s="147" t="str">
        <f>+'[2]MANO DE OBRA'!E$8</f>
        <v>CAT IV MAESTRO, PERFORADOR</v>
      </c>
      <c r="C1362" s="141"/>
      <c r="D1362" s="141"/>
      <c r="E1362" s="141">
        <v>0.2</v>
      </c>
      <c r="F1362" s="142">
        <f>+'[2]MANO DE OBRA'!E$22</f>
        <v>1.4282860472222223</v>
      </c>
      <c r="G1362" s="142">
        <f>ROUND(E1362*F1362,2)</f>
        <v>0.28999999999999998</v>
      </c>
      <c r="H1362" s="142">
        <f>+H1360</f>
        <v>0.5</v>
      </c>
      <c r="I1362" s="142">
        <f>ROUND(G1362*H1362,2)</f>
        <v>0.15</v>
      </c>
      <c r="J1362" s="148"/>
    </row>
    <row r="1363" spans="2:10">
      <c r="B1363" s="147"/>
      <c r="C1363" s="141"/>
      <c r="D1363" s="141"/>
      <c r="E1363" s="141"/>
      <c r="F1363" s="142"/>
      <c r="G1363" s="142"/>
      <c r="H1363" s="142"/>
      <c r="I1363" s="142">
        <f>ROUND(G1363*H1363,2)</f>
        <v>0</v>
      </c>
      <c r="J1363" s="148"/>
    </row>
    <row r="1364" spans="2:10">
      <c r="B1364" s="147" t="s">
        <v>78</v>
      </c>
      <c r="C1364" s="141"/>
      <c r="D1364" s="141"/>
      <c r="E1364" s="141"/>
      <c r="F1364" s="141"/>
      <c r="G1364" s="141"/>
      <c r="H1364" s="141"/>
      <c r="I1364" s="141">
        <f>SUM(I1360:I1363)</f>
        <v>1.5899999999999999</v>
      </c>
      <c r="J1364" s="148"/>
    </row>
    <row r="1365" spans="2:10">
      <c r="B1365" s="147"/>
      <c r="C1365" s="141"/>
      <c r="D1365" s="141"/>
      <c r="E1365" s="141"/>
      <c r="F1365" s="141"/>
      <c r="G1365" s="141"/>
      <c r="H1365" s="141"/>
      <c r="I1365" s="141"/>
      <c r="J1365" s="148"/>
    </row>
    <row r="1366" spans="2:10">
      <c r="B1366" s="147" t="s">
        <v>79</v>
      </c>
      <c r="C1366" s="141"/>
      <c r="D1366" s="141"/>
      <c r="E1366" s="141"/>
      <c r="F1366" s="141"/>
      <c r="G1366" s="141"/>
      <c r="H1366" s="141"/>
      <c r="I1366" s="141">
        <f>+I1364+I1346+I1335</f>
        <v>3.55</v>
      </c>
      <c r="J1366" s="148"/>
    </row>
    <row r="1367" spans="2:10">
      <c r="B1367" s="147"/>
      <c r="C1367" s="141"/>
      <c r="D1367" s="141"/>
      <c r="E1367" s="141"/>
      <c r="F1367" s="141"/>
      <c r="G1367" s="141"/>
      <c r="H1367" s="141"/>
      <c r="I1367" s="141"/>
      <c r="J1367" s="148"/>
    </row>
    <row r="1368" spans="2:10">
      <c r="B1368" s="147" t="s">
        <v>80</v>
      </c>
      <c r="C1368" s="141"/>
      <c r="D1368" s="141"/>
      <c r="E1368" s="141"/>
      <c r="F1368" s="141"/>
      <c r="G1368" s="141"/>
      <c r="H1368" s="141"/>
      <c r="I1368" s="141" t="s">
        <v>81</v>
      </c>
      <c r="J1368" s="148"/>
    </row>
    <row r="1369" spans="2:10">
      <c r="B1369" s="120" t="s">
        <v>82</v>
      </c>
      <c r="C1369" s="77"/>
      <c r="D1369" s="77"/>
      <c r="E1369" s="77"/>
      <c r="F1369" s="77"/>
      <c r="G1369" s="77"/>
      <c r="H1369" s="78" t="s">
        <v>47</v>
      </c>
      <c r="I1369" s="78" t="s">
        <v>56</v>
      </c>
      <c r="J1369" s="126"/>
    </row>
    <row r="1370" spans="2:10">
      <c r="B1370" s="147"/>
      <c r="C1370" s="141"/>
      <c r="D1370" s="141"/>
      <c r="E1370" s="141"/>
      <c r="F1370" s="141"/>
      <c r="G1370" s="141"/>
      <c r="H1370" s="141"/>
      <c r="I1370" s="141"/>
      <c r="J1370" s="148"/>
    </row>
    <row r="1371" spans="2:10">
      <c r="B1371" s="147"/>
      <c r="C1371" s="141"/>
      <c r="D1371" s="141"/>
      <c r="E1371" s="141"/>
      <c r="F1371" s="141" t="s">
        <v>83</v>
      </c>
      <c r="G1371" s="141"/>
      <c r="H1371" s="145">
        <f>+[2]INDIRECTOS!B$10</f>
        <v>0.04</v>
      </c>
      <c r="I1371" s="141">
        <f>ROUND(H1371*I1366,2)</f>
        <v>0.14000000000000001</v>
      </c>
      <c r="J1371" s="148"/>
    </row>
    <row r="1372" spans="2:10">
      <c r="B1372" s="147"/>
      <c r="C1372" s="141"/>
      <c r="D1372" s="141"/>
      <c r="E1372" s="141"/>
      <c r="F1372" s="141" t="s">
        <v>84</v>
      </c>
      <c r="G1372" s="141"/>
      <c r="H1372" s="145">
        <f>+[2]INDIRECTOS!B$11</f>
        <v>0.04</v>
      </c>
      <c r="I1372" s="141">
        <f>ROUND(H1372*I1366,2)</f>
        <v>0.14000000000000001</v>
      </c>
      <c r="J1372" s="148"/>
    </row>
    <row r="1373" spans="2:10">
      <c r="B1373" s="147"/>
      <c r="C1373" s="141"/>
      <c r="D1373" s="141"/>
      <c r="E1373" s="141"/>
      <c r="F1373" s="141" t="s">
        <v>85</v>
      </c>
      <c r="G1373" s="141"/>
      <c r="H1373" s="145">
        <f>+[2]INDIRECTOS!B$12</f>
        <v>0.02</v>
      </c>
      <c r="I1373" s="141">
        <f>ROUND(H1373*I1366,2)</f>
        <v>7.0000000000000007E-2</v>
      </c>
      <c r="J1373" s="148"/>
    </row>
    <row r="1374" spans="2:10">
      <c r="B1374" s="147" t="s">
        <v>86</v>
      </c>
      <c r="C1374" s="141"/>
      <c r="D1374" s="141"/>
      <c r="E1374" s="141"/>
      <c r="F1374" s="141"/>
      <c r="G1374" s="141"/>
      <c r="H1374" s="141"/>
      <c r="I1374" s="141">
        <f>SUM(I1371:I1373)</f>
        <v>0.35000000000000003</v>
      </c>
      <c r="J1374" s="148"/>
    </row>
    <row r="1375" spans="2:10">
      <c r="B1375" s="147" t="s">
        <v>87</v>
      </c>
      <c r="C1375" s="141"/>
      <c r="D1375" s="141"/>
      <c r="E1375" s="141"/>
      <c r="F1375" s="141"/>
      <c r="G1375" s="141"/>
      <c r="H1375" s="141"/>
      <c r="I1375" s="141">
        <f>+I1366+I1374</f>
        <v>3.9</v>
      </c>
      <c r="J1375" s="148"/>
    </row>
    <row r="1376" spans="2:10" ht="13.5" thickBot="1">
      <c r="B1376" s="152" t="s">
        <v>88</v>
      </c>
      <c r="C1376" s="153"/>
      <c r="D1376" s="153"/>
      <c r="E1376" s="153"/>
      <c r="F1376" s="153"/>
      <c r="G1376" s="153"/>
      <c r="H1376" s="153" t="s">
        <v>89</v>
      </c>
      <c r="I1376" s="153">
        <f>+I1375</f>
        <v>3.9</v>
      </c>
      <c r="J1376" s="154"/>
    </row>
  </sheetData>
  <mergeCells count="48">
    <mergeCell ref="B976:J976"/>
    <mergeCell ref="B1033:J1033"/>
    <mergeCell ref="B689:J689"/>
    <mergeCell ref="B746:J746"/>
    <mergeCell ref="B803:J803"/>
    <mergeCell ref="B862:J862"/>
    <mergeCell ref="B919:J919"/>
    <mergeCell ref="B801:J801"/>
    <mergeCell ref="B860:J860"/>
    <mergeCell ref="B917:J917"/>
    <mergeCell ref="B974:J974"/>
    <mergeCell ref="B1031:J1031"/>
    <mergeCell ref="B231:J231"/>
    <mergeCell ref="B290:J290"/>
    <mergeCell ref="B347:J347"/>
    <mergeCell ref="B404:J404"/>
    <mergeCell ref="B461:J461"/>
    <mergeCell ref="B288:J288"/>
    <mergeCell ref="B345:J345"/>
    <mergeCell ref="B402:J402"/>
    <mergeCell ref="B459:J459"/>
    <mergeCell ref="B1:J1"/>
    <mergeCell ref="B58:J58"/>
    <mergeCell ref="B115:J115"/>
    <mergeCell ref="B172:J172"/>
    <mergeCell ref="B229:J229"/>
    <mergeCell ref="B3:J3"/>
    <mergeCell ref="B60:J60"/>
    <mergeCell ref="B117:J117"/>
    <mergeCell ref="B174:J174"/>
    <mergeCell ref="B516:J516"/>
    <mergeCell ref="B573:J573"/>
    <mergeCell ref="B630:J630"/>
    <mergeCell ref="B687:J687"/>
    <mergeCell ref="B744:J744"/>
    <mergeCell ref="B632:J632"/>
    <mergeCell ref="B518:J518"/>
    <mergeCell ref="B575:J575"/>
    <mergeCell ref="B1089:J1089"/>
    <mergeCell ref="B1091:J1091"/>
    <mergeCell ref="B1147:J1147"/>
    <mergeCell ref="B1149:J1149"/>
    <mergeCell ref="B1205:J1205"/>
    <mergeCell ref="B1207:J1207"/>
    <mergeCell ref="B1263:J1263"/>
    <mergeCell ref="B1265:J1265"/>
    <mergeCell ref="B1321:J1321"/>
    <mergeCell ref="B1323:J1323"/>
  </mergeCells>
  <printOptions horizontalCentered="1" verticalCentered="1"/>
  <pageMargins left="0.7" right="0.37" top="0.75" bottom="0.75" header="0.3" footer="0.3"/>
  <pageSetup paperSize="9" scale="72" orientation="portrait" r:id="rId1"/>
  <rowBreaks count="21" manualBreakCount="21">
    <brk id="57" min="1" max="9" man="1"/>
    <brk id="114" min="1" max="9" man="1"/>
    <brk id="171" min="1" max="9" man="1"/>
    <brk id="228" min="1" max="9" man="1"/>
    <brk id="287" min="1" max="9" man="1"/>
    <brk id="344" min="1" max="9" man="1"/>
    <brk id="401" min="1" max="9" man="1"/>
    <brk id="458" min="1" max="9" man="1"/>
    <brk id="515" min="1" max="9" man="1"/>
    <brk id="572" min="1" max="9" man="1"/>
    <brk id="629" min="1" max="9" man="1"/>
    <brk id="686" min="1" max="9" man="1"/>
    <brk id="743" min="1" max="9" man="1"/>
    <brk id="800" min="1" max="9" man="1"/>
    <brk id="859" min="1" max="9" man="1"/>
    <brk id="916" min="1" max="9" man="1"/>
    <brk id="973" min="1" max="9" man="1"/>
    <brk id="1030" min="1" max="9" man="1"/>
    <brk id="1088" min="1" max="9" man="1"/>
    <brk id="1146" min="1" max="9" man="1"/>
    <brk id="1204" min="1" max="9" man="1"/>
  </rowBreaks>
</worksheet>
</file>

<file path=xl/worksheets/sheet4.xml><?xml version="1.0" encoding="utf-8"?>
<worksheet xmlns="http://schemas.openxmlformats.org/spreadsheetml/2006/main" xmlns:r="http://schemas.openxmlformats.org/officeDocument/2006/relationships">
  <dimension ref="A1:N960"/>
  <sheetViews>
    <sheetView topLeftCell="A49" workbookViewId="0">
      <selection activeCell="A57" sqref="A57:J108"/>
    </sheetView>
  </sheetViews>
  <sheetFormatPr baseColWidth="10" defaultRowHeight="12.75"/>
  <cols>
    <col min="1" max="1" width="11.140625" style="35" customWidth="1"/>
    <col min="2" max="2" width="64.85546875" style="36" customWidth="1"/>
    <col min="3" max="3" width="7" style="37" customWidth="1"/>
    <col min="4" max="5" width="10.28515625" style="38" customWidth="1"/>
    <col min="6" max="6" width="12.85546875" customWidth="1"/>
    <col min="7" max="7" width="8.42578125" customWidth="1"/>
  </cols>
  <sheetData>
    <row r="1" spans="1:14" ht="15.75">
      <c r="A1" s="177" t="s">
        <v>132</v>
      </c>
      <c r="B1" s="177"/>
      <c r="C1" s="177"/>
      <c r="D1" s="177"/>
      <c r="E1" s="177"/>
      <c r="F1" s="177"/>
      <c r="G1" s="177"/>
      <c r="H1" s="177"/>
      <c r="I1" s="177"/>
      <c r="J1" s="177"/>
    </row>
    <row r="3" spans="1:14" ht="15.75">
      <c r="A3" s="1" t="s">
        <v>21</v>
      </c>
      <c r="B3" s="2"/>
      <c r="C3" s="2"/>
      <c r="D3" s="41"/>
      <c r="E3" s="41"/>
    </row>
    <row r="4" spans="1:14" ht="15.75">
      <c r="A4" s="70" t="s">
        <v>22</v>
      </c>
      <c r="B4" s="2"/>
      <c r="C4" s="2"/>
      <c r="D4" s="41"/>
      <c r="E4" s="41"/>
    </row>
    <row r="5" spans="1:14">
      <c r="A5" s="4"/>
      <c r="B5" s="2"/>
      <c r="C5" s="2"/>
      <c r="D5" s="41"/>
      <c r="E5" s="41"/>
    </row>
    <row r="6" spans="1:14">
      <c r="A6" s="4" t="s">
        <v>128</v>
      </c>
      <c r="B6" s="2"/>
      <c r="C6" s="2"/>
      <c r="D6" s="41"/>
      <c r="E6" s="41"/>
    </row>
    <row r="7" spans="1:14" ht="18.75" thickBot="1">
      <c r="A7" s="5"/>
      <c r="B7" s="2"/>
      <c r="C7" s="2"/>
      <c r="D7" s="41"/>
      <c r="E7" s="41"/>
    </row>
    <row r="8" spans="1:14" ht="13.5" thickBot="1">
      <c r="A8" s="6" t="s">
        <v>0</v>
      </c>
      <c r="B8" s="7" t="s">
        <v>1</v>
      </c>
      <c r="C8" s="8" t="s">
        <v>2</v>
      </c>
      <c r="D8" s="42" t="s">
        <v>3</v>
      </c>
      <c r="E8" s="42" t="s">
        <v>4</v>
      </c>
      <c r="F8" s="9" t="s">
        <v>5</v>
      </c>
      <c r="G8" s="191" t="s">
        <v>125</v>
      </c>
      <c r="H8" s="192"/>
      <c r="I8" s="192"/>
      <c r="J8" s="193"/>
      <c r="K8" s="90"/>
      <c r="L8" s="90"/>
      <c r="M8" s="90"/>
      <c r="N8" s="90"/>
    </row>
    <row r="9" spans="1:14" ht="13.5" thickBot="1">
      <c r="A9" s="10"/>
      <c r="B9" s="11"/>
      <c r="C9" s="12"/>
      <c r="D9" s="43"/>
      <c r="E9" s="43"/>
      <c r="F9" s="88"/>
      <c r="G9" s="182">
        <v>1</v>
      </c>
      <c r="H9" s="185">
        <v>2</v>
      </c>
      <c r="I9" s="185">
        <v>3</v>
      </c>
      <c r="J9" s="188">
        <v>4</v>
      </c>
      <c r="K9" s="90"/>
      <c r="L9" s="90"/>
      <c r="M9" s="90"/>
      <c r="N9" s="90"/>
    </row>
    <row r="10" spans="1:14">
      <c r="A10" s="10"/>
      <c r="B10" s="11"/>
      <c r="C10" s="12"/>
      <c r="D10" s="43"/>
      <c r="E10" s="43"/>
      <c r="F10" s="88"/>
      <c r="G10" s="183"/>
      <c r="H10" s="186"/>
      <c r="I10" s="186"/>
      <c r="J10" s="189"/>
      <c r="K10" s="90"/>
      <c r="L10" s="90"/>
      <c r="M10" s="90"/>
      <c r="N10" s="90"/>
    </row>
    <row r="11" spans="1:14" ht="16.5" thickBot="1">
      <c r="A11" s="91" t="s">
        <v>6</v>
      </c>
      <c r="B11" s="92" t="s">
        <v>7</v>
      </c>
      <c r="C11" s="93"/>
      <c r="D11" s="94"/>
      <c r="E11" s="94"/>
      <c r="F11" s="95"/>
      <c r="G11" s="194"/>
      <c r="H11" s="195"/>
      <c r="I11" s="195"/>
      <c r="J11" s="196"/>
      <c r="K11" s="89"/>
      <c r="L11" s="89"/>
      <c r="M11" s="89"/>
      <c r="N11" s="89"/>
    </row>
    <row r="12" spans="1:14">
      <c r="A12" s="52">
        <v>1</v>
      </c>
      <c r="B12" s="53" t="s">
        <v>8</v>
      </c>
      <c r="C12" s="54"/>
      <c r="D12" s="55"/>
      <c r="E12" s="55"/>
      <c r="F12" s="96">
        <f>SUM(F13:F18)</f>
        <v>2878.0600000000004</v>
      </c>
      <c r="G12" s="110"/>
      <c r="H12" s="111"/>
      <c r="I12" s="112"/>
      <c r="J12" s="113"/>
    </row>
    <row r="13" spans="1:14">
      <c r="A13" s="73">
        <v>1.01</v>
      </c>
      <c r="B13" s="21" t="s">
        <v>9</v>
      </c>
      <c r="C13" s="22" t="s">
        <v>10</v>
      </c>
      <c r="D13" s="26">
        <f>PRESUPUESTO!D13</f>
        <v>515</v>
      </c>
      <c r="E13" s="26">
        <f>'ANALISIS UNITARIOS 1'!I56</f>
        <v>3.67</v>
      </c>
      <c r="F13" s="97">
        <f>D13*E13</f>
        <v>1890.05</v>
      </c>
      <c r="G13" s="103">
        <f>+F13</f>
        <v>1890.05</v>
      </c>
      <c r="H13" s="99"/>
      <c r="I13" s="26"/>
      <c r="J13" s="102"/>
      <c r="K13" s="3"/>
      <c r="L13" s="3"/>
    </row>
    <row r="14" spans="1:14">
      <c r="A14" s="73">
        <v>1.02</v>
      </c>
      <c r="B14" s="21" t="s">
        <v>11</v>
      </c>
      <c r="C14" s="22" t="s">
        <v>12</v>
      </c>
      <c r="D14" s="26">
        <v>1</v>
      </c>
      <c r="E14" s="26">
        <f>'ANALISIS UNITARIOS 1'!I113</f>
        <v>314.60000000000002</v>
      </c>
      <c r="F14" s="97">
        <f t="shared" ref="F14:F17" si="0">D14*E14</f>
        <v>314.60000000000002</v>
      </c>
      <c r="G14" s="101">
        <f>+$F14/4</f>
        <v>78.650000000000006</v>
      </c>
      <c r="H14" s="99">
        <f t="shared" ref="H14:J17" si="1">+$F14/4</f>
        <v>78.650000000000006</v>
      </c>
      <c r="I14" s="99">
        <f t="shared" si="1"/>
        <v>78.650000000000006</v>
      </c>
      <c r="J14" s="102">
        <f t="shared" si="1"/>
        <v>78.650000000000006</v>
      </c>
      <c r="K14" s="3"/>
      <c r="L14" s="3"/>
    </row>
    <row r="15" spans="1:14">
      <c r="A15" s="73">
        <v>1.03</v>
      </c>
      <c r="B15" s="21" t="s">
        <v>99</v>
      </c>
      <c r="C15" s="22" t="s">
        <v>10</v>
      </c>
      <c r="D15" s="26">
        <v>16</v>
      </c>
      <c r="E15" s="26">
        <f>'ANALISIS UNITARIOS 1'!I170</f>
        <v>20.430000000000003</v>
      </c>
      <c r="F15" s="97">
        <f t="shared" si="0"/>
        <v>326.88000000000005</v>
      </c>
      <c r="G15" s="103">
        <f>+F15</f>
        <v>326.88000000000005</v>
      </c>
      <c r="H15" s="99"/>
      <c r="I15" s="26"/>
      <c r="J15" s="102"/>
      <c r="K15" s="3"/>
      <c r="L15" s="3"/>
    </row>
    <row r="16" spans="1:14">
      <c r="A16" s="73">
        <v>1.04</v>
      </c>
      <c r="B16" s="24" t="s">
        <v>13</v>
      </c>
      <c r="C16" s="25" t="s">
        <v>12</v>
      </c>
      <c r="D16" s="26">
        <v>1</v>
      </c>
      <c r="E16" s="26">
        <f>'ANALISIS UNITARIOS 1'!I227</f>
        <v>132</v>
      </c>
      <c r="F16" s="97">
        <f t="shared" si="0"/>
        <v>132</v>
      </c>
      <c r="G16" s="101">
        <f t="shared" ref="G16:G17" si="2">+$F16/4</f>
        <v>33</v>
      </c>
      <c r="H16" s="99">
        <f t="shared" si="1"/>
        <v>33</v>
      </c>
      <c r="I16" s="99">
        <f t="shared" si="1"/>
        <v>33</v>
      </c>
      <c r="J16" s="102">
        <f t="shared" si="1"/>
        <v>33</v>
      </c>
      <c r="K16" s="3"/>
      <c r="L16" s="3"/>
    </row>
    <row r="17" spans="1:12">
      <c r="A17" s="73">
        <v>1.05</v>
      </c>
      <c r="B17" s="24" t="s">
        <v>95</v>
      </c>
      <c r="C17" s="25" t="s">
        <v>12</v>
      </c>
      <c r="D17" s="26">
        <v>1</v>
      </c>
      <c r="E17" s="26">
        <f>'ANALISIS UNITARIOS 1'!I284</f>
        <v>214.53</v>
      </c>
      <c r="F17" s="97">
        <f t="shared" si="0"/>
        <v>214.53</v>
      </c>
      <c r="G17" s="101">
        <f t="shared" si="2"/>
        <v>53.6325</v>
      </c>
      <c r="H17" s="99">
        <f t="shared" si="1"/>
        <v>53.6325</v>
      </c>
      <c r="I17" s="99">
        <f t="shared" si="1"/>
        <v>53.6325</v>
      </c>
      <c r="J17" s="102">
        <f t="shared" si="1"/>
        <v>53.6325</v>
      </c>
      <c r="K17" s="3"/>
      <c r="L17" s="3"/>
    </row>
    <row r="18" spans="1:12" ht="13.5" thickBot="1">
      <c r="A18" s="27"/>
      <c r="B18" s="28"/>
      <c r="C18" s="29"/>
      <c r="D18" s="46"/>
      <c r="E18" s="46"/>
      <c r="F18" s="98"/>
      <c r="G18" s="101"/>
      <c r="H18" s="99"/>
      <c r="I18" s="99"/>
      <c r="J18" s="102"/>
      <c r="K18" s="3"/>
      <c r="L18" s="3"/>
    </row>
    <row r="19" spans="1:12" ht="25.5">
      <c r="A19" s="52">
        <v>2</v>
      </c>
      <c r="B19" s="53" t="s">
        <v>32</v>
      </c>
      <c r="C19" s="54"/>
      <c r="D19" s="55"/>
      <c r="E19" s="55"/>
      <c r="F19" s="56">
        <f>SUM(F20:F32)</f>
        <v>9607.3839287499977</v>
      </c>
      <c r="G19" s="101"/>
      <c r="H19" s="99"/>
      <c r="I19" s="99"/>
      <c r="J19" s="102"/>
      <c r="K19" s="3"/>
      <c r="L19" s="3"/>
    </row>
    <row r="20" spans="1:12">
      <c r="A20" s="20"/>
      <c r="B20" s="21"/>
      <c r="C20" s="22"/>
      <c r="D20" s="26"/>
      <c r="E20" s="26"/>
      <c r="F20" s="23"/>
      <c r="G20" s="101"/>
      <c r="H20" s="99"/>
      <c r="I20" s="99"/>
      <c r="J20" s="102"/>
      <c r="K20" s="3"/>
      <c r="L20" s="3"/>
    </row>
    <row r="21" spans="1:12">
      <c r="A21" s="73">
        <v>2.0099999999999998</v>
      </c>
      <c r="B21" s="21" t="s">
        <v>24</v>
      </c>
      <c r="C21" s="22" t="s">
        <v>10</v>
      </c>
      <c r="D21" s="26">
        <f>PRESUPUESTO!D21</f>
        <v>128.54</v>
      </c>
      <c r="E21" s="26">
        <f>'ANALISIS UNITARIOS 1'!I343</f>
        <v>1.57</v>
      </c>
      <c r="F21" s="23">
        <f>D21*E21</f>
        <v>201.80779999999999</v>
      </c>
      <c r="G21" s="103">
        <f>F21</f>
        <v>201.80779999999999</v>
      </c>
      <c r="H21" s="99"/>
      <c r="I21" s="99"/>
      <c r="J21" s="102"/>
      <c r="K21" s="3"/>
      <c r="L21" s="3"/>
    </row>
    <row r="22" spans="1:12">
      <c r="A22" s="73">
        <v>2.02</v>
      </c>
      <c r="B22" s="21" t="s">
        <v>17</v>
      </c>
      <c r="C22" s="22" t="s">
        <v>16</v>
      </c>
      <c r="D22" s="26">
        <f>PRESUPUESTO!D22</f>
        <v>416</v>
      </c>
      <c r="E22" s="26">
        <f>'ANALISIS UNITARIOS 1'!I400</f>
        <v>3.0999999999999996</v>
      </c>
      <c r="F22" s="23">
        <f t="shared" ref="F22:F26" si="3">D22*E22</f>
        <v>1289.5999999999999</v>
      </c>
      <c r="G22" s="101">
        <f>$F22/2</f>
        <v>644.79999999999995</v>
      </c>
      <c r="H22" s="99">
        <f>$F22/2</f>
        <v>644.79999999999995</v>
      </c>
      <c r="I22" s="99"/>
      <c r="J22" s="102"/>
      <c r="K22" s="3"/>
      <c r="L22" s="3"/>
    </row>
    <row r="23" spans="1:12">
      <c r="A23" s="73">
        <v>2.0299999999999998</v>
      </c>
      <c r="B23" s="21" t="s">
        <v>121</v>
      </c>
      <c r="C23" s="22" t="s">
        <v>16</v>
      </c>
      <c r="D23" s="26">
        <f>PRESUPUESTO!D23</f>
        <v>23.476500000000001</v>
      </c>
      <c r="E23" s="26">
        <f>'ANALISIS UNITARIOS 1'!I457</f>
        <v>79.297499999999999</v>
      </c>
      <c r="F23" s="23">
        <f t="shared" si="3"/>
        <v>1861.6277587500001</v>
      </c>
      <c r="G23" s="101"/>
      <c r="H23" s="99">
        <f t="shared" ref="H23:I25" si="4">$F23/2</f>
        <v>930.81387937500006</v>
      </c>
      <c r="I23" s="99">
        <f t="shared" si="4"/>
        <v>930.81387937500006</v>
      </c>
      <c r="J23" s="102"/>
      <c r="K23" s="3"/>
      <c r="L23" s="3"/>
    </row>
    <row r="24" spans="1:12">
      <c r="A24" s="73">
        <v>2.04</v>
      </c>
      <c r="B24" s="21" t="s">
        <v>120</v>
      </c>
      <c r="C24" s="22" t="s">
        <v>16</v>
      </c>
      <c r="D24" s="26">
        <f>PRESUPUESTO!D24</f>
        <v>282</v>
      </c>
      <c r="E24" s="26">
        <f>'ANALISIS UNITARIOS 1'!I514</f>
        <v>6.26</v>
      </c>
      <c r="F24" s="23">
        <f t="shared" si="3"/>
        <v>1765.32</v>
      </c>
      <c r="G24" s="101"/>
      <c r="H24" s="99">
        <f t="shared" si="4"/>
        <v>882.66</v>
      </c>
      <c r="I24" s="99">
        <f t="shared" si="4"/>
        <v>882.66</v>
      </c>
      <c r="J24" s="102"/>
      <c r="K24" s="3"/>
      <c r="L24" s="3"/>
    </row>
    <row r="25" spans="1:12">
      <c r="A25" s="73">
        <v>2.0499999999999998</v>
      </c>
      <c r="B25" s="74" t="s">
        <v>118</v>
      </c>
      <c r="C25" s="22" t="s">
        <v>16</v>
      </c>
      <c r="D25" s="26">
        <f>PRESUPUESTO!D25</f>
        <v>3</v>
      </c>
      <c r="E25" s="26">
        <f>'ANALISIS UNITARIOS 1'!I571</f>
        <v>19.09</v>
      </c>
      <c r="F25" s="23">
        <f t="shared" si="3"/>
        <v>57.269999999999996</v>
      </c>
      <c r="G25" s="101"/>
      <c r="H25" s="99">
        <f t="shared" si="4"/>
        <v>28.634999999999998</v>
      </c>
      <c r="I25" s="99">
        <f t="shared" si="4"/>
        <v>28.634999999999998</v>
      </c>
      <c r="J25" s="102"/>
      <c r="K25" s="3"/>
      <c r="L25" s="3"/>
    </row>
    <row r="26" spans="1:12" ht="25.5">
      <c r="A26" s="73">
        <v>2.06</v>
      </c>
      <c r="B26" s="74" t="s">
        <v>30</v>
      </c>
      <c r="C26" s="22" t="s">
        <v>10</v>
      </c>
      <c r="D26" s="26">
        <f>PRESUPUESTO!D26</f>
        <v>238</v>
      </c>
      <c r="E26" s="26">
        <f>'ANALISIS UNITARIOS 1'!I628</f>
        <v>10.27</v>
      </c>
      <c r="F26" s="23">
        <f t="shared" si="3"/>
        <v>2444.2599999999998</v>
      </c>
      <c r="G26" s="101"/>
      <c r="H26" s="99"/>
      <c r="I26" s="26">
        <f>F26/2</f>
        <v>1222.1299999999999</v>
      </c>
      <c r="J26" s="104">
        <f>I26</f>
        <v>1222.1299999999999</v>
      </c>
      <c r="K26" s="3"/>
      <c r="L26" s="3"/>
    </row>
    <row r="27" spans="1:12">
      <c r="A27" s="73">
        <v>2.0699999999999998</v>
      </c>
      <c r="B27" s="21" t="s">
        <v>29</v>
      </c>
      <c r="C27" s="22" t="s">
        <v>16</v>
      </c>
      <c r="D27" s="26">
        <f>PRESUPUESTO!D27</f>
        <v>16.728999999999999</v>
      </c>
      <c r="E27" s="26">
        <f>'ANALISIS UNITARIOS 1'!I742</f>
        <v>44.430000000000007</v>
      </c>
      <c r="F27" s="23">
        <f>D27*E27</f>
        <v>743.26947000000007</v>
      </c>
      <c r="G27" s="101"/>
      <c r="H27" s="99"/>
      <c r="I27" s="26">
        <f>$F27</f>
        <v>743.26947000000007</v>
      </c>
      <c r="J27" s="102"/>
      <c r="K27" s="3"/>
      <c r="L27" s="3"/>
    </row>
    <row r="28" spans="1:12" ht="25.5">
      <c r="A28" s="158">
        <v>2.08</v>
      </c>
      <c r="B28" s="155" t="s">
        <v>200</v>
      </c>
      <c r="C28" s="22" t="s">
        <v>15</v>
      </c>
      <c r="D28" s="26">
        <v>1</v>
      </c>
      <c r="E28" s="26">
        <f>'ANALISIS UNITARIOS 1'!I799</f>
        <v>150.47</v>
      </c>
      <c r="F28" s="23">
        <f>D28*E28</f>
        <v>150.47</v>
      </c>
      <c r="G28" s="101"/>
      <c r="H28" s="99"/>
      <c r="I28" s="100">
        <f>$F28</f>
        <v>150.47</v>
      </c>
      <c r="J28" s="102"/>
      <c r="K28" s="3"/>
      <c r="L28" s="3"/>
    </row>
    <row r="29" spans="1:12" ht="25.5">
      <c r="A29" s="73">
        <v>2.09</v>
      </c>
      <c r="B29" s="24" t="str">
        <f>PRESUPUESTO!B29</f>
        <v>Cajas recolectoras de A.A.L.L. De Ho. Simple f'c = 180 kg/cm2 (Sin tapa) 60x60x115cm</v>
      </c>
      <c r="C29" s="22" t="s">
        <v>15</v>
      </c>
      <c r="D29" s="26">
        <v>1</v>
      </c>
      <c r="E29" s="47">
        <f>PRESUPUESTO!E29</f>
        <v>135.07</v>
      </c>
      <c r="F29" s="23">
        <f t="shared" ref="F29:F31" si="5">D29*E29</f>
        <v>135.07</v>
      </c>
      <c r="G29" s="101"/>
      <c r="H29" s="99"/>
      <c r="I29" s="100">
        <f>F29</f>
        <v>135.07</v>
      </c>
      <c r="J29" s="104"/>
      <c r="K29" s="3"/>
      <c r="L29" s="3"/>
    </row>
    <row r="30" spans="1:12" ht="25.5">
      <c r="A30" s="73">
        <v>2.1</v>
      </c>
      <c r="B30" s="24" t="str">
        <f>PRESUPUESTO!B30</f>
        <v>Tapas de hormigón armado, c/marco y contramarco, 60x60 cm, incluye instalación</v>
      </c>
      <c r="C30" s="22" t="s">
        <v>15</v>
      </c>
      <c r="D30" s="26">
        <v>2</v>
      </c>
      <c r="E30" s="47">
        <f>PRESUPUESTO!E30</f>
        <v>39.369999999999997</v>
      </c>
      <c r="F30" s="23">
        <f t="shared" si="5"/>
        <v>78.739999999999995</v>
      </c>
      <c r="G30" s="101"/>
      <c r="H30" s="99"/>
      <c r="I30" s="100">
        <f>F30</f>
        <v>78.739999999999995</v>
      </c>
      <c r="J30" s="104"/>
      <c r="K30" s="3"/>
      <c r="L30" s="3"/>
    </row>
    <row r="31" spans="1:12">
      <c r="A31" s="73">
        <v>2.11</v>
      </c>
      <c r="B31" s="24" t="str">
        <f>PRESUPUESTO!B31</f>
        <v>Canales Recolectores, juntas c/3m (f'c=180Kg/cm2)</v>
      </c>
      <c r="C31" s="22" t="s">
        <v>14</v>
      </c>
      <c r="D31" s="26">
        <f>PRESUPUESTO!D31</f>
        <v>87.21</v>
      </c>
      <c r="E31" s="47">
        <f>PRESUPUESTO!E31</f>
        <v>7.22</v>
      </c>
      <c r="F31" s="23">
        <f t="shared" si="5"/>
        <v>629.6561999999999</v>
      </c>
      <c r="G31" s="101"/>
      <c r="H31" s="99"/>
      <c r="I31" s="99"/>
      <c r="J31" s="104">
        <f>F31</f>
        <v>629.6561999999999</v>
      </c>
      <c r="K31" s="3"/>
      <c r="L31" s="3"/>
    </row>
    <row r="32" spans="1:12">
      <c r="A32" s="73">
        <v>2.12</v>
      </c>
      <c r="B32" s="155" t="s">
        <v>178</v>
      </c>
      <c r="C32" s="159" t="s">
        <v>14</v>
      </c>
      <c r="D32" s="26">
        <f>D31</f>
        <v>87.21</v>
      </c>
      <c r="E32" s="87">
        <f>PRESUPUESTO!E32</f>
        <v>2.8699999999999997</v>
      </c>
      <c r="F32" s="102">
        <f>D32*E32</f>
        <v>250.29269999999994</v>
      </c>
      <c r="G32" s="101"/>
      <c r="H32" s="99"/>
      <c r="I32" s="99"/>
      <c r="J32" s="102">
        <f>F32</f>
        <v>250.29269999999994</v>
      </c>
      <c r="K32" s="3"/>
      <c r="L32" s="3"/>
    </row>
    <row r="33" spans="1:12" ht="13.5" thickBot="1">
      <c r="A33" s="57"/>
      <c r="B33" s="58"/>
      <c r="C33" s="59"/>
      <c r="D33" s="60"/>
      <c r="E33" s="60"/>
      <c r="F33" s="61"/>
      <c r="G33" s="107"/>
      <c r="H33" s="108"/>
      <c r="I33" s="108"/>
      <c r="J33" s="109"/>
      <c r="K33" s="3"/>
      <c r="L33" s="3"/>
    </row>
    <row r="34" spans="1:12" ht="15.75">
      <c r="A34" s="62">
        <v>3</v>
      </c>
      <c r="B34" s="15" t="s">
        <v>23</v>
      </c>
      <c r="C34" s="31"/>
      <c r="D34" s="48"/>
      <c r="E34" s="48"/>
      <c r="F34" s="96">
        <f>SUM(F35:F38)</f>
        <v>197.01379999999997</v>
      </c>
      <c r="G34" s="101"/>
      <c r="H34" s="99"/>
      <c r="I34" s="99"/>
      <c r="J34" s="102"/>
      <c r="K34" s="3"/>
      <c r="L34" s="3"/>
    </row>
    <row r="35" spans="1:12">
      <c r="A35" s="73">
        <v>3.01</v>
      </c>
      <c r="B35" s="21" t="s">
        <v>25</v>
      </c>
      <c r="C35" s="22" t="s">
        <v>14</v>
      </c>
      <c r="D35" s="26">
        <f>PRESUPUESTO!D35</f>
        <v>20</v>
      </c>
      <c r="E35" s="26">
        <f>'ANALISIS UNITARIOS 1'!I1088</f>
        <v>3.5599999999999996</v>
      </c>
      <c r="F35" s="97">
        <f>D35*E35</f>
        <v>71.199999999999989</v>
      </c>
      <c r="G35" s="101">
        <f t="shared" ref="G35:I38" si="6">$F35/3</f>
        <v>23.733333333333331</v>
      </c>
      <c r="H35" s="99">
        <f t="shared" si="6"/>
        <v>23.733333333333331</v>
      </c>
      <c r="I35" s="99">
        <f t="shared" si="6"/>
        <v>23.733333333333331</v>
      </c>
      <c r="J35" s="102"/>
      <c r="K35" s="3"/>
      <c r="L35" s="3"/>
    </row>
    <row r="36" spans="1:12">
      <c r="A36" s="73">
        <v>3.02</v>
      </c>
      <c r="B36" s="24" t="s">
        <v>26</v>
      </c>
      <c r="C36" s="25" t="s">
        <v>14</v>
      </c>
      <c r="D36" s="26">
        <f>PRESUPUESTO!D36</f>
        <v>16.43</v>
      </c>
      <c r="E36" s="26">
        <f>'ANALISIS UNITARIOS 1'!I1145</f>
        <v>5.0599999999999996</v>
      </c>
      <c r="F36" s="97">
        <f t="shared" ref="F36:F38" si="7">D36*E36</f>
        <v>83.135799999999989</v>
      </c>
      <c r="G36" s="101">
        <f t="shared" si="6"/>
        <v>27.711933333333331</v>
      </c>
      <c r="H36" s="99">
        <f t="shared" si="6"/>
        <v>27.711933333333331</v>
      </c>
      <c r="I36" s="99">
        <f t="shared" si="6"/>
        <v>27.711933333333331</v>
      </c>
      <c r="J36" s="102"/>
      <c r="K36" s="3"/>
      <c r="L36" s="3"/>
    </row>
    <row r="37" spans="1:12">
      <c r="A37" s="73">
        <v>3.03</v>
      </c>
      <c r="B37" s="21" t="s">
        <v>27</v>
      </c>
      <c r="C37" s="22" t="s">
        <v>10</v>
      </c>
      <c r="D37" s="26">
        <f>PRESUPUESTO!D37</f>
        <v>12.9</v>
      </c>
      <c r="E37" s="26">
        <f>'ANALISIS UNITARIOS 1'!I1202</f>
        <v>1.5</v>
      </c>
      <c r="F37" s="97">
        <f t="shared" si="7"/>
        <v>19.350000000000001</v>
      </c>
      <c r="G37" s="101">
        <f t="shared" si="6"/>
        <v>6.45</v>
      </c>
      <c r="H37" s="99">
        <f t="shared" si="6"/>
        <v>6.45</v>
      </c>
      <c r="I37" s="99">
        <f t="shared" si="6"/>
        <v>6.45</v>
      </c>
      <c r="J37" s="102"/>
      <c r="K37" s="3"/>
      <c r="L37" s="3"/>
    </row>
    <row r="38" spans="1:12">
      <c r="A38" s="73">
        <v>3.04</v>
      </c>
      <c r="B38" s="21" t="s">
        <v>28</v>
      </c>
      <c r="C38" s="22" t="s">
        <v>10</v>
      </c>
      <c r="D38" s="26">
        <f>PRESUPUESTO!D38</f>
        <v>7.2</v>
      </c>
      <c r="E38" s="26">
        <f>'ANALISIS UNITARIOS 1'!I1259</f>
        <v>3.2399999999999998</v>
      </c>
      <c r="F38" s="97">
        <f t="shared" si="7"/>
        <v>23.327999999999999</v>
      </c>
      <c r="G38" s="101">
        <f t="shared" si="6"/>
        <v>7.7759999999999998</v>
      </c>
      <c r="H38" s="99">
        <f t="shared" si="6"/>
        <v>7.7759999999999998</v>
      </c>
      <c r="I38" s="99">
        <f t="shared" si="6"/>
        <v>7.7759999999999998</v>
      </c>
      <c r="J38" s="102"/>
      <c r="K38" s="3"/>
      <c r="L38" s="3"/>
    </row>
    <row r="39" spans="1:12" ht="13.5" thickBot="1">
      <c r="A39" s="167"/>
      <c r="B39" s="136"/>
      <c r="C39" s="137"/>
      <c r="D39" s="139"/>
      <c r="E39" s="139"/>
      <c r="F39" s="168"/>
      <c r="G39" s="101"/>
      <c r="H39" s="99"/>
      <c r="I39" s="99"/>
      <c r="J39" s="102"/>
      <c r="K39" s="3"/>
      <c r="L39" s="3"/>
    </row>
    <row r="40" spans="1:12" ht="15.75">
      <c r="A40" s="62">
        <v>4</v>
      </c>
      <c r="B40" s="64" t="s">
        <v>180</v>
      </c>
      <c r="C40" s="164"/>
      <c r="D40" s="112"/>
      <c r="E40" s="112"/>
      <c r="F40" s="56">
        <f>F41+F42+F43+F44+F45</f>
        <v>1743.3291999999999</v>
      </c>
      <c r="G40" s="101"/>
      <c r="H40" s="99"/>
      <c r="I40" s="99"/>
      <c r="J40" s="102"/>
      <c r="K40" s="3"/>
      <c r="L40" s="3"/>
    </row>
    <row r="41" spans="1:12">
      <c r="A41" s="73">
        <v>4.01</v>
      </c>
      <c r="B41" s="155" t="s">
        <v>219</v>
      </c>
      <c r="C41" s="159" t="s">
        <v>14</v>
      </c>
      <c r="D41" s="133">
        <v>71.05</v>
      </c>
      <c r="E41" s="26">
        <f>'ANALISIS UNITARIOS 1'!I1373</f>
        <v>1.7199999999999998</v>
      </c>
      <c r="F41" s="23">
        <f>D41*E41</f>
        <v>122.20599999999997</v>
      </c>
      <c r="G41" s="101"/>
      <c r="H41" s="99"/>
      <c r="I41" s="99"/>
      <c r="J41" s="23">
        <f>F41</f>
        <v>122.20599999999997</v>
      </c>
      <c r="K41" s="3"/>
      <c r="L41" s="3"/>
    </row>
    <row r="42" spans="1:12">
      <c r="A42" s="73">
        <v>4.0199999999999996</v>
      </c>
      <c r="B42" s="155" t="s">
        <v>220</v>
      </c>
      <c r="C42" s="159" t="s">
        <v>14</v>
      </c>
      <c r="D42" s="133">
        <v>22.8</v>
      </c>
      <c r="E42" s="26">
        <f>'ANALISIS UNITARIOS 1'!I1431</f>
        <v>3.9000000000000004</v>
      </c>
      <c r="F42" s="23">
        <f t="shared" ref="F42:F45" si="8">D42*E42</f>
        <v>88.920000000000016</v>
      </c>
      <c r="G42" s="101"/>
      <c r="H42" s="99"/>
      <c r="I42" s="99"/>
      <c r="J42" s="23">
        <f>F42</f>
        <v>88.920000000000016</v>
      </c>
      <c r="K42" s="3"/>
      <c r="L42" s="3"/>
    </row>
    <row r="43" spans="1:12">
      <c r="A43" s="73">
        <v>4.03</v>
      </c>
      <c r="B43" s="155" t="s">
        <v>181</v>
      </c>
      <c r="C43" s="159" t="s">
        <v>10</v>
      </c>
      <c r="D43" s="133">
        <v>4.7699999999999996</v>
      </c>
      <c r="E43" s="26">
        <f>'ANALISIS UNITARIOS 1'!I1489</f>
        <v>20.749999999999996</v>
      </c>
      <c r="F43" s="23">
        <f t="shared" si="8"/>
        <v>98.977499999999978</v>
      </c>
      <c r="G43" s="101"/>
      <c r="H43" s="99"/>
      <c r="I43" s="99"/>
      <c r="J43" s="23">
        <f>F43</f>
        <v>98.977499999999978</v>
      </c>
      <c r="K43" s="3"/>
      <c r="L43" s="3"/>
    </row>
    <row r="44" spans="1:12">
      <c r="A44" s="73">
        <v>4.04</v>
      </c>
      <c r="B44" s="155" t="s">
        <v>221</v>
      </c>
      <c r="C44" s="159" t="s">
        <v>10</v>
      </c>
      <c r="D44" s="133">
        <v>259.89999999999998</v>
      </c>
      <c r="E44" s="26">
        <f>'ANALISIS UNITARIOS 1'!I1547</f>
        <v>4.1429999999999998</v>
      </c>
      <c r="F44" s="23">
        <f t="shared" si="8"/>
        <v>1076.7656999999999</v>
      </c>
      <c r="G44" s="101"/>
      <c r="H44" s="99"/>
      <c r="I44" s="99"/>
      <c r="J44" s="23">
        <f>F44</f>
        <v>1076.7656999999999</v>
      </c>
      <c r="K44" s="3"/>
      <c r="L44" s="3"/>
    </row>
    <row r="45" spans="1:12">
      <c r="A45" s="73">
        <v>4.05</v>
      </c>
      <c r="B45" s="155" t="s">
        <v>222</v>
      </c>
      <c r="C45" s="159" t="s">
        <v>10</v>
      </c>
      <c r="D45" s="133">
        <v>91.4</v>
      </c>
      <c r="E45" s="26">
        <f>'ANALISIS UNITARIOS 1'!I1605</f>
        <v>3.9</v>
      </c>
      <c r="F45" s="23">
        <f t="shared" si="8"/>
        <v>356.46000000000004</v>
      </c>
      <c r="G45" s="101"/>
      <c r="H45" s="99"/>
      <c r="I45" s="99"/>
      <c r="J45" s="23">
        <f>F45</f>
        <v>356.46000000000004</v>
      </c>
      <c r="K45" s="3"/>
      <c r="L45" s="3"/>
    </row>
    <row r="46" spans="1:12">
      <c r="A46" s="20"/>
      <c r="B46" s="21"/>
      <c r="C46" s="22"/>
      <c r="D46" s="26"/>
      <c r="E46" s="26"/>
      <c r="F46" s="23"/>
      <c r="G46" s="101"/>
      <c r="H46" s="99"/>
      <c r="I46" s="99"/>
      <c r="J46" s="102"/>
      <c r="K46" s="3"/>
      <c r="L46" s="3"/>
    </row>
    <row r="47" spans="1:12" ht="13.5" thickBot="1">
      <c r="A47" s="57"/>
      <c r="B47" s="58"/>
      <c r="C47" s="59"/>
      <c r="D47" s="60"/>
      <c r="E47" s="60"/>
      <c r="F47" s="61"/>
      <c r="G47" s="105">
        <f>SUM(G12:G46)</f>
        <v>3294.4915666666666</v>
      </c>
      <c r="H47" s="106">
        <f>SUM(H12:H46)</f>
        <v>2717.8626460416663</v>
      </c>
      <c r="I47" s="106">
        <f>SUM(I12:I46)</f>
        <v>4402.7421160416661</v>
      </c>
      <c r="J47" s="30">
        <f>SUM(J12:J46)</f>
        <v>4010.6905999999999</v>
      </c>
      <c r="K47" s="3"/>
      <c r="L47" s="3"/>
    </row>
    <row r="48" spans="1:12" ht="15.75">
      <c r="A48" s="63"/>
      <c r="B48" s="64"/>
      <c r="C48" s="31"/>
      <c r="D48" s="48"/>
      <c r="E48" s="48"/>
      <c r="F48" s="65"/>
    </row>
    <row r="49" spans="1:10" ht="13.5" thickBot="1">
      <c r="A49" s="57"/>
      <c r="B49" s="58"/>
      <c r="C49" s="59"/>
      <c r="D49" s="60"/>
      <c r="E49" s="60"/>
      <c r="F49" s="61"/>
    </row>
    <row r="50" spans="1:10">
      <c r="A50" s="173"/>
      <c r="B50" s="85"/>
      <c r="C50" s="169"/>
      <c r="D50" s="48"/>
      <c r="E50" s="48"/>
      <c r="F50" s="66"/>
    </row>
    <row r="51" spans="1:10" ht="16.5" thickBot="1">
      <c r="A51" s="174"/>
      <c r="B51" s="33" t="s">
        <v>19</v>
      </c>
      <c r="C51" s="170" t="s">
        <v>18</v>
      </c>
      <c r="D51" s="44"/>
      <c r="E51" s="44"/>
      <c r="F51" s="67">
        <f>F12+F19+F34+F40</f>
        <v>14425.78692875</v>
      </c>
      <c r="I51" s="3"/>
    </row>
    <row r="52" spans="1:10" ht="13.5" thickBot="1">
      <c r="A52" s="174"/>
      <c r="B52" s="34" t="s">
        <v>169</v>
      </c>
      <c r="C52" s="171" t="s">
        <v>18</v>
      </c>
      <c r="D52" s="49"/>
      <c r="E52" s="50"/>
      <c r="F52" s="68">
        <f>F51*0.15</f>
        <v>2163.8680393125001</v>
      </c>
      <c r="H52" s="51"/>
      <c r="I52" s="3"/>
    </row>
    <row r="53" spans="1:10" ht="16.5" thickBot="1">
      <c r="A53" s="174"/>
      <c r="B53" s="33" t="s">
        <v>20</v>
      </c>
      <c r="C53" s="172" t="s">
        <v>18</v>
      </c>
      <c r="D53" s="60"/>
      <c r="E53" s="60"/>
      <c r="F53" s="69">
        <f>F51+F52</f>
        <v>16589.654968062499</v>
      </c>
      <c r="J53" s="3"/>
    </row>
    <row r="54" spans="1:10">
      <c r="D54" s="41"/>
      <c r="E54" s="41"/>
      <c r="F54" s="3"/>
    </row>
    <row r="55" spans="1:10">
      <c r="D55" s="41"/>
      <c r="E55" s="41"/>
      <c r="F55" s="3"/>
    </row>
    <row r="56" spans="1:10">
      <c r="D56" s="41"/>
      <c r="E56" s="41"/>
      <c r="F56" s="3"/>
    </row>
    <row r="57" spans="1:10" ht="15.75">
      <c r="A57" s="177" t="s">
        <v>171</v>
      </c>
      <c r="B57" s="177"/>
      <c r="C57" s="177"/>
      <c r="D57" s="177"/>
      <c r="E57" s="177"/>
      <c r="F57" s="177"/>
      <c r="G57" s="177"/>
      <c r="H57" s="177"/>
      <c r="I57" s="177"/>
      <c r="J57" s="177"/>
    </row>
    <row r="58" spans="1:10" ht="15.75">
      <c r="A58" s="1"/>
      <c r="B58" s="2"/>
      <c r="C58" s="2"/>
      <c r="D58" s="41"/>
      <c r="E58" s="41"/>
    </row>
    <row r="59" spans="1:10" ht="15.75">
      <c r="A59" s="1" t="s">
        <v>21</v>
      </c>
      <c r="B59" s="2"/>
      <c r="C59" s="2"/>
      <c r="D59" s="41"/>
      <c r="E59" s="41"/>
    </row>
    <row r="60" spans="1:10" ht="15.75">
      <c r="A60" s="70" t="s">
        <v>22</v>
      </c>
      <c r="B60" s="2"/>
      <c r="C60" s="2"/>
      <c r="D60" s="41"/>
      <c r="E60" s="41"/>
    </row>
    <row r="61" spans="1:10">
      <c r="A61" s="4"/>
      <c r="B61" s="2"/>
      <c r="C61" s="2"/>
      <c r="D61" s="41"/>
      <c r="E61" s="41"/>
    </row>
    <row r="62" spans="1:10">
      <c r="A62" s="4" t="s">
        <v>129</v>
      </c>
      <c r="B62" s="2"/>
      <c r="C62" s="2"/>
      <c r="D62" s="41"/>
      <c r="E62" s="41"/>
    </row>
    <row r="63" spans="1:10" ht="18.75" thickBot="1">
      <c r="A63" s="5"/>
      <c r="B63" s="2"/>
      <c r="C63" s="2"/>
      <c r="D63" s="41"/>
      <c r="E63" s="41"/>
    </row>
    <row r="64" spans="1:10" ht="13.5" thickBot="1">
      <c r="A64" s="6" t="s">
        <v>0</v>
      </c>
      <c r="B64" s="7" t="s">
        <v>1</v>
      </c>
      <c r="C64" s="8" t="s">
        <v>2</v>
      </c>
      <c r="D64" s="42" t="s">
        <v>3</v>
      </c>
      <c r="E64" s="42" t="s">
        <v>4</v>
      </c>
      <c r="F64" s="9" t="s">
        <v>5</v>
      </c>
      <c r="G64" s="191" t="s">
        <v>125</v>
      </c>
      <c r="H64" s="192"/>
      <c r="I64" s="192"/>
      <c r="J64" s="193"/>
    </row>
    <row r="65" spans="1:10" ht="13.5" thickBot="1">
      <c r="A65" s="10"/>
      <c r="B65" s="11"/>
      <c r="C65" s="12"/>
      <c r="D65" s="165"/>
      <c r="E65" s="165"/>
      <c r="F65" s="13"/>
      <c r="G65" s="182">
        <v>1</v>
      </c>
      <c r="H65" s="185">
        <v>2</v>
      </c>
      <c r="I65" s="185">
        <v>3</v>
      </c>
      <c r="J65" s="188">
        <v>4</v>
      </c>
    </row>
    <row r="66" spans="1:10">
      <c r="A66" s="10"/>
      <c r="B66" s="11"/>
      <c r="C66" s="12"/>
      <c r="D66" s="165"/>
      <c r="E66" s="165"/>
      <c r="F66" s="13"/>
      <c r="G66" s="183"/>
      <c r="H66" s="186"/>
      <c r="I66" s="186"/>
      <c r="J66" s="189"/>
    </row>
    <row r="67" spans="1:10" ht="16.5" thickBot="1">
      <c r="A67" s="14" t="s">
        <v>6</v>
      </c>
      <c r="B67" s="15" t="s">
        <v>7</v>
      </c>
      <c r="C67" s="71"/>
      <c r="D67" s="44"/>
      <c r="E67" s="44"/>
      <c r="F67" s="16"/>
      <c r="G67" s="184"/>
      <c r="H67" s="187"/>
      <c r="I67" s="187"/>
      <c r="J67" s="190"/>
    </row>
    <row r="68" spans="1:10">
      <c r="A68" s="52">
        <v>1</v>
      </c>
      <c r="B68" s="53" t="s">
        <v>8</v>
      </c>
      <c r="C68" s="54"/>
      <c r="D68" s="55"/>
      <c r="E68" s="55"/>
      <c r="F68" s="56">
        <f>SUM(F69:F74)</f>
        <v>1905.51</v>
      </c>
      <c r="G68" s="110"/>
      <c r="H68" s="111"/>
      <c r="I68" s="112"/>
      <c r="J68" s="113"/>
    </row>
    <row r="69" spans="1:10">
      <c r="A69" s="73">
        <v>1.01</v>
      </c>
      <c r="B69" s="21" t="s">
        <v>9</v>
      </c>
      <c r="C69" s="22" t="s">
        <v>10</v>
      </c>
      <c r="D69" s="26">
        <v>250</v>
      </c>
      <c r="E69" s="26">
        <f t="shared" ref="D69:E73" si="9">E13</f>
        <v>3.67</v>
      </c>
      <c r="F69" s="23">
        <f>D69*E69</f>
        <v>917.5</v>
      </c>
      <c r="G69" s="103">
        <f>+F69</f>
        <v>917.5</v>
      </c>
      <c r="H69" s="99"/>
      <c r="I69" s="26"/>
      <c r="J69" s="102"/>
    </row>
    <row r="70" spans="1:10">
      <c r="A70" s="73">
        <v>1.02</v>
      </c>
      <c r="B70" s="21" t="s">
        <v>11</v>
      </c>
      <c r="C70" s="22" t="s">
        <v>12</v>
      </c>
      <c r="D70" s="26">
        <f t="shared" si="9"/>
        <v>1</v>
      </c>
      <c r="E70" s="26">
        <f t="shared" si="9"/>
        <v>314.60000000000002</v>
      </c>
      <c r="F70" s="23">
        <f t="shared" ref="F70:F73" si="10">D70*E70</f>
        <v>314.60000000000002</v>
      </c>
      <c r="G70" s="101">
        <f>+$F70/4</f>
        <v>78.650000000000006</v>
      </c>
      <c r="H70" s="99">
        <f>+$F70/4</f>
        <v>78.650000000000006</v>
      </c>
      <c r="I70" s="99">
        <f t="shared" ref="I70:J73" si="11">+$F70/4</f>
        <v>78.650000000000006</v>
      </c>
      <c r="J70" s="102">
        <f t="shared" si="11"/>
        <v>78.650000000000006</v>
      </c>
    </row>
    <row r="71" spans="1:10">
      <c r="A71" s="73">
        <v>1.03</v>
      </c>
      <c r="B71" s="21" t="s">
        <v>99</v>
      </c>
      <c r="C71" s="22" t="s">
        <v>10</v>
      </c>
      <c r="D71" s="26">
        <f t="shared" si="9"/>
        <v>16</v>
      </c>
      <c r="E71" s="26">
        <f t="shared" si="9"/>
        <v>20.430000000000003</v>
      </c>
      <c r="F71" s="23">
        <f t="shared" si="10"/>
        <v>326.88000000000005</v>
      </c>
      <c r="G71" s="103">
        <f>+F71</f>
        <v>326.88000000000005</v>
      </c>
      <c r="H71" s="99"/>
      <c r="I71" s="26"/>
      <c r="J71" s="102"/>
    </row>
    <row r="72" spans="1:10">
      <c r="A72" s="73">
        <v>1.04</v>
      </c>
      <c r="B72" s="24" t="s">
        <v>13</v>
      </c>
      <c r="C72" s="25" t="s">
        <v>12</v>
      </c>
      <c r="D72" s="26">
        <f t="shared" si="9"/>
        <v>1</v>
      </c>
      <c r="E72" s="26">
        <f t="shared" si="9"/>
        <v>132</v>
      </c>
      <c r="F72" s="23">
        <f t="shared" si="10"/>
        <v>132</v>
      </c>
      <c r="G72" s="101">
        <f>+$F72/4</f>
        <v>33</v>
      </c>
      <c r="H72" s="99">
        <f>+$F72/4</f>
        <v>33</v>
      </c>
      <c r="I72" s="99">
        <f t="shared" si="11"/>
        <v>33</v>
      </c>
      <c r="J72" s="102">
        <f t="shared" si="11"/>
        <v>33</v>
      </c>
    </row>
    <row r="73" spans="1:10">
      <c r="A73" s="73">
        <v>1.05</v>
      </c>
      <c r="B73" s="24" t="s">
        <v>95</v>
      </c>
      <c r="C73" s="25" t="s">
        <v>12</v>
      </c>
      <c r="D73" s="26">
        <f t="shared" si="9"/>
        <v>1</v>
      </c>
      <c r="E73" s="26">
        <f t="shared" si="9"/>
        <v>214.53</v>
      </c>
      <c r="F73" s="23">
        <f t="shared" si="10"/>
        <v>214.53</v>
      </c>
      <c r="G73" s="101">
        <f>+$F73/4</f>
        <v>53.6325</v>
      </c>
      <c r="H73" s="99">
        <f>+$F73/4</f>
        <v>53.6325</v>
      </c>
      <c r="I73" s="99">
        <f t="shared" si="11"/>
        <v>53.6325</v>
      </c>
      <c r="J73" s="102">
        <f t="shared" si="11"/>
        <v>53.6325</v>
      </c>
    </row>
    <row r="74" spans="1:10" ht="13.5" thickBot="1">
      <c r="A74" s="27"/>
      <c r="B74" s="28"/>
      <c r="C74" s="29"/>
      <c r="D74" s="46"/>
      <c r="E74" s="46"/>
      <c r="F74" s="30"/>
      <c r="G74" s="101"/>
      <c r="H74" s="99"/>
      <c r="I74" s="99"/>
      <c r="J74" s="102"/>
    </row>
    <row r="75" spans="1:10" ht="25.5">
      <c r="A75" s="17">
        <v>2</v>
      </c>
      <c r="B75" s="18" t="s">
        <v>31</v>
      </c>
      <c r="C75" s="72"/>
      <c r="D75" s="45"/>
      <c r="E75" s="45"/>
      <c r="F75" s="19">
        <f>SUM(F76:F85)</f>
        <v>4036.3199699999996</v>
      </c>
      <c r="G75" s="101"/>
      <c r="H75" s="99"/>
      <c r="I75" s="99"/>
      <c r="J75" s="102"/>
    </row>
    <row r="76" spans="1:10">
      <c r="A76" s="20"/>
      <c r="B76" s="21"/>
      <c r="C76" s="22"/>
      <c r="D76" s="26"/>
      <c r="E76" s="26"/>
      <c r="F76" s="23"/>
      <c r="G76" s="101"/>
      <c r="H76" s="99"/>
      <c r="I76" s="99"/>
      <c r="J76" s="102"/>
    </row>
    <row r="77" spans="1:10">
      <c r="A77" s="73">
        <v>2.0099999999999998</v>
      </c>
      <c r="B77" s="21" t="s">
        <v>24</v>
      </c>
      <c r="C77" s="22" t="s">
        <v>10</v>
      </c>
      <c r="D77" s="26">
        <v>128.54</v>
      </c>
      <c r="E77" s="26">
        <f t="shared" ref="E77:E82" si="12">E21</f>
        <v>1.57</v>
      </c>
      <c r="F77" s="23">
        <f>D77*E77</f>
        <v>201.80779999999999</v>
      </c>
      <c r="G77" s="103">
        <f>F77</f>
        <v>201.80779999999999</v>
      </c>
      <c r="H77" s="99"/>
      <c r="I77" s="99"/>
      <c r="J77" s="102"/>
    </row>
    <row r="78" spans="1:10">
      <c r="A78" s="73">
        <v>2.02</v>
      </c>
      <c r="B78" s="21" t="s">
        <v>17</v>
      </c>
      <c r="C78" s="22" t="s">
        <v>16</v>
      </c>
      <c r="D78" s="26">
        <f>PRESUPUESTO!D78</f>
        <v>149.9</v>
      </c>
      <c r="E78" s="26">
        <f t="shared" si="12"/>
        <v>3.0999999999999996</v>
      </c>
      <c r="F78" s="23">
        <f t="shared" ref="F78:F82" si="13">D78*E78</f>
        <v>464.68999999999994</v>
      </c>
      <c r="G78" s="101">
        <f>$F78/2</f>
        <v>232.34499999999997</v>
      </c>
      <c r="H78" s="99">
        <f>$F78/2</f>
        <v>232.34499999999997</v>
      </c>
      <c r="I78" s="99"/>
      <c r="J78" s="102"/>
    </row>
    <row r="79" spans="1:10">
      <c r="A79" s="73">
        <v>2.0299999999999998</v>
      </c>
      <c r="B79" s="21" t="s">
        <v>121</v>
      </c>
      <c r="C79" s="22" t="s">
        <v>16</v>
      </c>
      <c r="D79" s="26">
        <v>8.86</v>
      </c>
      <c r="E79" s="26">
        <f t="shared" si="12"/>
        <v>79.297499999999999</v>
      </c>
      <c r="F79" s="23">
        <f t="shared" si="13"/>
        <v>702.57584999999995</v>
      </c>
      <c r="G79" s="101"/>
      <c r="H79" s="99">
        <f t="shared" ref="H79:I81" si="14">$F79/2</f>
        <v>351.28792499999997</v>
      </c>
      <c r="I79" s="99">
        <f t="shared" si="14"/>
        <v>351.28792499999997</v>
      </c>
      <c r="J79" s="102"/>
    </row>
    <row r="80" spans="1:10">
      <c r="A80" s="73">
        <v>2.04</v>
      </c>
      <c r="B80" s="21" t="s">
        <v>120</v>
      </c>
      <c r="C80" s="22" t="s">
        <v>16</v>
      </c>
      <c r="D80" s="26">
        <f>PRESUPUESTO!D80</f>
        <v>148</v>
      </c>
      <c r="E80" s="26">
        <f t="shared" si="12"/>
        <v>6.26</v>
      </c>
      <c r="F80" s="23">
        <f t="shared" si="13"/>
        <v>926.48</v>
      </c>
      <c r="G80" s="101"/>
      <c r="H80" s="99">
        <f t="shared" si="14"/>
        <v>463.24</v>
      </c>
      <c r="I80" s="99">
        <f t="shared" si="14"/>
        <v>463.24</v>
      </c>
      <c r="J80" s="102"/>
    </row>
    <row r="81" spans="1:10">
      <c r="A81" s="73">
        <v>2.0499999999999998</v>
      </c>
      <c r="B81" s="74" t="s">
        <v>118</v>
      </c>
      <c r="C81" s="22" t="s">
        <v>16</v>
      </c>
      <c r="D81" s="26">
        <v>10.583</v>
      </c>
      <c r="E81" s="26">
        <f t="shared" si="12"/>
        <v>19.09</v>
      </c>
      <c r="F81" s="23">
        <f t="shared" si="13"/>
        <v>202.02947</v>
      </c>
      <c r="G81" s="101"/>
      <c r="H81" s="99">
        <f t="shared" si="14"/>
        <v>101.014735</v>
      </c>
      <c r="I81" s="99">
        <f t="shared" si="14"/>
        <v>101.014735</v>
      </c>
      <c r="J81" s="102"/>
    </row>
    <row r="82" spans="1:10" ht="25.5">
      <c r="A82" s="73">
        <v>2.06</v>
      </c>
      <c r="B82" s="74" t="s">
        <v>30</v>
      </c>
      <c r="C82" s="22" t="s">
        <v>10</v>
      </c>
      <c r="D82" s="26">
        <v>119.655</v>
      </c>
      <c r="E82" s="26">
        <f t="shared" si="12"/>
        <v>10.27</v>
      </c>
      <c r="F82" s="23">
        <f t="shared" si="13"/>
        <v>1228.8568499999999</v>
      </c>
      <c r="G82" s="101"/>
      <c r="H82" s="99"/>
      <c r="I82" s="26">
        <f>F82/2</f>
        <v>614.42842499999995</v>
      </c>
      <c r="J82" s="104">
        <f>I82</f>
        <v>614.42842499999995</v>
      </c>
    </row>
    <row r="83" spans="1:10" ht="25.5">
      <c r="A83" s="73">
        <v>2.0699999999999998</v>
      </c>
      <c r="B83" s="155" t="s">
        <v>201</v>
      </c>
      <c r="C83" s="22" t="s">
        <v>15</v>
      </c>
      <c r="D83" s="26">
        <v>1</v>
      </c>
      <c r="E83" s="26">
        <f>'ANALISIS UNITARIOS 2'!I742</f>
        <v>160.37</v>
      </c>
      <c r="F83" s="23">
        <f>D83*E83</f>
        <v>160.37</v>
      </c>
      <c r="G83" s="101"/>
      <c r="H83" s="99"/>
      <c r="I83" s="100">
        <f>$F83</f>
        <v>160.37</v>
      </c>
      <c r="J83" s="102"/>
    </row>
    <row r="84" spans="1:10" ht="25.5">
      <c r="A84" s="73">
        <v>2.08</v>
      </c>
      <c r="B84" s="155" t="s">
        <v>202</v>
      </c>
      <c r="C84" s="22" t="s">
        <v>15</v>
      </c>
      <c r="D84" s="26">
        <v>1</v>
      </c>
      <c r="E84" s="26">
        <f>E29</f>
        <v>135.07</v>
      </c>
      <c r="F84" s="23">
        <f>D84*E84</f>
        <v>135.07</v>
      </c>
      <c r="G84" s="101"/>
      <c r="H84" s="99"/>
      <c r="I84" s="100">
        <f>$F84</f>
        <v>135.07</v>
      </c>
      <c r="J84" s="102"/>
    </row>
    <row r="85" spans="1:10" ht="25.5">
      <c r="A85" s="73">
        <v>2.09</v>
      </c>
      <c r="B85" s="24" t="s">
        <v>97</v>
      </c>
      <c r="C85" s="22" t="s">
        <v>15</v>
      </c>
      <c r="D85" s="26">
        <v>2</v>
      </c>
      <c r="E85" s="47">
        <f>E31</f>
        <v>7.22</v>
      </c>
      <c r="F85" s="23">
        <f>D85*E85</f>
        <v>14.44</v>
      </c>
      <c r="G85" s="101"/>
      <c r="H85" s="99"/>
      <c r="I85" s="99"/>
      <c r="J85" s="104">
        <f>$F85</f>
        <v>14.44</v>
      </c>
    </row>
    <row r="86" spans="1:10">
      <c r="A86" s="20"/>
      <c r="B86" s="21"/>
      <c r="C86" s="22"/>
      <c r="D86" s="87"/>
      <c r="E86" s="87"/>
      <c r="F86" s="156"/>
      <c r="G86" s="101"/>
      <c r="H86" s="99"/>
      <c r="I86" s="99"/>
      <c r="J86" s="102"/>
    </row>
    <row r="87" spans="1:10">
      <c r="A87" s="20"/>
      <c r="B87" s="21"/>
      <c r="C87" s="39"/>
      <c r="D87" s="47"/>
      <c r="E87" s="47"/>
      <c r="F87" s="40"/>
      <c r="G87" s="101"/>
      <c r="H87" s="99"/>
      <c r="I87" s="99"/>
      <c r="J87" s="102"/>
    </row>
    <row r="88" spans="1:10" ht="13.5" thickBot="1">
      <c r="A88" s="57"/>
      <c r="B88" s="58"/>
      <c r="C88" s="59"/>
      <c r="D88" s="60"/>
      <c r="E88" s="60"/>
      <c r="F88" s="61"/>
      <c r="G88" s="101"/>
      <c r="H88" s="99"/>
      <c r="I88" s="99"/>
      <c r="J88" s="102"/>
    </row>
    <row r="89" spans="1:10" ht="15.75">
      <c r="A89" s="62">
        <v>3</v>
      </c>
      <c r="B89" s="15" t="s">
        <v>23</v>
      </c>
      <c r="C89" s="31"/>
      <c r="D89" s="48"/>
      <c r="E89" s="48"/>
      <c r="F89" s="96">
        <f>SUM(F90:F93)</f>
        <v>638.75523999999984</v>
      </c>
      <c r="G89" s="101"/>
      <c r="H89" s="99"/>
      <c r="I89" s="99"/>
      <c r="J89" s="102"/>
    </row>
    <row r="90" spans="1:10">
      <c r="A90" s="73">
        <v>3.01</v>
      </c>
      <c r="B90" s="21" t="s">
        <v>106</v>
      </c>
      <c r="C90" s="22" t="s">
        <v>14</v>
      </c>
      <c r="D90" s="26">
        <v>69.539000000000001</v>
      </c>
      <c r="E90" s="26">
        <f>E35</f>
        <v>3.5599999999999996</v>
      </c>
      <c r="F90" s="97">
        <f>D90*E90</f>
        <v>247.55883999999998</v>
      </c>
      <c r="G90" s="101">
        <f t="shared" ref="G90:I93" si="15">$F90/3</f>
        <v>82.519613333333325</v>
      </c>
      <c r="H90" s="99">
        <f t="shared" si="15"/>
        <v>82.519613333333325</v>
      </c>
      <c r="I90" s="99">
        <f t="shared" si="15"/>
        <v>82.519613333333325</v>
      </c>
      <c r="J90" s="102"/>
    </row>
    <row r="91" spans="1:10">
      <c r="A91" s="73">
        <v>3.02</v>
      </c>
      <c r="B91" s="24" t="s">
        <v>107</v>
      </c>
      <c r="C91" s="25" t="s">
        <v>14</v>
      </c>
      <c r="D91" s="26">
        <v>16.277999999999999</v>
      </c>
      <c r="E91" s="26">
        <f>E36</f>
        <v>5.0599999999999996</v>
      </c>
      <c r="F91" s="97">
        <f t="shared" ref="F91:F93" si="16">D91*E91</f>
        <v>82.366679999999988</v>
      </c>
      <c r="G91" s="101">
        <f t="shared" si="15"/>
        <v>27.455559999999995</v>
      </c>
      <c r="H91" s="99">
        <f t="shared" si="15"/>
        <v>27.455559999999995</v>
      </c>
      <c r="I91" s="99">
        <f t="shared" si="15"/>
        <v>27.455559999999995</v>
      </c>
      <c r="J91" s="102"/>
    </row>
    <row r="92" spans="1:10">
      <c r="A92" s="73">
        <v>3.03</v>
      </c>
      <c r="B92" s="21" t="s">
        <v>108</v>
      </c>
      <c r="C92" s="22" t="s">
        <v>10</v>
      </c>
      <c r="D92" s="26">
        <v>44.851999999999997</v>
      </c>
      <c r="E92" s="26">
        <f>E37</f>
        <v>1.5</v>
      </c>
      <c r="F92" s="97">
        <f t="shared" si="16"/>
        <v>67.277999999999992</v>
      </c>
      <c r="G92" s="101">
        <f t="shared" si="15"/>
        <v>22.425999999999998</v>
      </c>
      <c r="H92" s="99">
        <f t="shared" si="15"/>
        <v>22.425999999999998</v>
      </c>
      <c r="I92" s="99">
        <f t="shared" si="15"/>
        <v>22.425999999999998</v>
      </c>
      <c r="J92" s="102"/>
    </row>
    <row r="93" spans="1:10">
      <c r="A93" s="73">
        <v>3.04</v>
      </c>
      <c r="B93" s="21" t="s">
        <v>109</v>
      </c>
      <c r="C93" s="22" t="s">
        <v>10</v>
      </c>
      <c r="D93" s="26">
        <v>74.552999999999997</v>
      </c>
      <c r="E93" s="26">
        <f>E38</f>
        <v>3.2399999999999998</v>
      </c>
      <c r="F93" s="97">
        <f t="shared" si="16"/>
        <v>241.55171999999996</v>
      </c>
      <c r="G93" s="101">
        <f t="shared" si="15"/>
        <v>80.517239999999987</v>
      </c>
      <c r="H93" s="99">
        <f t="shared" si="15"/>
        <v>80.517239999999987</v>
      </c>
      <c r="I93" s="99">
        <f t="shared" si="15"/>
        <v>80.517239999999987</v>
      </c>
      <c r="J93" s="102"/>
    </row>
    <row r="94" spans="1:10" ht="13.5" thickBot="1">
      <c r="A94" s="167"/>
      <c r="B94" s="136"/>
      <c r="C94" s="137"/>
      <c r="D94" s="139"/>
      <c r="E94" s="139"/>
      <c r="F94" s="168"/>
      <c r="G94" s="101"/>
      <c r="H94" s="99"/>
      <c r="I94" s="99"/>
      <c r="J94" s="102"/>
    </row>
    <row r="95" spans="1:10" ht="15.75">
      <c r="A95" s="62">
        <v>4</v>
      </c>
      <c r="B95" s="64" t="s">
        <v>180</v>
      </c>
      <c r="C95" s="164"/>
      <c r="D95" s="112"/>
      <c r="E95" s="112"/>
      <c r="F95" s="56">
        <f>F96+F97+F98+F99+F100</f>
        <v>1743.3291999999999</v>
      </c>
      <c r="G95" s="101"/>
      <c r="H95" s="99"/>
      <c r="I95" s="99"/>
      <c r="J95" s="102"/>
    </row>
    <row r="96" spans="1:10">
      <c r="A96" s="73">
        <v>4.01</v>
      </c>
      <c r="B96" s="155" t="s">
        <v>219</v>
      </c>
      <c r="C96" s="159" t="s">
        <v>14</v>
      </c>
      <c r="D96" s="133">
        <v>71.05</v>
      </c>
      <c r="E96" s="26">
        <f>E41</f>
        <v>1.7199999999999998</v>
      </c>
      <c r="F96" s="23">
        <f>D96*E96</f>
        <v>122.20599999999997</v>
      </c>
      <c r="G96" s="101"/>
      <c r="H96" s="99"/>
      <c r="I96" s="99"/>
      <c r="J96" s="23">
        <f>F96</f>
        <v>122.20599999999997</v>
      </c>
    </row>
    <row r="97" spans="1:11">
      <c r="A97" s="73">
        <v>4.0199999999999996</v>
      </c>
      <c r="B97" s="155" t="s">
        <v>220</v>
      </c>
      <c r="C97" s="159" t="s">
        <v>14</v>
      </c>
      <c r="D97" s="133">
        <v>22.8</v>
      </c>
      <c r="E97" s="26">
        <f>E42</f>
        <v>3.9000000000000004</v>
      </c>
      <c r="F97" s="23">
        <f t="shared" ref="F97:F100" si="17">D97*E97</f>
        <v>88.920000000000016</v>
      </c>
      <c r="G97" s="101"/>
      <c r="H97" s="99"/>
      <c r="I97" s="99"/>
      <c r="J97" s="23">
        <f>F97</f>
        <v>88.920000000000016</v>
      </c>
    </row>
    <row r="98" spans="1:11">
      <c r="A98" s="73">
        <v>4.03</v>
      </c>
      <c r="B98" s="155" t="s">
        <v>181</v>
      </c>
      <c r="C98" s="159" t="s">
        <v>10</v>
      </c>
      <c r="D98" s="133">
        <v>4.7699999999999996</v>
      </c>
      <c r="E98" s="26">
        <f>E43</f>
        <v>20.749999999999996</v>
      </c>
      <c r="F98" s="23">
        <f t="shared" si="17"/>
        <v>98.977499999999978</v>
      </c>
      <c r="G98" s="101"/>
      <c r="H98" s="99"/>
      <c r="I98" s="99"/>
      <c r="J98" s="23">
        <f>F98</f>
        <v>98.977499999999978</v>
      </c>
    </row>
    <row r="99" spans="1:11">
      <c r="A99" s="73">
        <v>4.04</v>
      </c>
      <c r="B99" s="155" t="s">
        <v>221</v>
      </c>
      <c r="C99" s="159" t="s">
        <v>10</v>
      </c>
      <c r="D99" s="133">
        <v>259.89999999999998</v>
      </c>
      <c r="E99" s="26">
        <f>E44</f>
        <v>4.1429999999999998</v>
      </c>
      <c r="F99" s="23">
        <f t="shared" si="17"/>
        <v>1076.7656999999999</v>
      </c>
      <c r="G99" s="101"/>
      <c r="H99" s="99"/>
      <c r="I99" s="99"/>
      <c r="J99" s="23">
        <f>F99</f>
        <v>1076.7656999999999</v>
      </c>
    </row>
    <row r="100" spans="1:11">
      <c r="A100" s="73">
        <v>4.05</v>
      </c>
      <c r="B100" s="155" t="s">
        <v>222</v>
      </c>
      <c r="C100" s="159" t="s">
        <v>10</v>
      </c>
      <c r="D100" s="133">
        <v>91.4</v>
      </c>
      <c r="E100" s="26">
        <f>E45</f>
        <v>3.9</v>
      </c>
      <c r="F100" s="23">
        <f t="shared" si="17"/>
        <v>356.46000000000004</v>
      </c>
      <c r="G100" s="101"/>
      <c r="H100" s="99"/>
      <c r="I100" s="99"/>
      <c r="J100" s="23">
        <f>F100</f>
        <v>356.46000000000004</v>
      </c>
    </row>
    <row r="101" spans="1:11">
      <c r="A101" s="20"/>
      <c r="B101" s="21"/>
      <c r="C101" s="22"/>
      <c r="D101" s="26"/>
      <c r="E101" s="26"/>
      <c r="F101" s="23"/>
      <c r="G101" s="101"/>
      <c r="H101" s="99"/>
      <c r="I101" s="99"/>
      <c r="J101" s="102"/>
    </row>
    <row r="102" spans="1:11" ht="13.5" thickBot="1">
      <c r="A102" s="57"/>
      <c r="B102" s="58"/>
      <c r="C102" s="59"/>
      <c r="D102" s="60"/>
      <c r="E102" s="60"/>
      <c r="F102" s="61"/>
      <c r="G102" s="105">
        <f>SUM(G69:G101)</f>
        <v>2056.7337133333335</v>
      </c>
      <c r="H102" s="105">
        <f t="shared" ref="H102:J102" si="18">SUM(H69:H101)</f>
        <v>1526.0885733333332</v>
      </c>
      <c r="I102" s="105">
        <f t="shared" si="18"/>
        <v>2203.6119983333328</v>
      </c>
      <c r="J102" s="157">
        <f t="shared" si="18"/>
        <v>2537.480125</v>
      </c>
      <c r="K102" s="3"/>
    </row>
    <row r="103" spans="1:11" ht="15.75">
      <c r="A103" s="63"/>
      <c r="B103" s="64"/>
      <c r="C103" s="31"/>
      <c r="D103" s="48"/>
      <c r="E103" s="48"/>
      <c r="F103" s="65"/>
    </row>
    <row r="104" spans="1:11" ht="13.5" thickBot="1">
      <c r="A104" s="57"/>
      <c r="B104" s="58"/>
      <c r="C104" s="59"/>
      <c r="D104" s="60"/>
      <c r="E104" s="60"/>
      <c r="F104" s="61"/>
      <c r="H104" s="3"/>
    </row>
    <row r="105" spans="1:11">
      <c r="A105" s="173"/>
      <c r="B105" s="85"/>
      <c r="C105" s="169"/>
      <c r="D105" s="48"/>
      <c r="E105" s="48"/>
      <c r="F105" s="66"/>
    </row>
    <row r="106" spans="1:11" ht="16.5" thickBot="1">
      <c r="A106" s="174"/>
      <c r="B106" s="33" t="s">
        <v>19</v>
      </c>
      <c r="C106" s="170" t="s">
        <v>18</v>
      </c>
      <c r="D106" s="44"/>
      <c r="E106" s="44"/>
      <c r="F106" s="67">
        <f>F68+F75+F89+F95</f>
        <v>8323.9144099999994</v>
      </c>
      <c r="I106" s="3"/>
    </row>
    <row r="107" spans="1:11" ht="13.5" thickBot="1">
      <c r="A107" s="174"/>
      <c r="B107" s="34" t="s">
        <v>169</v>
      </c>
      <c r="C107" s="171" t="s">
        <v>18</v>
      </c>
      <c r="D107" s="49"/>
      <c r="E107" s="50"/>
      <c r="F107" s="68">
        <f>F106*0.15</f>
        <v>1248.5871614999999</v>
      </c>
      <c r="H107" s="51"/>
    </row>
    <row r="108" spans="1:11" ht="16.5" thickBot="1">
      <c r="A108" s="174"/>
      <c r="B108" s="33" t="s">
        <v>20</v>
      </c>
      <c r="C108" s="172" t="s">
        <v>18</v>
      </c>
      <c r="D108" s="60"/>
      <c r="E108" s="60"/>
      <c r="F108" s="69">
        <f>F106+F107</f>
        <v>9572.501571499999</v>
      </c>
    </row>
    <row r="109" spans="1:11">
      <c r="D109" s="41"/>
      <c r="E109" s="41"/>
      <c r="F109" s="3"/>
    </row>
    <row r="110" spans="1:11">
      <c r="D110" s="41"/>
      <c r="E110" s="41"/>
      <c r="F110" s="3"/>
    </row>
    <row r="111" spans="1:11">
      <c r="D111" s="41"/>
      <c r="E111" s="41"/>
      <c r="F111" s="3"/>
    </row>
    <row r="112" spans="1:11">
      <c r="D112" s="41"/>
      <c r="E112" s="41"/>
      <c r="F112" s="3"/>
    </row>
    <row r="113" spans="4:6">
      <c r="D113" s="41"/>
      <c r="E113" s="41"/>
      <c r="F113" s="3"/>
    </row>
    <row r="114" spans="4:6">
      <c r="D114" s="41"/>
      <c r="E114" s="41"/>
      <c r="F114" s="3"/>
    </row>
    <row r="115" spans="4:6">
      <c r="D115" s="41"/>
      <c r="E115" s="41"/>
      <c r="F115" s="3"/>
    </row>
    <row r="116" spans="4:6">
      <c r="D116" s="41"/>
      <c r="E116" s="41"/>
      <c r="F116" s="3"/>
    </row>
    <row r="117" spans="4:6">
      <c r="D117" s="41"/>
      <c r="E117" s="41"/>
      <c r="F117" s="3"/>
    </row>
    <row r="118" spans="4:6">
      <c r="D118" s="41"/>
      <c r="E118" s="41"/>
      <c r="F118" s="3"/>
    </row>
    <row r="119" spans="4:6">
      <c r="D119" s="41"/>
      <c r="E119" s="41"/>
      <c r="F119" s="3"/>
    </row>
    <row r="120" spans="4:6">
      <c r="D120" s="41"/>
      <c r="E120" s="41"/>
      <c r="F120" s="3"/>
    </row>
    <row r="121" spans="4:6">
      <c r="D121" s="41"/>
      <c r="E121" s="41"/>
      <c r="F121" s="3"/>
    </row>
    <row r="122" spans="4:6">
      <c r="D122" s="41"/>
      <c r="E122" s="41"/>
      <c r="F122" s="3"/>
    </row>
    <row r="123" spans="4:6">
      <c r="D123" s="41"/>
      <c r="E123" s="41"/>
      <c r="F123" s="3"/>
    </row>
    <row r="124" spans="4:6">
      <c r="D124" s="41"/>
      <c r="E124" s="41"/>
      <c r="F124" s="3"/>
    </row>
    <row r="125" spans="4:6">
      <c r="D125" s="41"/>
      <c r="E125" s="41"/>
      <c r="F125" s="3"/>
    </row>
    <row r="126" spans="4:6">
      <c r="D126" s="41"/>
      <c r="E126" s="41"/>
      <c r="F126" s="3"/>
    </row>
    <row r="127" spans="4:6">
      <c r="D127" s="41"/>
      <c r="E127" s="41"/>
      <c r="F127" s="3"/>
    </row>
    <row r="128" spans="4:6">
      <c r="D128" s="41"/>
      <c r="E128" s="41"/>
      <c r="F128" s="3"/>
    </row>
    <row r="129" spans="4:6">
      <c r="D129" s="41"/>
      <c r="E129" s="41"/>
      <c r="F129" s="3"/>
    </row>
    <row r="130" spans="4:6">
      <c r="D130" s="41"/>
      <c r="E130" s="41"/>
      <c r="F130" s="3"/>
    </row>
    <row r="131" spans="4:6">
      <c r="D131" s="41"/>
      <c r="E131" s="41"/>
      <c r="F131" s="3"/>
    </row>
    <row r="132" spans="4:6">
      <c r="D132" s="41"/>
      <c r="E132" s="41"/>
      <c r="F132" s="3"/>
    </row>
    <row r="133" spans="4:6">
      <c r="D133" s="41"/>
      <c r="E133" s="41"/>
      <c r="F133" s="3"/>
    </row>
    <row r="134" spans="4:6">
      <c r="D134" s="41"/>
      <c r="E134" s="41"/>
      <c r="F134" s="3"/>
    </row>
    <row r="135" spans="4:6">
      <c r="D135" s="41"/>
      <c r="E135" s="41"/>
      <c r="F135" s="3"/>
    </row>
    <row r="136" spans="4:6">
      <c r="D136" s="41"/>
      <c r="E136" s="41"/>
      <c r="F136" s="3"/>
    </row>
    <row r="137" spans="4:6">
      <c r="D137" s="41"/>
      <c r="E137" s="41"/>
      <c r="F137" s="3"/>
    </row>
    <row r="138" spans="4:6">
      <c r="D138" s="41"/>
      <c r="E138" s="41"/>
      <c r="F138" s="3"/>
    </row>
    <row r="139" spans="4:6">
      <c r="D139" s="41"/>
      <c r="E139" s="41"/>
      <c r="F139" s="3"/>
    </row>
    <row r="140" spans="4:6">
      <c r="D140" s="41"/>
      <c r="E140" s="41"/>
      <c r="F140" s="3"/>
    </row>
    <row r="141" spans="4:6">
      <c r="D141" s="41"/>
      <c r="E141" s="41"/>
      <c r="F141" s="3"/>
    </row>
    <row r="142" spans="4:6">
      <c r="D142" s="41"/>
      <c r="E142" s="41"/>
      <c r="F142" s="3"/>
    </row>
    <row r="143" spans="4:6">
      <c r="D143" s="41"/>
      <c r="E143" s="41"/>
      <c r="F143" s="3"/>
    </row>
    <row r="144" spans="4:6">
      <c r="D144" s="41"/>
      <c r="E144" s="41"/>
      <c r="F144" s="3"/>
    </row>
    <row r="145" spans="4:6">
      <c r="D145" s="41"/>
      <c r="E145" s="41"/>
      <c r="F145" s="3"/>
    </row>
    <row r="146" spans="4:6">
      <c r="D146" s="41"/>
      <c r="E146" s="41"/>
      <c r="F146" s="3"/>
    </row>
    <row r="147" spans="4:6">
      <c r="D147" s="41"/>
      <c r="E147" s="41"/>
      <c r="F147" s="3"/>
    </row>
    <row r="148" spans="4:6">
      <c r="D148" s="41"/>
      <c r="E148" s="41"/>
      <c r="F148" s="3"/>
    </row>
    <row r="149" spans="4:6">
      <c r="D149" s="41"/>
      <c r="E149" s="41"/>
      <c r="F149" s="3"/>
    </row>
    <row r="150" spans="4:6">
      <c r="D150" s="41"/>
      <c r="E150" s="41"/>
      <c r="F150" s="3"/>
    </row>
    <row r="151" spans="4:6">
      <c r="D151" s="41"/>
      <c r="E151" s="41"/>
      <c r="F151" s="3"/>
    </row>
    <row r="152" spans="4:6">
      <c r="D152" s="41"/>
      <c r="E152" s="41"/>
      <c r="F152" s="3"/>
    </row>
    <row r="153" spans="4:6">
      <c r="D153" s="41"/>
      <c r="E153" s="41"/>
      <c r="F153" s="3"/>
    </row>
    <row r="154" spans="4:6">
      <c r="D154" s="41"/>
      <c r="E154" s="41"/>
      <c r="F154" s="3"/>
    </row>
    <row r="155" spans="4:6">
      <c r="D155" s="41"/>
      <c r="E155" s="41"/>
      <c r="F155" s="3"/>
    </row>
    <row r="156" spans="4:6">
      <c r="D156" s="41"/>
      <c r="E156" s="41"/>
      <c r="F156" s="3"/>
    </row>
    <row r="157" spans="4:6">
      <c r="D157" s="41"/>
      <c r="E157" s="41"/>
      <c r="F157" s="3"/>
    </row>
    <row r="158" spans="4:6">
      <c r="D158" s="41"/>
      <c r="E158" s="41"/>
      <c r="F158" s="3"/>
    </row>
    <row r="159" spans="4:6">
      <c r="D159" s="41"/>
      <c r="E159" s="41"/>
      <c r="F159" s="3"/>
    </row>
    <row r="160" spans="4:6">
      <c r="D160" s="41"/>
      <c r="E160" s="41"/>
      <c r="F160" s="3"/>
    </row>
    <row r="161" spans="4:6">
      <c r="D161" s="41"/>
      <c r="E161" s="41"/>
      <c r="F161" s="3"/>
    </row>
    <row r="162" spans="4:6">
      <c r="D162" s="41"/>
      <c r="E162" s="41"/>
      <c r="F162" s="3"/>
    </row>
    <row r="163" spans="4:6">
      <c r="D163" s="41"/>
      <c r="E163" s="41"/>
      <c r="F163" s="3"/>
    </row>
    <row r="164" spans="4:6">
      <c r="D164" s="41"/>
      <c r="E164" s="41"/>
      <c r="F164" s="3"/>
    </row>
    <row r="165" spans="4:6">
      <c r="D165" s="41"/>
      <c r="E165" s="41"/>
      <c r="F165" s="3"/>
    </row>
    <row r="166" spans="4:6">
      <c r="D166" s="41"/>
      <c r="E166" s="41"/>
      <c r="F166" s="3"/>
    </row>
    <row r="167" spans="4:6">
      <c r="D167" s="41"/>
      <c r="E167" s="41"/>
      <c r="F167" s="3"/>
    </row>
    <row r="168" spans="4:6">
      <c r="D168" s="41"/>
      <c r="E168" s="41"/>
      <c r="F168" s="3"/>
    </row>
    <row r="169" spans="4:6">
      <c r="D169" s="41"/>
      <c r="E169" s="41"/>
      <c r="F169" s="3"/>
    </row>
    <row r="170" spans="4:6">
      <c r="D170" s="41"/>
      <c r="E170" s="41"/>
      <c r="F170" s="3"/>
    </row>
    <row r="171" spans="4:6">
      <c r="D171" s="41"/>
      <c r="E171" s="41"/>
      <c r="F171" s="3"/>
    </row>
    <row r="172" spans="4:6">
      <c r="D172" s="41"/>
      <c r="E172" s="41"/>
      <c r="F172" s="3"/>
    </row>
    <row r="173" spans="4:6">
      <c r="D173" s="41"/>
      <c r="E173" s="41"/>
      <c r="F173" s="3"/>
    </row>
    <row r="174" spans="4:6">
      <c r="D174" s="41"/>
      <c r="E174" s="41"/>
      <c r="F174" s="3"/>
    </row>
    <row r="175" spans="4:6">
      <c r="D175" s="41"/>
      <c r="E175" s="41"/>
      <c r="F175" s="3"/>
    </row>
    <row r="176" spans="4:6">
      <c r="D176" s="41"/>
      <c r="E176" s="41"/>
      <c r="F176" s="3"/>
    </row>
    <row r="177" spans="4:6">
      <c r="D177" s="41"/>
      <c r="E177" s="41"/>
      <c r="F177" s="3"/>
    </row>
    <row r="178" spans="4:6">
      <c r="D178" s="41"/>
      <c r="E178" s="41"/>
      <c r="F178" s="3"/>
    </row>
    <row r="179" spans="4:6">
      <c r="D179" s="41"/>
      <c r="E179" s="41"/>
      <c r="F179" s="3"/>
    </row>
    <row r="180" spans="4:6">
      <c r="D180" s="41"/>
      <c r="E180" s="41"/>
      <c r="F180" s="3"/>
    </row>
    <row r="181" spans="4:6">
      <c r="D181" s="41"/>
      <c r="E181" s="41"/>
      <c r="F181" s="3"/>
    </row>
    <row r="182" spans="4:6">
      <c r="D182" s="41"/>
      <c r="E182" s="41"/>
      <c r="F182" s="3"/>
    </row>
    <row r="183" spans="4:6">
      <c r="D183" s="41"/>
      <c r="E183" s="41"/>
      <c r="F183" s="3"/>
    </row>
    <row r="184" spans="4:6">
      <c r="D184" s="41"/>
      <c r="E184" s="41"/>
      <c r="F184" s="3"/>
    </row>
    <row r="185" spans="4:6">
      <c r="D185" s="41"/>
      <c r="E185" s="41"/>
      <c r="F185" s="3"/>
    </row>
    <row r="186" spans="4:6">
      <c r="D186" s="41"/>
      <c r="E186" s="41"/>
      <c r="F186" s="3"/>
    </row>
    <row r="187" spans="4:6">
      <c r="D187" s="41"/>
      <c r="E187" s="41"/>
      <c r="F187" s="3"/>
    </row>
    <row r="188" spans="4:6">
      <c r="D188" s="41"/>
      <c r="E188" s="41"/>
      <c r="F188" s="3"/>
    </row>
    <row r="189" spans="4:6">
      <c r="D189" s="41"/>
      <c r="E189" s="41"/>
      <c r="F189" s="3"/>
    </row>
    <row r="190" spans="4:6">
      <c r="D190" s="41"/>
      <c r="E190" s="41"/>
      <c r="F190" s="3"/>
    </row>
    <row r="191" spans="4:6">
      <c r="D191" s="41"/>
      <c r="E191" s="41"/>
      <c r="F191" s="3"/>
    </row>
    <row r="192" spans="4:6">
      <c r="D192" s="41"/>
      <c r="E192" s="41"/>
      <c r="F192" s="3"/>
    </row>
    <row r="193" spans="4:6">
      <c r="D193" s="41"/>
      <c r="E193" s="41"/>
      <c r="F193" s="3"/>
    </row>
    <row r="194" spans="4:6">
      <c r="D194" s="41"/>
      <c r="E194" s="41"/>
      <c r="F194" s="3"/>
    </row>
    <row r="195" spans="4:6">
      <c r="D195" s="41"/>
      <c r="E195" s="41"/>
      <c r="F195" s="3"/>
    </row>
    <row r="196" spans="4:6">
      <c r="D196" s="41"/>
      <c r="E196" s="41"/>
      <c r="F196" s="3"/>
    </row>
    <row r="197" spans="4:6">
      <c r="D197" s="41"/>
      <c r="E197" s="41"/>
      <c r="F197" s="3"/>
    </row>
    <row r="198" spans="4:6">
      <c r="D198" s="41"/>
      <c r="E198" s="41"/>
      <c r="F198" s="3"/>
    </row>
    <row r="199" spans="4:6">
      <c r="D199" s="41"/>
      <c r="E199" s="41"/>
      <c r="F199" s="3"/>
    </row>
    <row r="200" spans="4:6">
      <c r="D200" s="41"/>
      <c r="E200" s="41"/>
      <c r="F200" s="3"/>
    </row>
    <row r="201" spans="4:6">
      <c r="D201" s="41"/>
      <c r="E201" s="41"/>
      <c r="F201" s="3"/>
    </row>
    <row r="202" spans="4:6">
      <c r="D202" s="41"/>
      <c r="E202" s="41"/>
      <c r="F202" s="3"/>
    </row>
    <row r="203" spans="4:6">
      <c r="D203" s="41"/>
      <c r="E203" s="41"/>
      <c r="F203" s="3"/>
    </row>
    <row r="204" spans="4:6">
      <c r="D204" s="41"/>
      <c r="E204" s="41"/>
      <c r="F204" s="3"/>
    </row>
    <row r="205" spans="4:6">
      <c r="D205" s="41"/>
      <c r="E205" s="41"/>
      <c r="F205" s="3"/>
    </row>
    <row r="206" spans="4:6">
      <c r="D206" s="41"/>
      <c r="E206" s="41"/>
      <c r="F206" s="3"/>
    </row>
    <row r="207" spans="4:6">
      <c r="D207" s="41"/>
      <c r="E207" s="41"/>
      <c r="F207" s="3"/>
    </row>
    <row r="208" spans="4:6">
      <c r="D208" s="41"/>
      <c r="E208" s="41"/>
      <c r="F208" s="3"/>
    </row>
    <row r="209" spans="4:6">
      <c r="D209" s="41"/>
      <c r="E209" s="41"/>
      <c r="F209" s="3"/>
    </row>
    <row r="210" spans="4:6">
      <c r="D210" s="41"/>
      <c r="E210" s="41"/>
      <c r="F210" s="3"/>
    </row>
    <row r="211" spans="4:6">
      <c r="D211" s="41"/>
      <c r="E211" s="41"/>
      <c r="F211" s="3"/>
    </row>
    <row r="212" spans="4:6">
      <c r="D212" s="41"/>
      <c r="E212" s="41"/>
      <c r="F212" s="3"/>
    </row>
    <row r="213" spans="4:6">
      <c r="D213" s="41"/>
      <c r="E213" s="41"/>
      <c r="F213" s="3"/>
    </row>
    <row r="214" spans="4:6">
      <c r="D214" s="41"/>
      <c r="E214" s="41"/>
      <c r="F214" s="3"/>
    </row>
    <row r="215" spans="4:6">
      <c r="D215" s="41"/>
      <c r="E215" s="41"/>
      <c r="F215" s="3"/>
    </row>
    <row r="216" spans="4:6">
      <c r="D216" s="41"/>
      <c r="E216" s="41"/>
      <c r="F216" s="3"/>
    </row>
    <row r="217" spans="4:6">
      <c r="D217" s="41"/>
      <c r="E217" s="41"/>
      <c r="F217" s="3"/>
    </row>
    <row r="218" spans="4:6">
      <c r="D218" s="41"/>
      <c r="E218" s="41"/>
      <c r="F218" s="3"/>
    </row>
    <row r="219" spans="4:6">
      <c r="D219" s="41"/>
      <c r="E219" s="41"/>
      <c r="F219" s="3"/>
    </row>
    <row r="220" spans="4:6">
      <c r="D220" s="41"/>
      <c r="E220" s="41"/>
      <c r="F220" s="3"/>
    </row>
    <row r="221" spans="4:6">
      <c r="D221" s="41"/>
      <c r="E221" s="41"/>
      <c r="F221" s="3"/>
    </row>
    <row r="222" spans="4:6">
      <c r="D222" s="41"/>
      <c r="E222" s="41"/>
      <c r="F222" s="3"/>
    </row>
    <row r="223" spans="4:6">
      <c r="D223" s="41"/>
      <c r="E223" s="41"/>
      <c r="F223" s="3"/>
    </row>
    <row r="224" spans="4:6">
      <c r="D224" s="41"/>
      <c r="E224" s="41"/>
      <c r="F224" s="3"/>
    </row>
    <row r="225" spans="4:6">
      <c r="D225" s="41"/>
      <c r="E225" s="41"/>
      <c r="F225" s="3"/>
    </row>
    <row r="226" spans="4:6">
      <c r="D226" s="41"/>
      <c r="E226" s="41"/>
      <c r="F226" s="3"/>
    </row>
    <row r="227" spans="4:6">
      <c r="D227" s="41"/>
      <c r="E227" s="41"/>
      <c r="F227" s="3"/>
    </row>
    <row r="228" spans="4:6">
      <c r="D228" s="41"/>
      <c r="E228" s="41"/>
      <c r="F228" s="3"/>
    </row>
    <row r="229" spans="4:6">
      <c r="D229" s="41"/>
      <c r="E229" s="41"/>
      <c r="F229" s="3"/>
    </row>
    <row r="230" spans="4:6">
      <c r="D230" s="41"/>
      <c r="E230" s="41"/>
      <c r="F230" s="3"/>
    </row>
    <row r="231" spans="4:6">
      <c r="D231" s="41"/>
      <c r="E231" s="41"/>
      <c r="F231" s="3"/>
    </row>
    <row r="232" spans="4:6">
      <c r="D232" s="41"/>
      <c r="E232" s="41"/>
      <c r="F232" s="3"/>
    </row>
    <row r="233" spans="4:6">
      <c r="D233" s="41"/>
      <c r="E233" s="41"/>
      <c r="F233" s="3"/>
    </row>
    <row r="234" spans="4:6">
      <c r="D234" s="41"/>
      <c r="E234" s="41"/>
      <c r="F234" s="3"/>
    </row>
    <row r="235" spans="4:6">
      <c r="D235" s="41"/>
      <c r="E235" s="41"/>
      <c r="F235" s="3"/>
    </row>
    <row r="236" spans="4:6">
      <c r="D236" s="41"/>
      <c r="E236" s="41"/>
      <c r="F236" s="3"/>
    </row>
    <row r="237" spans="4:6">
      <c r="D237" s="41"/>
      <c r="E237" s="41"/>
      <c r="F237" s="3"/>
    </row>
    <row r="238" spans="4:6">
      <c r="D238" s="41"/>
      <c r="E238" s="41"/>
      <c r="F238" s="3"/>
    </row>
    <row r="239" spans="4:6">
      <c r="D239" s="41"/>
      <c r="E239" s="41"/>
      <c r="F239" s="3"/>
    </row>
    <row r="240" spans="4:6">
      <c r="D240" s="41"/>
      <c r="E240" s="41"/>
      <c r="F240" s="3"/>
    </row>
    <row r="241" spans="4:6">
      <c r="D241" s="41"/>
      <c r="E241" s="41"/>
      <c r="F241" s="3"/>
    </row>
    <row r="242" spans="4:6">
      <c r="D242" s="41"/>
      <c r="E242" s="41"/>
      <c r="F242" s="3"/>
    </row>
    <row r="243" spans="4:6">
      <c r="D243" s="41"/>
      <c r="E243" s="41"/>
      <c r="F243" s="3"/>
    </row>
    <row r="244" spans="4:6">
      <c r="D244" s="41"/>
      <c r="E244" s="41"/>
      <c r="F244" s="3"/>
    </row>
    <row r="245" spans="4:6">
      <c r="D245" s="41"/>
      <c r="E245" s="41"/>
      <c r="F245" s="3"/>
    </row>
    <row r="246" spans="4:6">
      <c r="D246" s="41"/>
      <c r="E246" s="41"/>
      <c r="F246" s="3"/>
    </row>
    <row r="247" spans="4:6">
      <c r="D247" s="41"/>
      <c r="E247" s="41"/>
      <c r="F247" s="3"/>
    </row>
    <row r="248" spans="4:6">
      <c r="D248" s="41"/>
      <c r="E248" s="41"/>
      <c r="F248" s="3"/>
    </row>
    <row r="249" spans="4:6">
      <c r="D249" s="41"/>
      <c r="E249" s="41"/>
      <c r="F249" s="3"/>
    </row>
    <row r="250" spans="4:6">
      <c r="D250" s="41"/>
      <c r="E250" s="41"/>
      <c r="F250" s="3"/>
    </row>
    <row r="251" spans="4:6">
      <c r="D251" s="41"/>
      <c r="E251" s="41"/>
      <c r="F251" s="3"/>
    </row>
    <row r="252" spans="4:6">
      <c r="D252" s="41"/>
      <c r="E252" s="41"/>
      <c r="F252" s="3"/>
    </row>
    <row r="253" spans="4:6">
      <c r="D253" s="41"/>
      <c r="E253" s="41"/>
      <c r="F253" s="3"/>
    </row>
    <row r="254" spans="4:6">
      <c r="D254" s="41"/>
      <c r="E254" s="41"/>
      <c r="F254" s="3"/>
    </row>
    <row r="255" spans="4:6">
      <c r="D255" s="41"/>
      <c r="E255" s="41"/>
      <c r="F255" s="3"/>
    </row>
    <row r="256" spans="4:6">
      <c r="D256" s="41"/>
      <c r="E256" s="41"/>
      <c r="F256" s="3"/>
    </row>
    <row r="257" spans="4:6">
      <c r="D257" s="41"/>
      <c r="E257" s="41"/>
      <c r="F257" s="3"/>
    </row>
    <row r="258" spans="4:6">
      <c r="D258" s="41"/>
      <c r="E258" s="41"/>
      <c r="F258" s="3"/>
    </row>
    <row r="259" spans="4:6">
      <c r="D259" s="41"/>
      <c r="E259" s="41"/>
      <c r="F259" s="3"/>
    </row>
    <row r="260" spans="4:6">
      <c r="D260" s="41"/>
      <c r="E260" s="41"/>
      <c r="F260" s="3"/>
    </row>
    <row r="261" spans="4:6">
      <c r="D261" s="41"/>
      <c r="E261" s="41"/>
      <c r="F261" s="3"/>
    </row>
    <row r="262" spans="4:6">
      <c r="D262" s="41"/>
      <c r="E262" s="41"/>
      <c r="F262" s="3"/>
    </row>
    <row r="263" spans="4:6">
      <c r="D263" s="41"/>
      <c r="E263" s="41"/>
      <c r="F263" s="3"/>
    </row>
    <row r="264" spans="4:6">
      <c r="D264" s="41"/>
      <c r="E264" s="41"/>
      <c r="F264" s="3"/>
    </row>
    <row r="265" spans="4:6">
      <c r="D265" s="41"/>
      <c r="E265" s="41"/>
      <c r="F265" s="3"/>
    </row>
    <row r="266" spans="4:6">
      <c r="D266" s="41"/>
      <c r="E266" s="41"/>
      <c r="F266" s="3"/>
    </row>
    <row r="267" spans="4:6">
      <c r="D267" s="41"/>
      <c r="E267" s="41"/>
      <c r="F267" s="3"/>
    </row>
    <row r="268" spans="4:6">
      <c r="D268" s="41"/>
      <c r="E268" s="41"/>
      <c r="F268" s="3"/>
    </row>
    <row r="269" spans="4:6">
      <c r="D269" s="41"/>
      <c r="E269" s="41"/>
      <c r="F269" s="3"/>
    </row>
    <row r="270" spans="4:6">
      <c r="D270" s="41"/>
      <c r="E270" s="41"/>
      <c r="F270" s="3"/>
    </row>
    <row r="271" spans="4:6">
      <c r="D271" s="41"/>
      <c r="E271" s="41"/>
      <c r="F271" s="3"/>
    </row>
    <row r="272" spans="4:6">
      <c r="D272" s="41"/>
      <c r="E272" s="41"/>
      <c r="F272" s="3"/>
    </row>
    <row r="273" spans="4:6">
      <c r="D273" s="41"/>
      <c r="E273" s="41"/>
      <c r="F273" s="3"/>
    </row>
    <row r="274" spans="4:6">
      <c r="D274" s="41"/>
      <c r="E274" s="41"/>
      <c r="F274" s="3"/>
    </row>
    <row r="275" spans="4:6">
      <c r="D275" s="41"/>
      <c r="E275" s="41"/>
      <c r="F275" s="3"/>
    </row>
    <row r="276" spans="4:6">
      <c r="D276" s="41"/>
      <c r="E276" s="41"/>
      <c r="F276" s="3"/>
    </row>
    <row r="277" spans="4:6">
      <c r="D277" s="41"/>
      <c r="E277" s="41"/>
      <c r="F277" s="3"/>
    </row>
    <row r="278" spans="4:6">
      <c r="D278" s="41"/>
      <c r="E278" s="41"/>
      <c r="F278" s="3"/>
    </row>
    <row r="279" spans="4:6">
      <c r="D279" s="41"/>
      <c r="E279" s="41"/>
      <c r="F279" s="3"/>
    </row>
    <row r="280" spans="4:6">
      <c r="D280" s="41"/>
      <c r="E280" s="41"/>
      <c r="F280" s="3"/>
    </row>
    <row r="281" spans="4:6">
      <c r="D281" s="41"/>
      <c r="E281" s="41"/>
      <c r="F281" s="3"/>
    </row>
    <row r="282" spans="4:6">
      <c r="D282" s="41"/>
      <c r="E282" s="41"/>
      <c r="F282" s="3"/>
    </row>
    <row r="283" spans="4:6">
      <c r="D283" s="41"/>
      <c r="E283" s="41"/>
      <c r="F283" s="3"/>
    </row>
    <row r="284" spans="4:6">
      <c r="D284" s="41"/>
      <c r="E284" s="41"/>
      <c r="F284" s="3"/>
    </row>
    <row r="285" spans="4:6">
      <c r="D285" s="41"/>
      <c r="E285" s="41"/>
      <c r="F285" s="3"/>
    </row>
    <row r="286" spans="4:6">
      <c r="D286" s="41"/>
      <c r="E286" s="41"/>
      <c r="F286" s="3"/>
    </row>
    <row r="287" spans="4:6">
      <c r="D287" s="41"/>
      <c r="E287" s="41"/>
      <c r="F287" s="3"/>
    </row>
    <row r="288" spans="4:6">
      <c r="D288" s="41"/>
      <c r="E288" s="41"/>
      <c r="F288" s="3"/>
    </row>
    <row r="289" spans="4:6">
      <c r="D289" s="41"/>
      <c r="E289" s="41"/>
      <c r="F289" s="3"/>
    </row>
    <row r="290" spans="4:6">
      <c r="D290" s="41"/>
      <c r="E290" s="41"/>
      <c r="F290" s="3"/>
    </row>
    <row r="291" spans="4:6">
      <c r="D291" s="41"/>
      <c r="E291" s="41"/>
      <c r="F291" s="3"/>
    </row>
    <row r="292" spans="4:6">
      <c r="D292" s="41"/>
      <c r="E292" s="41"/>
      <c r="F292" s="3"/>
    </row>
    <row r="293" spans="4:6">
      <c r="D293" s="41"/>
      <c r="E293" s="41"/>
      <c r="F293" s="3"/>
    </row>
    <row r="294" spans="4:6">
      <c r="D294" s="41"/>
      <c r="E294" s="41"/>
      <c r="F294" s="3"/>
    </row>
    <row r="295" spans="4:6">
      <c r="D295" s="41"/>
      <c r="E295" s="41"/>
      <c r="F295" s="3"/>
    </row>
    <row r="296" spans="4:6">
      <c r="D296" s="41"/>
      <c r="E296" s="41"/>
      <c r="F296" s="3"/>
    </row>
    <row r="297" spans="4:6">
      <c r="D297" s="41"/>
      <c r="E297" s="41"/>
      <c r="F297" s="3"/>
    </row>
    <row r="298" spans="4:6">
      <c r="D298" s="41"/>
      <c r="E298" s="41"/>
      <c r="F298" s="3"/>
    </row>
    <row r="299" spans="4:6">
      <c r="D299" s="41"/>
      <c r="E299" s="41"/>
      <c r="F299" s="3"/>
    </row>
    <row r="300" spans="4:6">
      <c r="D300" s="41"/>
      <c r="E300" s="41"/>
      <c r="F300" s="3"/>
    </row>
    <row r="301" spans="4:6">
      <c r="D301" s="41"/>
      <c r="E301" s="41"/>
      <c r="F301" s="3"/>
    </row>
    <row r="302" spans="4:6">
      <c r="D302" s="41"/>
      <c r="E302" s="41"/>
      <c r="F302" s="3"/>
    </row>
    <row r="303" spans="4:6">
      <c r="D303" s="41"/>
      <c r="E303" s="41"/>
      <c r="F303" s="3"/>
    </row>
    <row r="304" spans="4:6">
      <c r="D304" s="41"/>
      <c r="E304" s="41"/>
      <c r="F304" s="3"/>
    </row>
    <row r="305" spans="4:6">
      <c r="D305" s="41"/>
      <c r="E305" s="41"/>
      <c r="F305" s="3"/>
    </row>
    <row r="306" spans="4:6">
      <c r="D306" s="41"/>
      <c r="E306" s="41"/>
      <c r="F306" s="3"/>
    </row>
    <row r="307" spans="4:6">
      <c r="D307" s="41"/>
      <c r="E307" s="41"/>
      <c r="F307" s="3"/>
    </row>
    <row r="308" spans="4:6">
      <c r="D308" s="41"/>
      <c r="E308" s="41"/>
      <c r="F308" s="3"/>
    </row>
    <row r="309" spans="4:6">
      <c r="D309" s="41"/>
      <c r="E309" s="41"/>
      <c r="F309" s="3"/>
    </row>
    <row r="310" spans="4:6">
      <c r="D310" s="41"/>
      <c r="E310" s="41"/>
      <c r="F310" s="3"/>
    </row>
    <row r="311" spans="4:6">
      <c r="D311" s="41"/>
      <c r="E311" s="41"/>
      <c r="F311" s="3"/>
    </row>
    <row r="312" spans="4:6">
      <c r="D312" s="41"/>
      <c r="E312" s="41"/>
      <c r="F312" s="3"/>
    </row>
    <row r="313" spans="4:6">
      <c r="D313" s="41"/>
      <c r="E313" s="41"/>
      <c r="F313" s="3"/>
    </row>
    <row r="314" spans="4:6">
      <c r="D314" s="41"/>
      <c r="E314" s="41"/>
      <c r="F314" s="3"/>
    </row>
    <row r="315" spans="4:6">
      <c r="D315" s="41"/>
      <c r="E315" s="41"/>
      <c r="F315" s="3"/>
    </row>
    <row r="316" spans="4:6">
      <c r="D316" s="41"/>
      <c r="E316" s="41"/>
      <c r="F316" s="3"/>
    </row>
    <row r="317" spans="4:6">
      <c r="D317" s="41"/>
      <c r="E317" s="41"/>
      <c r="F317" s="3"/>
    </row>
    <row r="318" spans="4:6">
      <c r="D318" s="41"/>
      <c r="E318" s="41"/>
      <c r="F318" s="3"/>
    </row>
    <row r="319" spans="4:6">
      <c r="D319" s="41"/>
      <c r="E319" s="41"/>
      <c r="F319" s="3"/>
    </row>
    <row r="320" spans="4:6">
      <c r="D320" s="41"/>
      <c r="E320" s="41"/>
      <c r="F320" s="3"/>
    </row>
    <row r="321" spans="4:6">
      <c r="D321" s="41"/>
      <c r="E321" s="41"/>
      <c r="F321" s="3"/>
    </row>
    <row r="322" spans="4:6">
      <c r="D322" s="41"/>
      <c r="E322" s="41"/>
      <c r="F322" s="3"/>
    </row>
    <row r="323" spans="4:6">
      <c r="D323" s="41"/>
      <c r="E323" s="41"/>
      <c r="F323" s="3"/>
    </row>
    <row r="324" spans="4:6">
      <c r="D324" s="41"/>
      <c r="E324" s="41"/>
      <c r="F324" s="3"/>
    </row>
    <row r="325" spans="4:6">
      <c r="D325" s="41"/>
      <c r="E325" s="41"/>
      <c r="F325" s="3"/>
    </row>
    <row r="326" spans="4:6">
      <c r="D326" s="41"/>
      <c r="E326" s="41"/>
      <c r="F326" s="3"/>
    </row>
    <row r="327" spans="4:6">
      <c r="D327" s="41"/>
      <c r="E327" s="41"/>
      <c r="F327" s="3"/>
    </row>
    <row r="328" spans="4:6">
      <c r="D328" s="41"/>
      <c r="E328" s="41"/>
      <c r="F328" s="3"/>
    </row>
    <row r="329" spans="4:6">
      <c r="D329" s="41"/>
      <c r="E329" s="41"/>
      <c r="F329" s="3"/>
    </row>
    <row r="330" spans="4:6">
      <c r="D330" s="41"/>
      <c r="E330" s="41"/>
      <c r="F330" s="3"/>
    </row>
    <row r="331" spans="4:6">
      <c r="D331" s="41"/>
      <c r="E331" s="41"/>
      <c r="F331" s="3"/>
    </row>
    <row r="332" spans="4:6">
      <c r="D332" s="41"/>
      <c r="E332" s="41"/>
      <c r="F332" s="3"/>
    </row>
    <row r="333" spans="4:6">
      <c r="D333" s="41"/>
      <c r="E333" s="41"/>
      <c r="F333" s="3"/>
    </row>
    <row r="334" spans="4:6">
      <c r="D334" s="41"/>
      <c r="E334" s="41"/>
      <c r="F334" s="3"/>
    </row>
    <row r="335" spans="4:6">
      <c r="D335" s="41"/>
      <c r="E335" s="41"/>
      <c r="F335" s="3"/>
    </row>
    <row r="336" spans="4:6">
      <c r="D336" s="41"/>
      <c r="E336" s="41"/>
      <c r="F336" s="3"/>
    </row>
    <row r="337" spans="4:6">
      <c r="D337" s="41"/>
      <c r="E337" s="41"/>
      <c r="F337" s="3"/>
    </row>
    <row r="338" spans="4:6">
      <c r="D338" s="41"/>
      <c r="E338" s="41"/>
      <c r="F338" s="3"/>
    </row>
    <row r="339" spans="4:6">
      <c r="D339" s="41"/>
      <c r="E339" s="41"/>
      <c r="F339" s="3"/>
    </row>
    <row r="340" spans="4:6">
      <c r="D340" s="41"/>
      <c r="E340" s="41"/>
      <c r="F340" s="3"/>
    </row>
    <row r="341" spans="4:6">
      <c r="D341" s="41"/>
      <c r="E341" s="41"/>
      <c r="F341" s="3"/>
    </row>
    <row r="342" spans="4:6">
      <c r="D342" s="41"/>
      <c r="E342" s="41"/>
      <c r="F342" s="3"/>
    </row>
    <row r="343" spans="4:6">
      <c r="D343" s="41"/>
      <c r="E343" s="41"/>
      <c r="F343" s="3"/>
    </row>
    <row r="344" spans="4:6">
      <c r="D344" s="41"/>
      <c r="E344" s="41"/>
      <c r="F344" s="3"/>
    </row>
    <row r="345" spans="4:6">
      <c r="D345" s="41"/>
      <c r="E345" s="41"/>
      <c r="F345" s="3"/>
    </row>
    <row r="346" spans="4:6">
      <c r="D346" s="41"/>
      <c r="E346" s="41"/>
      <c r="F346" s="3"/>
    </row>
    <row r="347" spans="4:6">
      <c r="D347" s="41"/>
      <c r="E347" s="41"/>
      <c r="F347" s="3"/>
    </row>
    <row r="348" spans="4:6">
      <c r="D348" s="41"/>
      <c r="E348" s="41"/>
      <c r="F348" s="3"/>
    </row>
    <row r="349" spans="4:6">
      <c r="D349" s="41"/>
      <c r="E349" s="41"/>
      <c r="F349" s="3"/>
    </row>
    <row r="350" spans="4:6">
      <c r="D350" s="41"/>
      <c r="E350" s="41"/>
      <c r="F350" s="3"/>
    </row>
    <row r="351" spans="4:6">
      <c r="D351" s="41"/>
      <c r="E351" s="41"/>
      <c r="F351" s="3"/>
    </row>
    <row r="352" spans="4:6">
      <c r="D352" s="41"/>
      <c r="E352" s="41"/>
      <c r="F352" s="3"/>
    </row>
    <row r="353" spans="4:6">
      <c r="D353" s="41"/>
      <c r="E353" s="41"/>
      <c r="F353" s="3"/>
    </row>
    <row r="354" spans="4:6">
      <c r="D354" s="41"/>
      <c r="E354" s="41"/>
      <c r="F354" s="3"/>
    </row>
    <row r="355" spans="4:6">
      <c r="D355" s="41"/>
      <c r="E355" s="41"/>
      <c r="F355" s="3"/>
    </row>
    <row r="356" spans="4:6">
      <c r="D356" s="41"/>
      <c r="E356" s="41"/>
      <c r="F356" s="3"/>
    </row>
    <row r="357" spans="4:6">
      <c r="D357" s="41"/>
      <c r="E357" s="41"/>
      <c r="F357" s="3"/>
    </row>
    <row r="358" spans="4:6">
      <c r="D358" s="41"/>
      <c r="E358" s="41"/>
      <c r="F358" s="3"/>
    </row>
    <row r="359" spans="4:6">
      <c r="D359" s="41"/>
      <c r="E359" s="41"/>
      <c r="F359" s="3"/>
    </row>
    <row r="360" spans="4:6">
      <c r="D360" s="41"/>
      <c r="E360" s="41"/>
      <c r="F360" s="3"/>
    </row>
    <row r="361" spans="4:6">
      <c r="D361" s="41"/>
      <c r="E361" s="41"/>
      <c r="F361" s="3"/>
    </row>
    <row r="362" spans="4:6">
      <c r="D362" s="41"/>
      <c r="E362" s="41"/>
      <c r="F362" s="3"/>
    </row>
    <row r="363" spans="4:6">
      <c r="D363" s="41"/>
      <c r="E363" s="41"/>
      <c r="F363" s="3"/>
    </row>
    <row r="364" spans="4:6">
      <c r="D364" s="41"/>
      <c r="E364" s="41"/>
      <c r="F364" s="3"/>
    </row>
    <row r="365" spans="4:6">
      <c r="D365" s="41"/>
      <c r="E365" s="41"/>
      <c r="F365" s="3"/>
    </row>
    <row r="366" spans="4:6">
      <c r="D366" s="41"/>
      <c r="E366" s="41"/>
      <c r="F366" s="3"/>
    </row>
    <row r="367" spans="4:6">
      <c r="D367" s="41"/>
      <c r="E367" s="41"/>
      <c r="F367" s="3"/>
    </row>
    <row r="368" spans="4:6">
      <c r="D368" s="41"/>
      <c r="E368" s="41"/>
      <c r="F368" s="3"/>
    </row>
    <row r="369" spans="4:6">
      <c r="D369" s="41"/>
      <c r="E369" s="41"/>
      <c r="F369" s="3"/>
    </row>
    <row r="370" spans="4:6">
      <c r="D370" s="41"/>
      <c r="E370" s="41"/>
      <c r="F370" s="3"/>
    </row>
    <row r="371" spans="4:6">
      <c r="D371" s="41"/>
      <c r="E371" s="41"/>
      <c r="F371" s="3"/>
    </row>
    <row r="372" spans="4:6">
      <c r="D372" s="41"/>
      <c r="E372" s="41"/>
      <c r="F372" s="3"/>
    </row>
    <row r="373" spans="4:6">
      <c r="D373" s="41"/>
      <c r="E373" s="41"/>
      <c r="F373" s="3"/>
    </row>
    <row r="374" spans="4:6">
      <c r="D374" s="41"/>
      <c r="E374" s="41"/>
      <c r="F374" s="3"/>
    </row>
    <row r="375" spans="4:6">
      <c r="D375" s="41"/>
      <c r="E375" s="41"/>
      <c r="F375" s="3"/>
    </row>
    <row r="376" spans="4:6">
      <c r="D376" s="41"/>
      <c r="E376" s="41"/>
      <c r="F376" s="3"/>
    </row>
    <row r="377" spans="4:6">
      <c r="D377" s="41"/>
      <c r="E377" s="41"/>
      <c r="F377" s="3"/>
    </row>
    <row r="378" spans="4:6">
      <c r="D378" s="41"/>
      <c r="E378" s="41"/>
      <c r="F378" s="3"/>
    </row>
    <row r="379" spans="4:6">
      <c r="D379" s="41"/>
      <c r="E379" s="41"/>
      <c r="F379" s="3"/>
    </row>
    <row r="380" spans="4:6">
      <c r="D380" s="41"/>
      <c r="E380" s="41"/>
      <c r="F380" s="3"/>
    </row>
    <row r="381" spans="4:6">
      <c r="D381" s="41"/>
      <c r="E381" s="41"/>
      <c r="F381" s="3"/>
    </row>
    <row r="382" spans="4:6">
      <c r="D382" s="41"/>
      <c r="E382" s="41"/>
      <c r="F382" s="3"/>
    </row>
    <row r="383" spans="4:6">
      <c r="D383" s="41"/>
      <c r="E383" s="41"/>
      <c r="F383" s="3"/>
    </row>
    <row r="384" spans="4:6">
      <c r="D384" s="41"/>
      <c r="E384" s="41"/>
      <c r="F384" s="3"/>
    </row>
    <row r="385" spans="4:6">
      <c r="D385" s="41"/>
      <c r="E385" s="41"/>
      <c r="F385" s="3"/>
    </row>
    <row r="386" spans="4:6">
      <c r="D386" s="41"/>
      <c r="E386" s="41"/>
      <c r="F386" s="3"/>
    </row>
    <row r="387" spans="4:6">
      <c r="D387" s="41"/>
      <c r="E387" s="41"/>
      <c r="F387" s="3"/>
    </row>
    <row r="388" spans="4:6">
      <c r="D388" s="41"/>
      <c r="E388" s="41"/>
      <c r="F388" s="3"/>
    </row>
    <row r="389" spans="4:6">
      <c r="D389" s="41"/>
      <c r="E389" s="41"/>
      <c r="F389" s="3"/>
    </row>
    <row r="390" spans="4:6">
      <c r="D390" s="41"/>
      <c r="E390" s="41"/>
      <c r="F390" s="3"/>
    </row>
    <row r="391" spans="4:6">
      <c r="D391" s="41"/>
      <c r="E391" s="41"/>
      <c r="F391" s="3"/>
    </row>
    <row r="392" spans="4:6">
      <c r="D392" s="41"/>
      <c r="E392" s="41"/>
      <c r="F392" s="3"/>
    </row>
    <row r="393" spans="4:6">
      <c r="D393" s="41"/>
      <c r="E393" s="41"/>
      <c r="F393" s="3"/>
    </row>
    <row r="394" spans="4:6">
      <c r="D394" s="41"/>
      <c r="E394" s="41"/>
      <c r="F394" s="3"/>
    </row>
    <row r="395" spans="4:6">
      <c r="D395" s="41"/>
      <c r="E395" s="41"/>
      <c r="F395" s="3"/>
    </row>
    <row r="396" spans="4:6">
      <c r="D396" s="41"/>
      <c r="E396" s="41"/>
      <c r="F396" s="3"/>
    </row>
    <row r="397" spans="4:6">
      <c r="D397" s="41"/>
      <c r="E397" s="41"/>
      <c r="F397" s="3"/>
    </row>
    <row r="398" spans="4:6">
      <c r="D398" s="41"/>
      <c r="E398" s="41"/>
      <c r="F398" s="3"/>
    </row>
    <row r="399" spans="4:6">
      <c r="D399" s="41"/>
      <c r="E399" s="41"/>
      <c r="F399" s="3"/>
    </row>
    <row r="400" spans="4:6">
      <c r="D400" s="41"/>
      <c r="E400" s="41"/>
      <c r="F400" s="3"/>
    </row>
    <row r="401" spans="4:6">
      <c r="D401" s="41"/>
      <c r="E401" s="41"/>
      <c r="F401" s="3"/>
    </row>
    <row r="402" spans="4:6">
      <c r="D402" s="41"/>
      <c r="E402" s="41"/>
      <c r="F402" s="3"/>
    </row>
    <row r="403" spans="4:6">
      <c r="D403" s="41"/>
      <c r="E403" s="41"/>
      <c r="F403" s="3"/>
    </row>
    <row r="404" spans="4:6">
      <c r="D404" s="41"/>
      <c r="E404" s="41"/>
      <c r="F404" s="3"/>
    </row>
    <row r="405" spans="4:6">
      <c r="D405" s="41"/>
      <c r="E405" s="41"/>
      <c r="F405" s="3"/>
    </row>
    <row r="406" spans="4:6">
      <c r="D406" s="41"/>
      <c r="E406" s="41"/>
      <c r="F406" s="3"/>
    </row>
    <row r="407" spans="4:6">
      <c r="D407" s="41"/>
      <c r="E407" s="41"/>
      <c r="F407" s="3"/>
    </row>
    <row r="408" spans="4:6">
      <c r="D408" s="41"/>
      <c r="E408" s="41"/>
      <c r="F408" s="3"/>
    </row>
    <row r="409" spans="4:6">
      <c r="D409" s="41"/>
      <c r="E409" s="41"/>
      <c r="F409" s="3"/>
    </row>
    <row r="410" spans="4:6">
      <c r="D410" s="41"/>
      <c r="E410" s="41"/>
      <c r="F410" s="3"/>
    </row>
    <row r="411" spans="4:6">
      <c r="D411" s="41"/>
      <c r="E411" s="41"/>
      <c r="F411" s="3"/>
    </row>
    <row r="412" spans="4:6">
      <c r="D412" s="41"/>
      <c r="E412" s="41"/>
      <c r="F412" s="3"/>
    </row>
    <row r="413" spans="4:6">
      <c r="D413" s="41"/>
      <c r="E413" s="41"/>
      <c r="F413" s="3"/>
    </row>
    <row r="414" spans="4:6">
      <c r="D414" s="41"/>
      <c r="E414" s="41"/>
      <c r="F414" s="3"/>
    </row>
    <row r="415" spans="4:6">
      <c r="D415" s="41"/>
      <c r="E415" s="41"/>
      <c r="F415" s="3"/>
    </row>
    <row r="416" spans="4:6">
      <c r="D416" s="41"/>
      <c r="E416" s="41"/>
      <c r="F416" s="3"/>
    </row>
    <row r="417" spans="4:6">
      <c r="D417" s="41"/>
      <c r="E417" s="41"/>
      <c r="F417" s="3"/>
    </row>
    <row r="418" spans="4:6">
      <c r="D418" s="41"/>
      <c r="E418" s="41"/>
      <c r="F418" s="3"/>
    </row>
    <row r="419" spans="4:6">
      <c r="D419" s="41"/>
      <c r="E419" s="41"/>
      <c r="F419" s="3"/>
    </row>
    <row r="420" spans="4:6">
      <c r="D420" s="41"/>
      <c r="E420" s="41"/>
      <c r="F420" s="3"/>
    </row>
    <row r="421" spans="4:6">
      <c r="D421" s="41"/>
      <c r="E421" s="41"/>
      <c r="F421" s="3"/>
    </row>
    <row r="422" spans="4:6">
      <c r="D422" s="41"/>
      <c r="E422" s="41"/>
      <c r="F422" s="3"/>
    </row>
    <row r="423" spans="4:6">
      <c r="D423" s="41"/>
      <c r="E423" s="41"/>
      <c r="F423" s="3"/>
    </row>
    <row r="424" spans="4:6">
      <c r="D424" s="41"/>
      <c r="E424" s="41"/>
      <c r="F424" s="3"/>
    </row>
    <row r="425" spans="4:6">
      <c r="D425" s="41"/>
      <c r="E425" s="41"/>
      <c r="F425" s="3"/>
    </row>
    <row r="426" spans="4:6">
      <c r="D426" s="41"/>
      <c r="E426" s="41"/>
      <c r="F426" s="3"/>
    </row>
    <row r="427" spans="4:6">
      <c r="D427" s="41"/>
      <c r="E427" s="41"/>
      <c r="F427" s="3"/>
    </row>
    <row r="428" spans="4:6">
      <c r="D428" s="41"/>
      <c r="E428" s="41"/>
      <c r="F428" s="3"/>
    </row>
    <row r="429" spans="4:6">
      <c r="D429" s="41"/>
      <c r="E429" s="41"/>
      <c r="F429" s="3"/>
    </row>
    <row r="430" spans="4:6">
      <c r="D430" s="41"/>
      <c r="E430" s="41"/>
      <c r="F430" s="3"/>
    </row>
    <row r="431" spans="4:6">
      <c r="D431" s="41"/>
      <c r="E431" s="41"/>
      <c r="F431" s="3"/>
    </row>
    <row r="432" spans="4:6">
      <c r="D432" s="41"/>
      <c r="E432" s="41"/>
      <c r="F432" s="3"/>
    </row>
    <row r="433" spans="4:6">
      <c r="D433" s="41"/>
      <c r="E433" s="41"/>
      <c r="F433" s="3"/>
    </row>
    <row r="434" spans="4:6">
      <c r="D434" s="41"/>
      <c r="E434" s="41"/>
      <c r="F434" s="3"/>
    </row>
    <row r="435" spans="4:6">
      <c r="D435" s="41"/>
      <c r="E435" s="41"/>
      <c r="F435" s="3"/>
    </row>
    <row r="436" spans="4:6">
      <c r="D436" s="41"/>
      <c r="E436" s="41"/>
      <c r="F436" s="3"/>
    </row>
    <row r="437" spans="4:6">
      <c r="D437" s="41"/>
      <c r="E437" s="41"/>
      <c r="F437" s="3"/>
    </row>
    <row r="438" spans="4:6">
      <c r="D438" s="41"/>
      <c r="E438" s="41"/>
      <c r="F438" s="3"/>
    </row>
    <row r="439" spans="4:6">
      <c r="D439" s="41"/>
      <c r="E439" s="41"/>
      <c r="F439" s="3"/>
    </row>
    <row r="440" spans="4:6">
      <c r="D440" s="41"/>
      <c r="E440" s="41"/>
      <c r="F440" s="3"/>
    </row>
    <row r="441" spans="4:6">
      <c r="D441" s="41"/>
      <c r="E441" s="41"/>
      <c r="F441" s="3"/>
    </row>
    <row r="442" spans="4:6">
      <c r="D442" s="41"/>
      <c r="E442" s="41"/>
      <c r="F442" s="3"/>
    </row>
    <row r="443" spans="4:6">
      <c r="D443" s="41"/>
      <c r="E443" s="41"/>
      <c r="F443" s="3"/>
    </row>
    <row r="444" spans="4:6">
      <c r="D444" s="41"/>
      <c r="E444" s="41"/>
      <c r="F444" s="3"/>
    </row>
    <row r="445" spans="4:6">
      <c r="D445" s="41"/>
      <c r="E445" s="41"/>
      <c r="F445" s="3"/>
    </row>
    <row r="446" spans="4:6">
      <c r="D446" s="41"/>
      <c r="E446" s="41"/>
      <c r="F446" s="3"/>
    </row>
    <row r="447" spans="4:6">
      <c r="D447" s="41"/>
      <c r="E447" s="41"/>
      <c r="F447" s="3"/>
    </row>
    <row r="448" spans="4:6">
      <c r="D448" s="41"/>
      <c r="E448" s="41"/>
      <c r="F448" s="3"/>
    </row>
    <row r="449" spans="4:6">
      <c r="D449" s="41"/>
      <c r="E449" s="41"/>
      <c r="F449" s="3"/>
    </row>
    <row r="450" spans="4:6">
      <c r="D450" s="41"/>
      <c r="E450" s="41"/>
      <c r="F450" s="3"/>
    </row>
    <row r="451" spans="4:6">
      <c r="D451" s="41"/>
      <c r="E451" s="41"/>
      <c r="F451" s="3"/>
    </row>
    <row r="452" spans="4:6">
      <c r="D452" s="41"/>
      <c r="E452" s="41"/>
      <c r="F452" s="3"/>
    </row>
    <row r="453" spans="4:6">
      <c r="D453" s="41"/>
      <c r="E453" s="41"/>
      <c r="F453" s="3"/>
    </row>
    <row r="454" spans="4:6">
      <c r="D454" s="41"/>
      <c r="E454" s="41"/>
      <c r="F454" s="3"/>
    </row>
    <row r="455" spans="4:6">
      <c r="D455" s="41"/>
      <c r="E455" s="41"/>
      <c r="F455" s="3"/>
    </row>
    <row r="456" spans="4:6">
      <c r="D456" s="41"/>
      <c r="E456" s="41"/>
      <c r="F456" s="3"/>
    </row>
    <row r="457" spans="4:6">
      <c r="D457" s="41"/>
      <c r="E457" s="41"/>
      <c r="F457" s="3"/>
    </row>
    <row r="458" spans="4:6">
      <c r="D458" s="41"/>
      <c r="E458" s="41"/>
      <c r="F458" s="3"/>
    </row>
    <row r="459" spans="4:6">
      <c r="D459" s="41"/>
      <c r="E459" s="41"/>
      <c r="F459" s="3"/>
    </row>
    <row r="460" spans="4:6">
      <c r="D460" s="41"/>
      <c r="E460" s="41"/>
      <c r="F460" s="3"/>
    </row>
    <row r="461" spans="4:6">
      <c r="D461" s="41"/>
      <c r="E461" s="41"/>
      <c r="F461" s="3"/>
    </row>
    <row r="462" spans="4:6">
      <c r="D462" s="41"/>
      <c r="E462" s="41"/>
      <c r="F462" s="3"/>
    </row>
    <row r="463" spans="4:6">
      <c r="D463" s="41"/>
      <c r="E463" s="41"/>
      <c r="F463" s="3"/>
    </row>
    <row r="464" spans="4:6">
      <c r="D464" s="41"/>
      <c r="E464" s="41"/>
      <c r="F464" s="3"/>
    </row>
    <row r="465" spans="4:6">
      <c r="D465" s="41"/>
      <c r="E465" s="41"/>
      <c r="F465" s="3"/>
    </row>
    <row r="466" spans="4:6">
      <c r="D466" s="41"/>
      <c r="E466" s="41"/>
      <c r="F466" s="3"/>
    </row>
    <row r="467" spans="4:6">
      <c r="D467" s="41"/>
      <c r="E467" s="41"/>
      <c r="F467" s="3"/>
    </row>
    <row r="468" spans="4:6">
      <c r="D468" s="41"/>
      <c r="E468" s="41"/>
      <c r="F468" s="3"/>
    </row>
    <row r="469" spans="4:6">
      <c r="D469" s="41"/>
      <c r="E469" s="41"/>
      <c r="F469" s="3"/>
    </row>
    <row r="470" spans="4:6">
      <c r="D470" s="41"/>
      <c r="E470" s="41"/>
      <c r="F470" s="3"/>
    </row>
    <row r="471" spans="4:6">
      <c r="D471" s="41"/>
      <c r="E471" s="41"/>
      <c r="F471" s="3"/>
    </row>
    <row r="472" spans="4:6">
      <c r="D472" s="41"/>
      <c r="E472" s="41"/>
      <c r="F472" s="3"/>
    </row>
    <row r="473" spans="4:6">
      <c r="D473" s="41"/>
      <c r="E473" s="41"/>
      <c r="F473" s="3"/>
    </row>
    <row r="474" spans="4:6">
      <c r="D474" s="41"/>
      <c r="E474" s="41"/>
      <c r="F474" s="3"/>
    </row>
    <row r="475" spans="4:6">
      <c r="D475" s="41"/>
      <c r="E475" s="41"/>
      <c r="F475" s="3"/>
    </row>
    <row r="476" spans="4:6">
      <c r="D476" s="41"/>
      <c r="E476" s="41"/>
      <c r="F476" s="3"/>
    </row>
    <row r="477" spans="4:6">
      <c r="D477" s="41"/>
      <c r="E477" s="41"/>
      <c r="F477" s="3"/>
    </row>
    <row r="478" spans="4:6">
      <c r="D478" s="41"/>
      <c r="E478" s="41"/>
      <c r="F478" s="3"/>
    </row>
    <row r="479" spans="4:6">
      <c r="D479" s="41"/>
      <c r="E479" s="41"/>
      <c r="F479" s="3"/>
    </row>
    <row r="480" spans="4:6">
      <c r="D480" s="41"/>
      <c r="E480" s="41"/>
      <c r="F480" s="3"/>
    </row>
    <row r="481" spans="4:6">
      <c r="D481" s="41"/>
      <c r="E481" s="41"/>
      <c r="F481" s="3"/>
    </row>
    <row r="482" spans="4:6">
      <c r="D482" s="41"/>
      <c r="E482" s="41"/>
      <c r="F482" s="3"/>
    </row>
    <row r="483" spans="4:6">
      <c r="D483" s="41"/>
      <c r="E483" s="41"/>
      <c r="F483" s="3"/>
    </row>
    <row r="484" spans="4:6">
      <c r="D484" s="41"/>
      <c r="E484" s="41"/>
      <c r="F484" s="3"/>
    </row>
    <row r="485" spans="4:6">
      <c r="D485" s="41"/>
      <c r="E485" s="41"/>
      <c r="F485" s="3"/>
    </row>
    <row r="486" spans="4:6">
      <c r="D486" s="41"/>
      <c r="E486" s="41"/>
      <c r="F486" s="3"/>
    </row>
    <row r="487" spans="4:6">
      <c r="D487" s="41"/>
      <c r="E487" s="41"/>
      <c r="F487" s="3"/>
    </row>
    <row r="488" spans="4:6">
      <c r="D488" s="41"/>
      <c r="E488" s="41"/>
      <c r="F488" s="3"/>
    </row>
    <row r="489" spans="4:6">
      <c r="D489" s="41"/>
      <c r="E489" s="41"/>
      <c r="F489" s="3"/>
    </row>
    <row r="490" spans="4:6">
      <c r="D490" s="41"/>
      <c r="E490" s="41"/>
      <c r="F490" s="3"/>
    </row>
    <row r="491" spans="4:6">
      <c r="D491" s="41"/>
      <c r="E491" s="41"/>
      <c r="F491" s="3"/>
    </row>
    <row r="492" spans="4:6">
      <c r="D492" s="41"/>
      <c r="E492" s="41"/>
      <c r="F492" s="3"/>
    </row>
    <row r="493" spans="4:6">
      <c r="D493" s="41"/>
      <c r="E493" s="41"/>
      <c r="F493" s="3"/>
    </row>
    <row r="494" spans="4:6">
      <c r="D494" s="41"/>
      <c r="E494" s="41"/>
      <c r="F494" s="3"/>
    </row>
    <row r="495" spans="4:6">
      <c r="D495" s="41"/>
      <c r="E495" s="41"/>
      <c r="F495" s="3"/>
    </row>
    <row r="496" spans="4:6">
      <c r="D496" s="41"/>
      <c r="E496" s="41"/>
      <c r="F496" s="3"/>
    </row>
    <row r="497" spans="4:6">
      <c r="D497" s="41"/>
      <c r="E497" s="41"/>
      <c r="F497" s="3"/>
    </row>
    <row r="498" spans="4:6">
      <c r="D498" s="41"/>
      <c r="E498" s="41"/>
      <c r="F498" s="3"/>
    </row>
    <row r="499" spans="4:6">
      <c r="D499" s="41"/>
      <c r="E499" s="41"/>
      <c r="F499" s="3"/>
    </row>
    <row r="500" spans="4:6">
      <c r="D500" s="41"/>
      <c r="E500" s="41"/>
      <c r="F500" s="3"/>
    </row>
    <row r="501" spans="4:6">
      <c r="D501" s="41"/>
      <c r="E501" s="41"/>
      <c r="F501" s="3"/>
    </row>
    <row r="502" spans="4:6">
      <c r="D502" s="41"/>
      <c r="E502" s="41"/>
      <c r="F502" s="3"/>
    </row>
    <row r="503" spans="4:6">
      <c r="D503" s="41"/>
      <c r="E503" s="41"/>
      <c r="F503" s="3"/>
    </row>
    <row r="504" spans="4:6">
      <c r="D504" s="41"/>
      <c r="E504" s="41"/>
      <c r="F504" s="3"/>
    </row>
    <row r="505" spans="4:6">
      <c r="D505" s="41"/>
      <c r="E505" s="41"/>
      <c r="F505" s="3"/>
    </row>
    <row r="506" spans="4:6">
      <c r="D506" s="41"/>
      <c r="E506" s="41"/>
      <c r="F506" s="3"/>
    </row>
    <row r="507" spans="4:6">
      <c r="D507" s="41"/>
      <c r="E507" s="41"/>
      <c r="F507" s="3"/>
    </row>
    <row r="508" spans="4:6">
      <c r="D508" s="41"/>
      <c r="E508" s="41"/>
      <c r="F508" s="3"/>
    </row>
    <row r="509" spans="4:6">
      <c r="D509" s="41"/>
      <c r="E509" s="41"/>
      <c r="F509" s="3"/>
    </row>
    <row r="510" spans="4:6">
      <c r="D510" s="41"/>
      <c r="E510" s="41"/>
      <c r="F510" s="3"/>
    </row>
    <row r="511" spans="4:6">
      <c r="D511" s="41"/>
      <c r="E511" s="41"/>
      <c r="F511" s="3"/>
    </row>
    <row r="512" spans="4:6">
      <c r="D512" s="41"/>
      <c r="E512" s="41"/>
      <c r="F512" s="3"/>
    </row>
    <row r="513" spans="4:6">
      <c r="D513" s="41"/>
      <c r="E513" s="41"/>
      <c r="F513" s="3"/>
    </row>
    <row r="514" spans="4:6">
      <c r="D514" s="41"/>
      <c r="E514" s="41"/>
      <c r="F514" s="3"/>
    </row>
    <row r="515" spans="4:6">
      <c r="D515" s="41"/>
      <c r="E515" s="41"/>
      <c r="F515" s="3"/>
    </row>
    <row r="516" spans="4:6">
      <c r="D516" s="41"/>
      <c r="E516" s="41"/>
      <c r="F516" s="3"/>
    </row>
    <row r="517" spans="4:6">
      <c r="D517" s="41"/>
      <c r="E517" s="41"/>
      <c r="F517" s="3"/>
    </row>
    <row r="518" spans="4:6">
      <c r="D518" s="41"/>
      <c r="E518" s="41"/>
      <c r="F518" s="3"/>
    </row>
    <row r="519" spans="4:6">
      <c r="D519" s="41"/>
      <c r="E519" s="41"/>
      <c r="F519" s="3"/>
    </row>
    <row r="520" spans="4:6">
      <c r="D520" s="41"/>
      <c r="E520" s="41"/>
      <c r="F520" s="3"/>
    </row>
    <row r="521" spans="4:6">
      <c r="D521" s="41"/>
      <c r="E521" s="41"/>
      <c r="F521" s="3"/>
    </row>
    <row r="522" spans="4:6">
      <c r="D522" s="41"/>
      <c r="E522" s="41"/>
      <c r="F522" s="3"/>
    </row>
    <row r="523" spans="4:6">
      <c r="D523" s="41"/>
      <c r="E523" s="41"/>
      <c r="F523" s="3"/>
    </row>
    <row r="524" spans="4:6">
      <c r="D524" s="41"/>
      <c r="E524" s="41"/>
      <c r="F524" s="3"/>
    </row>
    <row r="525" spans="4:6">
      <c r="D525" s="41"/>
      <c r="E525" s="41"/>
      <c r="F525" s="3"/>
    </row>
    <row r="526" spans="4:6">
      <c r="D526" s="41"/>
      <c r="E526" s="41"/>
      <c r="F526" s="3"/>
    </row>
    <row r="527" spans="4:6">
      <c r="D527" s="41"/>
      <c r="E527" s="41"/>
      <c r="F527" s="3"/>
    </row>
    <row r="528" spans="4:6">
      <c r="D528" s="41"/>
      <c r="E528" s="41"/>
      <c r="F528" s="3"/>
    </row>
    <row r="529" spans="4:6">
      <c r="D529" s="41"/>
      <c r="E529" s="41"/>
      <c r="F529" s="3"/>
    </row>
    <row r="530" spans="4:6">
      <c r="D530" s="41"/>
      <c r="E530" s="41"/>
      <c r="F530" s="3"/>
    </row>
    <row r="531" spans="4:6">
      <c r="D531" s="41"/>
      <c r="E531" s="41"/>
      <c r="F531" s="3"/>
    </row>
    <row r="532" spans="4:6">
      <c r="D532" s="41"/>
      <c r="E532" s="41"/>
      <c r="F532" s="3"/>
    </row>
    <row r="533" spans="4:6">
      <c r="D533" s="41"/>
      <c r="E533" s="41"/>
      <c r="F533" s="3"/>
    </row>
    <row r="534" spans="4:6">
      <c r="D534" s="41"/>
      <c r="E534" s="41"/>
      <c r="F534" s="3"/>
    </row>
    <row r="535" spans="4:6">
      <c r="D535" s="41"/>
      <c r="E535" s="41"/>
      <c r="F535" s="3"/>
    </row>
    <row r="536" spans="4:6">
      <c r="D536" s="41"/>
      <c r="E536" s="41"/>
      <c r="F536" s="3"/>
    </row>
    <row r="537" spans="4:6">
      <c r="D537" s="41"/>
      <c r="E537" s="41"/>
      <c r="F537" s="3"/>
    </row>
    <row r="538" spans="4:6">
      <c r="D538" s="41"/>
      <c r="E538" s="41"/>
      <c r="F538" s="3"/>
    </row>
    <row r="539" spans="4:6">
      <c r="D539" s="41"/>
      <c r="E539" s="41"/>
      <c r="F539" s="3"/>
    </row>
    <row r="540" spans="4:6">
      <c r="D540" s="41"/>
      <c r="E540" s="41"/>
      <c r="F540" s="3"/>
    </row>
    <row r="541" spans="4:6">
      <c r="D541" s="41"/>
      <c r="E541" s="41"/>
      <c r="F541" s="3"/>
    </row>
    <row r="542" spans="4:6">
      <c r="D542" s="41"/>
      <c r="E542" s="41"/>
      <c r="F542" s="3"/>
    </row>
    <row r="543" spans="4:6">
      <c r="D543" s="41"/>
      <c r="E543" s="41"/>
      <c r="F543" s="3"/>
    </row>
    <row r="544" spans="4:6">
      <c r="D544" s="41"/>
      <c r="E544" s="41"/>
      <c r="F544" s="3"/>
    </row>
    <row r="545" spans="4:6">
      <c r="D545" s="41"/>
      <c r="E545" s="41"/>
      <c r="F545" s="3"/>
    </row>
    <row r="546" spans="4:6">
      <c r="D546" s="41"/>
      <c r="E546" s="41"/>
      <c r="F546" s="3"/>
    </row>
    <row r="547" spans="4:6">
      <c r="D547" s="41"/>
      <c r="E547" s="41"/>
      <c r="F547" s="3"/>
    </row>
    <row r="548" spans="4:6">
      <c r="D548" s="41"/>
      <c r="E548" s="41"/>
      <c r="F548" s="3"/>
    </row>
    <row r="549" spans="4:6">
      <c r="D549" s="41"/>
      <c r="E549" s="41"/>
      <c r="F549" s="3"/>
    </row>
    <row r="550" spans="4:6">
      <c r="D550" s="41"/>
      <c r="E550" s="41"/>
      <c r="F550" s="3"/>
    </row>
    <row r="551" spans="4:6">
      <c r="D551" s="41"/>
      <c r="E551" s="41"/>
      <c r="F551" s="3"/>
    </row>
    <row r="552" spans="4:6">
      <c r="D552" s="41"/>
      <c r="E552" s="41"/>
      <c r="F552" s="3"/>
    </row>
    <row r="553" spans="4:6">
      <c r="D553" s="41"/>
      <c r="E553" s="41"/>
      <c r="F553" s="3"/>
    </row>
    <row r="554" spans="4:6">
      <c r="D554" s="41"/>
      <c r="E554" s="41"/>
      <c r="F554" s="3"/>
    </row>
    <row r="555" spans="4:6">
      <c r="D555" s="41"/>
      <c r="E555" s="41"/>
      <c r="F555" s="3"/>
    </row>
    <row r="556" spans="4:6">
      <c r="D556" s="41"/>
      <c r="E556" s="41"/>
      <c r="F556" s="3"/>
    </row>
    <row r="557" spans="4:6">
      <c r="D557" s="41"/>
      <c r="E557" s="41"/>
      <c r="F557" s="3"/>
    </row>
    <row r="558" spans="4:6">
      <c r="D558" s="41"/>
      <c r="E558" s="41"/>
      <c r="F558" s="3"/>
    </row>
    <row r="559" spans="4:6">
      <c r="D559" s="41"/>
      <c r="E559" s="41"/>
      <c r="F559" s="3"/>
    </row>
    <row r="560" spans="4:6">
      <c r="D560" s="41"/>
      <c r="E560" s="41"/>
      <c r="F560" s="3"/>
    </row>
    <row r="561" spans="4:6">
      <c r="D561" s="41"/>
      <c r="E561" s="41"/>
      <c r="F561" s="3"/>
    </row>
    <row r="562" spans="4:6">
      <c r="D562" s="41"/>
      <c r="E562" s="41"/>
      <c r="F562" s="3"/>
    </row>
    <row r="563" spans="4:6">
      <c r="D563" s="41"/>
      <c r="E563" s="41"/>
      <c r="F563" s="3"/>
    </row>
    <row r="564" spans="4:6">
      <c r="D564" s="41"/>
      <c r="E564" s="41"/>
      <c r="F564" s="3"/>
    </row>
    <row r="565" spans="4:6">
      <c r="D565" s="41"/>
      <c r="E565" s="41"/>
      <c r="F565" s="3"/>
    </row>
    <row r="566" spans="4:6">
      <c r="D566" s="41"/>
      <c r="E566" s="41"/>
      <c r="F566" s="3"/>
    </row>
    <row r="567" spans="4:6">
      <c r="D567" s="41"/>
      <c r="E567" s="41"/>
      <c r="F567" s="3"/>
    </row>
    <row r="568" spans="4:6">
      <c r="D568" s="41"/>
      <c r="E568" s="41"/>
      <c r="F568" s="3"/>
    </row>
    <row r="569" spans="4:6">
      <c r="D569" s="41"/>
      <c r="E569" s="41"/>
      <c r="F569" s="3"/>
    </row>
    <row r="570" spans="4:6">
      <c r="D570" s="41"/>
      <c r="E570" s="41"/>
      <c r="F570" s="3"/>
    </row>
    <row r="571" spans="4:6">
      <c r="D571" s="41"/>
      <c r="E571" s="41"/>
      <c r="F571" s="3"/>
    </row>
    <row r="572" spans="4:6">
      <c r="D572" s="41"/>
      <c r="E572" s="41"/>
      <c r="F572" s="3"/>
    </row>
    <row r="573" spans="4:6">
      <c r="D573" s="41"/>
      <c r="E573" s="41"/>
      <c r="F573" s="3"/>
    </row>
    <row r="574" spans="4:6">
      <c r="D574" s="41"/>
      <c r="E574" s="41"/>
      <c r="F574" s="3"/>
    </row>
    <row r="575" spans="4:6">
      <c r="D575" s="41"/>
      <c r="E575" s="41"/>
      <c r="F575" s="3"/>
    </row>
    <row r="576" spans="4:6">
      <c r="D576" s="41"/>
      <c r="E576" s="41"/>
      <c r="F576" s="3"/>
    </row>
    <row r="577" spans="4:6">
      <c r="D577" s="41"/>
      <c r="E577" s="41"/>
      <c r="F577" s="3"/>
    </row>
    <row r="578" spans="4:6">
      <c r="D578" s="41"/>
      <c r="E578" s="41"/>
      <c r="F578" s="3"/>
    </row>
    <row r="579" spans="4:6">
      <c r="D579" s="41"/>
      <c r="E579" s="41"/>
      <c r="F579" s="3"/>
    </row>
    <row r="580" spans="4:6">
      <c r="D580" s="41"/>
      <c r="E580" s="41"/>
      <c r="F580" s="3"/>
    </row>
    <row r="581" spans="4:6">
      <c r="D581" s="41"/>
      <c r="E581" s="41"/>
      <c r="F581" s="3"/>
    </row>
    <row r="582" spans="4:6">
      <c r="D582" s="41"/>
      <c r="E582" s="41"/>
      <c r="F582" s="3"/>
    </row>
    <row r="583" spans="4:6">
      <c r="D583" s="41"/>
      <c r="E583" s="41"/>
      <c r="F583" s="3"/>
    </row>
    <row r="584" spans="4:6">
      <c r="D584" s="41"/>
      <c r="E584" s="41"/>
      <c r="F584" s="3"/>
    </row>
    <row r="585" spans="4:6">
      <c r="D585" s="41"/>
      <c r="E585" s="41"/>
      <c r="F585" s="3"/>
    </row>
    <row r="586" spans="4:6">
      <c r="D586" s="41"/>
      <c r="E586" s="41"/>
      <c r="F586" s="3"/>
    </row>
    <row r="587" spans="4:6">
      <c r="D587" s="41"/>
      <c r="E587" s="41"/>
      <c r="F587" s="3"/>
    </row>
    <row r="588" spans="4:6">
      <c r="D588" s="41"/>
      <c r="E588" s="41"/>
      <c r="F588" s="3"/>
    </row>
    <row r="589" spans="4:6">
      <c r="D589" s="41"/>
      <c r="E589" s="41"/>
      <c r="F589" s="3"/>
    </row>
    <row r="590" spans="4:6">
      <c r="D590" s="41"/>
      <c r="E590" s="41"/>
      <c r="F590" s="3"/>
    </row>
    <row r="591" spans="4:6">
      <c r="D591" s="41"/>
      <c r="E591" s="41"/>
      <c r="F591" s="3"/>
    </row>
    <row r="592" spans="4:6">
      <c r="D592" s="41"/>
      <c r="E592" s="41"/>
      <c r="F592" s="3"/>
    </row>
    <row r="593" spans="4:6">
      <c r="D593" s="41"/>
      <c r="E593" s="41"/>
      <c r="F593" s="3"/>
    </row>
    <row r="594" spans="4:6">
      <c r="D594" s="41"/>
      <c r="E594" s="41"/>
      <c r="F594" s="3"/>
    </row>
    <row r="595" spans="4:6">
      <c r="D595" s="41"/>
      <c r="E595" s="41"/>
      <c r="F595" s="3"/>
    </row>
    <row r="596" spans="4:6">
      <c r="D596" s="41"/>
      <c r="E596" s="41"/>
      <c r="F596" s="3"/>
    </row>
    <row r="597" spans="4:6">
      <c r="D597" s="41"/>
      <c r="E597" s="41"/>
      <c r="F597" s="3"/>
    </row>
    <row r="598" spans="4:6">
      <c r="D598" s="41"/>
      <c r="E598" s="41"/>
      <c r="F598" s="3"/>
    </row>
    <row r="599" spans="4:6">
      <c r="D599" s="41"/>
      <c r="E599" s="41"/>
      <c r="F599" s="3"/>
    </row>
    <row r="600" spans="4:6">
      <c r="D600" s="41"/>
      <c r="E600" s="41"/>
      <c r="F600" s="3"/>
    </row>
    <row r="601" spans="4:6">
      <c r="D601" s="41"/>
      <c r="E601" s="41"/>
      <c r="F601" s="3"/>
    </row>
    <row r="602" spans="4:6">
      <c r="D602" s="41"/>
      <c r="E602" s="41"/>
      <c r="F602" s="3"/>
    </row>
    <row r="603" spans="4:6">
      <c r="D603" s="41"/>
      <c r="E603" s="41"/>
      <c r="F603" s="3"/>
    </row>
    <row r="604" spans="4:6">
      <c r="D604" s="41"/>
      <c r="E604" s="41"/>
      <c r="F604" s="3"/>
    </row>
    <row r="605" spans="4:6">
      <c r="D605" s="41"/>
      <c r="E605" s="41"/>
      <c r="F605" s="3"/>
    </row>
    <row r="606" spans="4:6">
      <c r="D606" s="41"/>
      <c r="E606" s="41"/>
      <c r="F606" s="3"/>
    </row>
    <row r="607" spans="4:6">
      <c r="D607" s="41"/>
      <c r="E607" s="41"/>
      <c r="F607" s="3"/>
    </row>
    <row r="608" spans="4:6">
      <c r="D608" s="41"/>
      <c r="E608" s="41"/>
      <c r="F608" s="3"/>
    </row>
    <row r="609" spans="4:6">
      <c r="D609" s="41"/>
      <c r="E609" s="41"/>
      <c r="F609" s="3"/>
    </row>
    <row r="610" spans="4:6">
      <c r="D610" s="41"/>
      <c r="E610" s="41"/>
      <c r="F610" s="3"/>
    </row>
    <row r="611" spans="4:6">
      <c r="D611" s="41"/>
      <c r="E611" s="41"/>
      <c r="F611" s="3"/>
    </row>
    <row r="612" spans="4:6">
      <c r="D612" s="41"/>
      <c r="E612" s="41"/>
      <c r="F612" s="3"/>
    </row>
    <row r="613" spans="4:6">
      <c r="D613" s="41"/>
      <c r="E613" s="41"/>
      <c r="F613" s="3"/>
    </row>
    <row r="614" spans="4:6">
      <c r="D614" s="41"/>
      <c r="E614" s="41"/>
      <c r="F614" s="3"/>
    </row>
    <row r="615" spans="4:6">
      <c r="D615" s="41"/>
      <c r="E615" s="41"/>
      <c r="F615" s="3"/>
    </row>
    <row r="616" spans="4:6">
      <c r="D616" s="41"/>
      <c r="E616" s="41"/>
      <c r="F616" s="3"/>
    </row>
    <row r="617" spans="4:6">
      <c r="D617" s="41"/>
      <c r="E617" s="41"/>
      <c r="F617" s="3"/>
    </row>
    <row r="618" spans="4:6">
      <c r="D618" s="41"/>
      <c r="E618" s="41"/>
      <c r="F618" s="3"/>
    </row>
    <row r="619" spans="4:6">
      <c r="D619" s="41"/>
      <c r="E619" s="41"/>
      <c r="F619" s="3"/>
    </row>
    <row r="620" spans="4:6">
      <c r="D620" s="41"/>
      <c r="E620" s="41"/>
      <c r="F620" s="3"/>
    </row>
    <row r="621" spans="4:6">
      <c r="D621" s="41"/>
      <c r="E621" s="41"/>
      <c r="F621" s="3"/>
    </row>
    <row r="622" spans="4:6">
      <c r="D622" s="41"/>
      <c r="E622" s="41"/>
      <c r="F622" s="3"/>
    </row>
    <row r="623" spans="4:6">
      <c r="D623" s="41"/>
      <c r="E623" s="41"/>
      <c r="F623" s="3"/>
    </row>
    <row r="624" spans="4:6">
      <c r="D624" s="41"/>
      <c r="E624" s="41"/>
      <c r="F624" s="3"/>
    </row>
    <row r="625" spans="4:6">
      <c r="D625" s="41"/>
      <c r="E625" s="41"/>
      <c r="F625" s="3"/>
    </row>
    <row r="626" spans="4:6">
      <c r="D626" s="41"/>
      <c r="E626" s="41"/>
      <c r="F626" s="3"/>
    </row>
    <row r="627" spans="4:6">
      <c r="D627" s="41"/>
      <c r="E627" s="41"/>
      <c r="F627" s="3"/>
    </row>
    <row r="628" spans="4:6">
      <c r="D628" s="41"/>
      <c r="E628" s="41"/>
      <c r="F628" s="3"/>
    </row>
    <row r="629" spans="4:6">
      <c r="D629" s="41"/>
      <c r="E629" s="41"/>
      <c r="F629" s="3"/>
    </row>
    <row r="630" spans="4:6">
      <c r="D630" s="41"/>
      <c r="E630" s="41"/>
      <c r="F630" s="3"/>
    </row>
    <row r="631" spans="4:6">
      <c r="D631" s="41"/>
      <c r="E631" s="41"/>
      <c r="F631" s="3"/>
    </row>
    <row r="632" spans="4:6">
      <c r="D632" s="41"/>
      <c r="E632" s="41"/>
      <c r="F632" s="3"/>
    </row>
    <row r="633" spans="4:6">
      <c r="D633" s="41"/>
      <c r="E633" s="41"/>
      <c r="F633" s="3"/>
    </row>
    <row r="634" spans="4:6">
      <c r="D634" s="41"/>
      <c r="E634" s="41"/>
      <c r="F634" s="3"/>
    </row>
    <row r="635" spans="4:6">
      <c r="D635" s="41"/>
      <c r="E635" s="41"/>
      <c r="F635" s="3"/>
    </row>
    <row r="636" spans="4:6">
      <c r="D636" s="41"/>
      <c r="E636" s="41"/>
      <c r="F636" s="3"/>
    </row>
    <row r="637" spans="4:6">
      <c r="D637" s="41"/>
      <c r="E637" s="41"/>
      <c r="F637" s="3"/>
    </row>
    <row r="638" spans="4:6">
      <c r="D638" s="41"/>
      <c r="E638" s="41"/>
      <c r="F638" s="3"/>
    </row>
    <row r="639" spans="4:6">
      <c r="D639" s="41"/>
      <c r="E639" s="41"/>
      <c r="F639" s="3"/>
    </row>
    <row r="640" spans="4:6">
      <c r="D640" s="41"/>
      <c r="E640" s="41"/>
      <c r="F640" s="3"/>
    </row>
    <row r="641" spans="4:6">
      <c r="D641" s="41"/>
      <c r="E641" s="41"/>
      <c r="F641" s="3"/>
    </row>
    <row r="642" spans="4:6">
      <c r="D642" s="41"/>
      <c r="E642" s="41"/>
      <c r="F642" s="3"/>
    </row>
    <row r="643" spans="4:6">
      <c r="D643" s="41"/>
      <c r="E643" s="41"/>
      <c r="F643" s="3"/>
    </row>
    <row r="644" spans="4:6">
      <c r="D644" s="41"/>
      <c r="E644" s="41"/>
      <c r="F644" s="3"/>
    </row>
    <row r="645" spans="4:6">
      <c r="D645" s="41"/>
      <c r="E645" s="41"/>
      <c r="F645" s="3"/>
    </row>
    <row r="646" spans="4:6">
      <c r="D646" s="41"/>
      <c r="E646" s="41"/>
      <c r="F646" s="3"/>
    </row>
    <row r="647" spans="4:6">
      <c r="D647" s="41"/>
      <c r="E647" s="41"/>
      <c r="F647" s="3"/>
    </row>
    <row r="648" spans="4:6">
      <c r="D648" s="41"/>
      <c r="E648" s="41"/>
      <c r="F648" s="3"/>
    </row>
    <row r="649" spans="4:6">
      <c r="D649" s="41"/>
      <c r="E649" s="41"/>
      <c r="F649" s="3"/>
    </row>
    <row r="650" spans="4:6">
      <c r="D650" s="41"/>
      <c r="E650" s="41"/>
      <c r="F650" s="3"/>
    </row>
    <row r="651" spans="4:6">
      <c r="D651" s="41"/>
      <c r="E651" s="41"/>
      <c r="F651" s="3"/>
    </row>
    <row r="652" spans="4:6">
      <c r="D652" s="41"/>
      <c r="E652" s="41"/>
      <c r="F652" s="3"/>
    </row>
    <row r="653" spans="4:6">
      <c r="D653" s="41"/>
      <c r="E653" s="41"/>
      <c r="F653" s="3"/>
    </row>
    <row r="654" spans="4:6">
      <c r="D654" s="41"/>
      <c r="E654" s="41"/>
      <c r="F654" s="3"/>
    </row>
    <row r="655" spans="4:6">
      <c r="D655" s="41"/>
      <c r="E655" s="41"/>
      <c r="F655" s="3"/>
    </row>
    <row r="656" spans="4:6">
      <c r="D656" s="41"/>
      <c r="E656" s="41"/>
      <c r="F656" s="3"/>
    </row>
    <row r="657" spans="4:6">
      <c r="D657" s="41"/>
      <c r="E657" s="41"/>
      <c r="F657" s="3"/>
    </row>
    <row r="658" spans="4:6">
      <c r="D658" s="41"/>
      <c r="E658" s="41"/>
      <c r="F658" s="3"/>
    </row>
    <row r="659" spans="4:6">
      <c r="D659" s="41"/>
      <c r="E659" s="41"/>
      <c r="F659" s="3"/>
    </row>
    <row r="660" spans="4:6">
      <c r="D660" s="41"/>
      <c r="E660" s="41"/>
      <c r="F660" s="3"/>
    </row>
    <row r="661" spans="4:6">
      <c r="D661" s="41"/>
      <c r="E661" s="41"/>
      <c r="F661" s="3"/>
    </row>
    <row r="662" spans="4:6">
      <c r="D662" s="41"/>
      <c r="E662" s="41"/>
      <c r="F662" s="3"/>
    </row>
    <row r="663" spans="4:6">
      <c r="D663" s="41"/>
      <c r="E663" s="41"/>
      <c r="F663" s="3"/>
    </row>
    <row r="664" spans="4:6">
      <c r="D664" s="41"/>
      <c r="E664" s="41"/>
      <c r="F664" s="3"/>
    </row>
    <row r="665" spans="4:6">
      <c r="D665" s="41"/>
      <c r="E665" s="41"/>
      <c r="F665" s="3"/>
    </row>
    <row r="666" spans="4:6">
      <c r="D666" s="41"/>
      <c r="E666" s="41"/>
      <c r="F666" s="3"/>
    </row>
    <row r="667" spans="4:6">
      <c r="D667" s="41"/>
      <c r="E667" s="41"/>
      <c r="F667" s="3"/>
    </row>
    <row r="668" spans="4:6">
      <c r="D668" s="41"/>
      <c r="E668" s="41"/>
      <c r="F668" s="3"/>
    </row>
    <row r="669" spans="4:6">
      <c r="D669" s="41"/>
      <c r="E669" s="41"/>
      <c r="F669" s="3"/>
    </row>
    <row r="670" spans="4:6">
      <c r="D670" s="41"/>
      <c r="E670" s="41"/>
      <c r="F670" s="3"/>
    </row>
    <row r="671" spans="4:6">
      <c r="D671" s="41"/>
      <c r="E671" s="41"/>
      <c r="F671" s="3"/>
    </row>
    <row r="672" spans="4:6">
      <c r="D672" s="41"/>
      <c r="E672" s="41"/>
      <c r="F672" s="3"/>
    </row>
    <row r="673" spans="4:6">
      <c r="D673" s="41"/>
      <c r="E673" s="41"/>
      <c r="F673" s="3"/>
    </row>
    <row r="674" spans="4:6">
      <c r="D674" s="41"/>
      <c r="E674" s="41"/>
      <c r="F674" s="3"/>
    </row>
    <row r="675" spans="4:6">
      <c r="D675" s="41"/>
      <c r="E675" s="41"/>
      <c r="F675" s="3"/>
    </row>
    <row r="676" spans="4:6">
      <c r="D676" s="41"/>
      <c r="E676" s="41"/>
      <c r="F676" s="3"/>
    </row>
    <row r="677" spans="4:6">
      <c r="D677" s="41"/>
      <c r="E677" s="41"/>
      <c r="F677" s="3"/>
    </row>
    <row r="678" spans="4:6">
      <c r="D678" s="41"/>
      <c r="E678" s="41"/>
      <c r="F678" s="3"/>
    </row>
    <row r="679" spans="4:6">
      <c r="D679" s="41"/>
      <c r="E679" s="41"/>
      <c r="F679" s="3"/>
    </row>
    <row r="680" spans="4:6">
      <c r="D680" s="41"/>
      <c r="E680" s="41"/>
      <c r="F680" s="3"/>
    </row>
    <row r="681" spans="4:6">
      <c r="D681" s="41"/>
      <c r="E681" s="41"/>
      <c r="F681" s="3"/>
    </row>
    <row r="682" spans="4:6">
      <c r="D682" s="41"/>
      <c r="E682" s="41"/>
      <c r="F682" s="3"/>
    </row>
    <row r="683" spans="4:6">
      <c r="D683" s="41"/>
      <c r="E683" s="41"/>
      <c r="F683" s="3"/>
    </row>
    <row r="684" spans="4:6">
      <c r="D684" s="41"/>
      <c r="E684" s="41"/>
      <c r="F684" s="3"/>
    </row>
    <row r="685" spans="4:6">
      <c r="D685" s="41"/>
      <c r="E685" s="41"/>
      <c r="F685" s="3"/>
    </row>
    <row r="686" spans="4:6">
      <c r="D686" s="41"/>
      <c r="E686" s="41"/>
      <c r="F686" s="3"/>
    </row>
    <row r="687" spans="4:6">
      <c r="D687" s="41"/>
      <c r="E687" s="41"/>
      <c r="F687" s="3"/>
    </row>
    <row r="688" spans="4:6">
      <c r="D688" s="41"/>
      <c r="E688" s="41"/>
      <c r="F688" s="3"/>
    </row>
    <row r="689" spans="4:6">
      <c r="D689" s="41"/>
      <c r="E689" s="41"/>
      <c r="F689" s="3"/>
    </row>
    <row r="690" spans="4:6">
      <c r="D690" s="41"/>
      <c r="E690" s="41"/>
      <c r="F690" s="3"/>
    </row>
    <row r="691" spans="4:6">
      <c r="D691" s="41"/>
      <c r="E691" s="41"/>
      <c r="F691" s="3"/>
    </row>
    <row r="692" spans="4:6">
      <c r="D692" s="41"/>
      <c r="E692" s="41"/>
      <c r="F692" s="3"/>
    </row>
    <row r="693" spans="4:6">
      <c r="D693" s="41"/>
      <c r="E693" s="41"/>
      <c r="F693" s="3"/>
    </row>
    <row r="694" spans="4:6">
      <c r="D694" s="41"/>
      <c r="E694" s="41"/>
      <c r="F694" s="3"/>
    </row>
    <row r="695" spans="4:6">
      <c r="D695" s="41"/>
      <c r="E695" s="41"/>
      <c r="F695" s="3"/>
    </row>
    <row r="696" spans="4:6">
      <c r="D696" s="41"/>
      <c r="E696" s="41"/>
      <c r="F696" s="3"/>
    </row>
    <row r="697" spans="4:6">
      <c r="D697" s="41"/>
      <c r="E697" s="41"/>
      <c r="F697" s="3"/>
    </row>
    <row r="698" spans="4:6">
      <c r="D698" s="41"/>
      <c r="E698" s="41"/>
      <c r="F698" s="3"/>
    </row>
    <row r="699" spans="4:6">
      <c r="D699" s="41"/>
      <c r="E699" s="41"/>
      <c r="F699" s="3"/>
    </row>
    <row r="700" spans="4:6">
      <c r="D700" s="41"/>
      <c r="E700" s="41"/>
      <c r="F700" s="3"/>
    </row>
    <row r="701" spans="4:6">
      <c r="D701" s="41"/>
      <c r="E701" s="41"/>
      <c r="F701" s="3"/>
    </row>
    <row r="702" spans="4:6">
      <c r="D702" s="41"/>
      <c r="E702" s="41"/>
      <c r="F702" s="3"/>
    </row>
    <row r="703" spans="4:6">
      <c r="D703" s="41"/>
      <c r="E703" s="41"/>
      <c r="F703" s="3"/>
    </row>
    <row r="704" spans="4:6">
      <c r="D704" s="41"/>
      <c r="E704" s="41"/>
      <c r="F704" s="3"/>
    </row>
    <row r="705" spans="4:6">
      <c r="D705" s="41"/>
      <c r="E705" s="41"/>
      <c r="F705" s="3"/>
    </row>
    <row r="706" spans="4:6">
      <c r="D706" s="41"/>
      <c r="E706" s="41"/>
      <c r="F706" s="3"/>
    </row>
    <row r="707" spans="4:6">
      <c r="D707" s="41"/>
      <c r="E707" s="41"/>
      <c r="F707" s="3"/>
    </row>
    <row r="708" spans="4:6">
      <c r="D708" s="41"/>
      <c r="E708" s="41"/>
      <c r="F708" s="3"/>
    </row>
    <row r="709" spans="4:6">
      <c r="D709" s="41"/>
      <c r="E709" s="41"/>
      <c r="F709" s="3"/>
    </row>
    <row r="710" spans="4:6">
      <c r="D710" s="41"/>
      <c r="E710" s="41"/>
      <c r="F710" s="3"/>
    </row>
    <row r="711" spans="4:6">
      <c r="D711" s="41"/>
      <c r="E711" s="41"/>
      <c r="F711" s="3"/>
    </row>
    <row r="712" spans="4:6">
      <c r="D712" s="41"/>
      <c r="E712" s="41"/>
      <c r="F712" s="3"/>
    </row>
    <row r="713" spans="4:6">
      <c r="D713" s="41"/>
      <c r="E713" s="41"/>
      <c r="F713" s="3"/>
    </row>
    <row r="714" spans="4:6">
      <c r="D714" s="41"/>
      <c r="E714" s="41"/>
      <c r="F714" s="3"/>
    </row>
    <row r="715" spans="4:6">
      <c r="D715" s="41"/>
      <c r="E715" s="41"/>
      <c r="F715" s="3"/>
    </row>
    <row r="716" spans="4:6">
      <c r="D716" s="41"/>
      <c r="E716" s="41"/>
      <c r="F716" s="3"/>
    </row>
    <row r="717" spans="4:6">
      <c r="D717" s="41"/>
      <c r="E717" s="41"/>
      <c r="F717" s="3"/>
    </row>
    <row r="718" spans="4:6">
      <c r="D718" s="41"/>
      <c r="E718" s="41"/>
      <c r="F718" s="3"/>
    </row>
    <row r="719" spans="4:6">
      <c r="D719" s="41"/>
      <c r="E719" s="41"/>
      <c r="F719" s="3"/>
    </row>
    <row r="720" spans="4:6">
      <c r="D720" s="41"/>
      <c r="E720" s="41"/>
      <c r="F720" s="3"/>
    </row>
    <row r="721" spans="4:6">
      <c r="D721" s="41"/>
      <c r="E721" s="41"/>
      <c r="F721" s="3"/>
    </row>
    <row r="722" spans="4:6">
      <c r="D722" s="41"/>
      <c r="E722" s="41"/>
      <c r="F722" s="3"/>
    </row>
    <row r="723" spans="4:6">
      <c r="D723" s="41"/>
      <c r="E723" s="41"/>
      <c r="F723" s="3"/>
    </row>
    <row r="724" spans="4:6">
      <c r="D724" s="41"/>
      <c r="E724" s="41"/>
      <c r="F724" s="3"/>
    </row>
    <row r="725" spans="4:6">
      <c r="D725" s="41"/>
      <c r="E725" s="41"/>
      <c r="F725" s="3"/>
    </row>
    <row r="726" spans="4:6">
      <c r="D726" s="41"/>
      <c r="E726" s="41"/>
      <c r="F726" s="3"/>
    </row>
    <row r="727" spans="4:6">
      <c r="D727" s="41"/>
      <c r="E727" s="41"/>
      <c r="F727" s="3"/>
    </row>
    <row r="728" spans="4:6">
      <c r="D728" s="41"/>
      <c r="E728" s="41"/>
      <c r="F728" s="3"/>
    </row>
    <row r="729" spans="4:6">
      <c r="D729" s="41"/>
      <c r="E729" s="41"/>
      <c r="F729" s="3"/>
    </row>
    <row r="730" spans="4:6">
      <c r="D730" s="41"/>
      <c r="E730" s="41"/>
      <c r="F730" s="3"/>
    </row>
    <row r="731" spans="4:6">
      <c r="D731" s="41"/>
      <c r="E731" s="41"/>
      <c r="F731" s="3"/>
    </row>
    <row r="732" spans="4:6">
      <c r="D732" s="41"/>
      <c r="E732" s="41"/>
      <c r="F732" s="3"/>
    </row>
    <row r="733" spans="4:6">
      <c r="D733" s="41"/>
      <c r="E733" s="41"/>
      <c r="F733" s="3"/>
    </row>
    <row r="734" spans="4:6">
      <c r="D734" s="41"/>
      <c r="E734" s="41"/>
      <c r="F734" s="3"/>
    </row>
    <row r="735" spans="4:6">
      <c r="D735" s="41"/>
      <c r="E735" s="41"/>
      <c r="F735" s="3"/>
    </row>
    <row r="736" spans="4:6">
      <c r="D736" s="41"/>
      <c r="E736" s="41"/>
      <c r="F736" s="3"/>
    </row>
    <row r="737" spans="4:6">
      <c r="D737" s="41"/>
      <c r="E737" s="41"/>
      <c r="F737" s="3"/>
    </row>
    <row r="738" spans="4:6">
      <c r="D738" s="41"/>
      <c r="E738" s="41"/>
      <c r="F738" s="3"/>
    </row>
    <row r="739" spans="4:6">
      <c r="D739" s="41"/>
      <c r="E739" s="41"/>
      <c r="F739" s="3"/>
    </row>
    <row r="740" spans="4:6">
      <c r="D740" s="41"/>
      <c r="E740" s="41"/>
      <c r="F740" s="3"/>
    </row>
    <row r="741" spans="4:6">
      <c r="D741" s="41"/>
      <c r="E741" s="41"/>
      <c r="F741" s="3"/>
    </row>
    <row r="742" spans="4:6">
      <c r="D742" s="41"/>
      <c r="E742" s="41"/>
      <c r="F742" s="3"/>
    </row>
    <row r="743" spans="4:6">
      <c r="D743" s="41"/>
      <c r="E743" s="41"/>
      <c r="F743" s="3"/>
    </row>
    <row r="744" spans="4:6">
      <c r="D744" s="41"/>
      <c r="E744" s="41"/>
      <c r="F744" s="3"/>
    </row>
    <row r="745" spans="4:6">
      <c r="D745" s="41"/>
      <c r="E745" s="41"/>
      <c r="F745" s="3"/>
    </row>
    <row r="746" spans="4:6">
      <c r="D746" s="41"/>
      <c r="E746" s="41"/>
      <c r="F746" s="3"/>
    </row>
    <row r="747" spans="4:6">
      <c r="D747" s="41"/>
      <c r="E747" s="41"/>
      <c r="F747" s="3"/>
    </row>
    <row r="748" spans="4:6">
      <c r="D748" s="41"/>
      <c r="E748" s="41"/>
      <c r="F748" s="3"/>
    </row>
    <row r="749" spans="4:6">
      <c r="D749" s="41"/>
      <c r="E749" s="41"/>
      <c r="F749" s="3"/>
    </row>
    <row r="750" spans="4:6">
      <c r="D750" s="41"/>
      <c r="E750" s="41"/>
      <c r="F750" s="3"/>
    </row>
    <row r="751" spans="4:6">
      <c r="D751" s="41"/>
      <c r="E751" s="41"/>
      <c r="F751" s="3"/>
    </row>
    <row r="752" spans="4:6">
      <c r="D752" s="41"/>
      <c r="E752" s="41"/>
      <c r="F752" s="3"/>
    </row>
    <row r="753" spans="4:6">
      <c r="D753" s="41"/>
      <c r="E753" s="41"/>
      <c r="F753" s="3"/>
    </row>
    <row r="754" spans="4:6">
      <c r="D754" s="41"/>
      <c r="E754" s="41"/>
      <c r="F754" s="3"/>
    </row>
    <row r="755" spans="4:6">
      <c r="D755" s="41"/>
      <c r="E755" s="41"/>
      <c r="F755" s="3"/>
    </row>
    <row r="756" spans="4:6">
      <c r="D756" s="41"/>
      <c r="E756" s="41"/>
      <c r="F756" s="3"/>
    </row>
    <row r="757" spans="4:6">
      <c r="D757" s="41"/>
      <c r="E757" s="41"/>
      <c r="F757" s="3"/>
    </row>
    <row r="758" spans="4:6">
      <c r="D758" s="41"/>
      <c r="E758" s="41"/>
      <c r="F758" s="3"/>
    </row>
    <row r="759" spans="4:6">
      <c r="D759" s="41"/>
      <c r="E759" s="41"/>
      <c r="F759" s="3"/>
    </row>
    <row r="760" spans="4:6">
      <c r="D760" s="41"/>
      <c r="E760" s="41"/>
      <c r="F760" s="3"/>
    </row>
    <row r="761" spans="4:6">
      <c r="D761" s="41"/>
      <c r="E761" s="41"/>
      <c r="F761" s="3"/>
    </row>
    <row r="762" spans="4:6">
      <c r="D762" s="41"/>
      <c r="E762" s="41"/>
      <c r="F762" s="3"/>
    </row>
    <row r="763" spans="4:6">
      <c r="D763" s="41"/>
      <c r="E763" s="41"/>
      <c r="F763" s="3"/>
    </row>
    <row r="764" spans="4:6">
      <c r="D764" s="41"/>
      <c r="E764" s="41"/>
      <c r="F764" s="3"/>
    </row>
    <row r="765" spans="4:6">
      <c r="D765" s="41"/>
      <c r="E765" s="41"/>
      <c r="F765" s="3"/>
    </row>
    <row r="766" spans="4:6">
      <c r="D766" s="41"/>
      <c r="E766" s="41"/>
      <c r="F766" s="3"/>
    </row>
    <row r="767" spans="4:6">
      <c r="D767" s="41"/>
      <c r="E767" s="41"/>
      <c r="F767" s="3"/>
    </row>
    <row r="768" spans="4:6">
      <c r="D768" s="41"/>
      <c r="E768" s="41"/>
      <c r="F768" s="3"/>
    </row>
    <row r="769" spans="4:6">
      <c r="D769" s="41"/>
      <c r="E769" s="41"/>
      <c r="F769" s="3"/>
    </row>
    <row r="770" spans="4:6">
      <c r="D770" s="41"/>
      <c r="E770" s="41"/>
      <c r="F770" s="3"/>
    </row>
    <row r="771" spans="4:6">
      <c r="D771" s="41"/>
      <c r="E771" s="41"/>
      <c r="F771" s="3"/>
    </row>
    <row r="772" spans="4:6">
      <c r="D772" s="41"/>
      <c r="E772" s="41"/>
      <c r="F772" s="3"/>
    </row>
    <row r="773" spans="4:6">
      <c r="D773" s="41"/>
      <c r="E773" s="41"/>
      <c r="F773" s="3"/>
    </row>
    <row r="774" spans="4:6">
      <c r="D774" s="41"/>
      <c r="E774" s="41"/>
      <c r="F774" s="3"/>
    </row>
    <row r="775" spans="4:6">
      <c r="D775" s="41"/>
      <c r="E775" s="41"/>
      <c r="F775" s="3"/>
    </row>
    <row r="776" spans="4:6">
      <c r="D776" s="41"/>
      <c r="E776" s="41"/>
      <c r="F776" s="3"/>
    </row>
    <row r="777" spans="4:6">
      <c r="D777" s="41"/>
      <c r="E777" s="41"/>
      <c r="F777" s="3"/>
    </row>
    <row r="778" spans="4:6">
      <c r="D778" s="41"/>
      <c r="E778" s="41"/>
      <c r="F778" s="3"/>
    </row>
    <row r="779" spans="4:6">
      <c r="D779" s="41"/>
      <c r="E779" s="41"/>
      <c r="F779" s="3"/>
    </row>
    <row r="780" spans="4:6">
      <c r="D780" s="41"/>
      <c r="E780" s="41"/>
      <c r="F780" s="3"/>
    </row>
    <row r="781" spans="4:6">
      <c r="D781" s="41"/>
      <c r="E781" s="41"/>
      <c r="F781" s="3"/>
    </row>
    <row r="782" spans="4:6">
      <c r="D782" s="41"/>
      <c r="E782" s="41"/>
      <c r="F782" s="3"/>
    </row>
    <row r="783" spans="4:6">
      <c r="D783" s="41"/>
      <c r="E783" s="41"/>
      <c r="F783" s="3"/>
    </row>
    <row r="784" spans="4:6">
      <c r="D784" s="41"/>
      <c r="E784" s="41"/>
      <c r="F784" s="3"/>
    </row>
    <row r="785" spans="4:6">
      <c r="D785" s="41"/>
      <c r="E785" s="41"/>
      <c r="F785" s="3"/>
    </row>
    <row r="786" spans="4:6">
      <c r="D786" s="41"/>
      <c r="E786" s="41"/>
      <c r="F786" s="3"/>
    </row>
    <row r="787" spans="4:6">
      <c r="D787" s="41"/>
      <c r="E787" s="41"/>
      <c r="F787" s="3"/>
    </row>
    <row r="788" spans="4:6">
      <c r="D788" s="41"/>
      <c r="E788" s="41"/>
      <c r="F788" s="3"/>
    </row>
    <row r="789" spans="4:6">
      <c r="D789" s="41"/>
      <c r="E789" s="41"/>
      <c r="F789" s="3"/>
    </row>
    <row r="790" spans="4:6">
      <c r="D790" s="41"/>
      <c r="E790" s="41"/>
      <c r="F790" s="3"/>
    </row>
    <row r="791" spans="4:6">
      <c r="D791" s="41"/>
      <c r="E791" s="41"/>
      <c r="F791" s="3"/>
    </row>
    <row r="792" spans="4:6">
      <c r="D792" s="41"/>
      <c r="E792" s="41"/>
      <c r="F792" s="3"/>
    </row>
    <row r="793" spans="4:6">
      <c r="D793" s="41"/>
      <c r="E793" s="41"/>
      <c r="F793" s="3"/>
    </row>
    <row r="794" spans="4:6">
      <c r="D794" s="41"/>
      <c r="E794" s="41"/>
      <c r="F794" s="3"/>
    </row>
    <row r="795" spans="4:6">
      <c r="D795" s="41"/>
      <c r="E795" s="41"/>
      <c r="F795" s="3"/>
    </row>
    <row r="796" spans="4:6">
      <c r="D796" s="41"/>
      <c r="E796" s="41"/>
      <c r="F796" s="3"/>
    </row>
    <row r="797" spans="4:6">
      <c r="D797" s="41"/>
      <c r="E797" s="41"/>
      <c r="F797" s="3"/>
    </row>
    <row r="798" spans="4:6">
      <c r="D798" s="41"/>
      <c r="E798" s="41"/>
      <c r="F798" s="3"/>
    </row>
    <row r="799" spans="4:6">
      <c r="D799" s="41"/>
      <c r="E799" s="41"/>
      <c r="F799" s="3"/>
    </row>
    <row r="800" spans="4:6">
      <c r="D800" s="41"/>
      <c r="E800" s="41"/>
      <c r="F800" s="3"/>
    </row>
    <row r="801" spans="4:6">
      <c r="D801" s="41"/>
      <c r="E801" s="41"/>
      <c r="F801" s="3"/>
    </row>
    <row r="802" spans="4:6">
      <c r="D802" s="41"/>
      <c r="E802" s="41"/>
      <c r="F802" s="3"/>
    </row>
    <row r="803" spans="4:6">
      <c r="D803" s="41"/>
      <c r="E803" s="41"/>
      <c r="F803" s="3"/>
    </row>
    <row r="804" spans="4:6">
      <c r="D804" s="41"/>
      <c r="E804" s="41"/>
      <c r="F804" s="3"/>
    </row>
    <row r="805" spans="4:6">
      <c r="D805" s="41"/>
      <c r="E805" s="41"/>
      <c r="F805" s="3"/>
    </row>
    <row r="806" spans="4:6">
      <c r="D806" s="41"/>
      <c r="E806" s="41"/>
      <c r="F806" s="3"/>
    </row>
    <row r="807" spans="4:6">
      <c r="D807" s="41"/>
      <c r="E807" s="41"/>
      <c r="F807" s="3"/>
    </row>
    <row r="808" spans="4:6">
      <c r="D808" s="41"/>
      <c r="E808" s="41"/>
      <c r="F808" s="3"/>
    </row>
    <row r="809" spans="4:6">
      <c r="D809" s="41"/>
      <c r="E809" s="41"/>
      <c r="F809" s="3"/>
    </row>
    <row r="810" spans="4:6">
      <c r="D810" s="41"/>
      <c r="E810" s="41"/>
      <c r="F810" s="3"/>
    </row>
    <row r="811" spans="4:6">
      <c r="D811" s="41"/>
      <c r="E811" s="41"/>
      <c r="F811" s="3"/>
    </row>
    <row r="812" spans="4:6">
      <c r="D812" s="41"/>
      <c r="E812" s="41"/>
      <c r="F812" s="3"/>
    </row>
    <row r="813" spans="4:6">
      <c r="D813" s="41"/>
      <c r="E813" s="41"/>
      <c r="F813" s="3"/>
    </row>
    <row r="814" spans="4:6">
      <c r="D814" s="41"/>
      <c r="E814" s="41"/>
      <c r="F814" s="3"/>
    </row>
    <row r="815" spans="4:6">
      <c r="D815" s="41"/>
      <c r="E815" s="41"/>
      <c r="F815" s="3"/>
    </row>
    <row r="816" spans="4:6">
      <c r="D816" s="41"/>
      <c r="E816" s="41"/>
      <c r="F816" s="3"/>
    </row>
    <row r="817" spans="4:6">
      <c r="D817" s="41"/>
      <c r="E817" s="41"/>
      <c r="F817" s="3"/>
    </row>
    <row r="818" spans="4:6">
      <c r="D818" s="41"/>
      <c r="E818" s="41"/>
      <c r="F818" s="3"/>
    </row>
    <row r="819" spans="4:6">
      <c r="D819" s="41"/>
      <c r="E819" s="41"/>
      <c r="F819" s="3"/>
    </row>
    <row r="820" spans="4:6">
      <c r="D820" s="41"/>
      <c r="E820" s="41"/>
      <c r="F820" s="3"/>
    </row>
    <row r="821" spans="4:6">
      <c r="D821" s="41"/>
      <c r="E821" s="41"/>
      <c r="F821" s="3"/>
    </row>
    <row r="822" spans="4:6">
      <c r="D822" s="41"/>
      <c r="E822" s="41"/>
      <c r="F822" s="3"/>
    </row>
    <row r="823" spans="4:6">
      <c r="D823" s="41"/>
      <c r="E823" s="41"/>
      <c r="F823" s="3"/>
    </row>
    <row r="824" spans="4:6">
      <c r="D824" s="41"/>
      <c r="E824" s="41"/>
      <c r="F824" s="3"/>
    </row>
    <row r="825" spans="4:6">
      <c r="D825" s="41"/>
      <c r="E825" s="41"/>
      <c r="F825" s="3"/>
    </row>
    <row r="826" spans="4:6">
      <c r="D826" s="41"/>
      <c r="E826" s="41"/>
      <c r="F826" s="3"/>
    </row>
    <row r="827" spans="4:6">
      <c r="D827" s="41"/>
      <c r="E827" s="41"/>
      <c r="F827" s="3"/>
    </row>
    <row r="828" spans="4:6">
      <c r="D828" s="41"/>
      <c r="E828" s="41"/>
      <c r="F828" s="3"/>
    </row>
    <row r="829" spans="4:6">
      <c r="D829" s="41"/>
      <c r="E829" s="41"/>
      <c r="F829" s="3"/>
    </row>
    <row r="830" spans="4:6">
      <c r="D830" s="41"/>
      <c r="E830" s="41"/>
      <c r="F830" s="3"/>
    </row>
    <row r="831" spans="4:6">
      <c r="D831" s="41"/>
      <c r="E831" s="41"/>
      <c r="F831" s="3"/>
    </row>
    <row r="832" spans="4:6">
      <c r="D832" s="41"/>
      <c r="E832" s="41"/>
      <c r="F832" s="3"/>
    </row>
    <row r="833" spans="4:6">
      <c r="D833" s="41"/>
      <c r="E833" s="41"/>
      <c r="F833" s="3"/>
    </row>
    <row r="834" spans="4:6">
      <c r="D834" s="41"/>
      <c r="E834" s="41"/>
      <c r="F834" s="3"/>
    </row>
    <row r="835" spans="4:6">
      <c r="D835" s="41"/>
      <c r="E835" s="41"/>
      <c r="F835" s="3"/>
    </row>
    <row r="836" spans="4:6">
      <c r="D836" s="41"/>
      <c r="E836" s="41"/>
      <c r="F836" s="3"/>
    </row>
    <row r="837" spans="4:6">
      <c r="D837" s="41"/>
      <c r="E837" s="41"/>
      <c r="F837" s="3"/>
    </row>
    <row r="838" spans="4:6">
      <c r="D838" s="41"/>
      <c r="E838" s="41"/>
      <c r="F838" s="3"/>
    </row>
    <row r="839" spans="4:6">
      <c r="D839" s="41"/>
      <c r="E839" s="41"/>
      <c r="F839" s="3"/>
    </row>
    <row r="840" spans="4:6">
      <c r="D840" s="41"/>
      <c r="E840" s="41"/>
      <c r="F840" s="3"/>
    </row>
    <row r="841" spans="4:6">
      <c r="D841" s="41"/>
      <c r="E841" s="41"/>
      <c r="F841" s="3"/>
    </row>
    <row r="842" spans="4:6">
      <c r="D842" s="41"/>
      <c r="E842" s="41"/>
      <c r="F842" s="3"/>
    </row>
    <row r="843" spans="4:6">
      <c r="D843" s="41"/>
      <c r="E843" s="41"/>
      <c r="F843" s="3"/>
    </row>
    <row r="844" spans="4:6">
      <c r="D844" s="41"/>
      <c r="E844" s="41"/>
      <c r="F844" s="3"/>
    </row>
    <row r="845" spans="4:6">
      <c r="D845" s="41"/>
      <c r="E845" s="41"/>
      <c r="F845" s="3"/>
    </row>
    <row r="846" spans="4:6">
      <c r="D846" s="41"/>
      <c r="E846" s="41"/>
      <c r="F846" s="3"/>
    </row>
    <row r="847" spans="4:6">
      <c r="D847" s="41"/>
      <c r="E847" s="41"/>
      <c r="F847" s="3"/>
    </row>
    <row r="848" spans="4:6">
      <c r="D848" s="41"/>
      <c r="E848" s="41"/>
      <c r="F848" s="3"/>
    </row>
    <row r="849" spans="4:6">
      <c r="D849" s="41"/>
      <c r="E849" s="41"/>
      <c r="F849" s="3"/>
    </row>
    <row r="850" spans="4:6">
      <c r="D850" s="41"/>
      <c r="E850" s="41"/>
      <c r="F850" s="3"/>
    </row>
    <row r="851" spans="4:6">
      <c r="D851" s="41"/>
      <c r="E851" s="41"/>
      <c r="F851" s="3"/>
    </row>
    <row r="852" spans="4:6">
      <c r="D852" s="41"/>
      <c r="E852" s="41"/>
      <c r="F852" s="3"/>
    </row>
    <row r="853" spans="4:6">
      <c r="D853" s="41"/>
      <c r="E853" s="41"/>
      <c r="F853" s="3"/>
    </row>
    <row r="854" spans="4:6">
      <c r="D854" s="41"/>
      <c r="E854" s="41"/>
      <c r="F854" s="3"/>
    </row>
    <row r="855" spans="4:6">
      <c r="D855" s="41"/>
      <c r="E855" s="41"/>
      <c r="F855" s="3"/>
    </row>
    <row r="856" spans="4:6">
      <c r="D856" s="41"/>
      <c r="E856" s="41"/>
      <c r="F856" s="3"/>
    </row>
    <row r="857" spans="4:6">
      <c r="D857" s="41"/>
      <c r="E857" s="41"/>
      <c r="F857" s="3"/>
    </row>
    <row r="858" spans="4:6">
      <c r="D858" s="41"/>
      <c r="E858" s="41"/>
      <c r="F858" s="3"/>
    </row>
    <row r="859" spans="4:6">
      <c r="D859" s="41"/>
      <c r="E859" s="41"/>
      <c r="F859" s="3"/>
    </row>
    <row r="860" spans="4:6">
      <c r="D860" s="41"/>
      <c r="E860" s="41"/>
      <c r="F860" s="3"/>
    </row>
    <row r="861" spans="4:6">
      <c r="D861" s="41"/>
      <c r="E861" s="41"/>
      <c r="F861" s="3"/>
    </row>
    <row r="862" spans="4:6">
      <c r="D862" s="41"/>
      <c r="E862" s="41"/>
      <c r="F862" s="3"/>
    </row>
    <row r="863" spans="4:6">
      <c r="D863" s="41"/>
      <c r="E863" s="41"/>
      <c r="F863" s="3"/>
    </row>
    <row r="864" spans="4:6">
      <c r="D864" s="41"/>
      <c r="E864" s="41"/>
      <c r="F864" s="3"/>
    </row>
    <row r="865" spans="4:6">
      <c r="D865" s="41"/>
      <c r="E865" s="41"/>
      <c r="F865" s="3"/>
    </row>
    <row r="866" spans="4:6">
      <c r="D866" s="41"/>
      <c r="E866" s="41"/>
      <c r="F866" s="3"/>
    </row>
    <row r="867" spans="4:6">
      <c r="D867" s="41"/>
      <c r="E867" s="41"/>
      <c r="F867" s="3"/>
    </row>
    <row r="868" spans="4:6">
      <c r="D868" s="41"/>
      <c r="E868" s="41"/>
      <c r="F868" s="3"/>
    </row>
    <row r="869" spans="4:6">
      <c r="D869" s="41"/>
      <c r="E869" s="41"/>
      <c r="F869" s="3"/>
    </row>
    <row r="870" spans="4:6">
      <c r="D870" s="41"/>
      <c r="E870" s="41"/>
      <c r="F870" s="3"/>
    </row>
    <row r="871" spans="4:6">
      <c r="D871" s="41"/>
      <c r="E871" s="41"/>
      <c r="F871" s="3"/>
    </row>
    <row r="872" spans="4:6">
      <c r="D872" s="41"/>
      <c r="E872" s="41"/>
      <c r="F872" s="3"/>
    </row>
    <row r="873" spans="4:6">
      <c r="D873" s="41"/>
      <c r="E873" s="41"/>
      <c r="F873" s="3"/>
    </row>
    <row r="874" spans="4:6">
      <c r="D874" s="41"/>
      <c r="E874" s="41"/>
      <c r="F874" s="3"/>
    </row>
    <row r="875" spans="4:6">
      <c r="D875" s="41"/>
      <c r="E875" s="41"/>
      <c r="F875" s="3"/>
    </row>
    <row r="876" spans="4:6">
      <c r="D876" s="41"/>
      <c r="E876" s="41"/>
      <c r="F876" s="3"/>
    </row>
    <row r="877" spans="4:6">
      <c r="D877" s="41"/>
      <c r="E877" s="41"/>
      <c r="F877" s="3"/>
    </row>
    <row r="878" spans="4:6">
      <c r="D878" s="41"/>
      <c r="E878" s="41"/>
      <c r="F878" s="3"/>
    </row>
    <row r="879" spans="4:6">
      <c r="D879" s="41"/>
      <c r="E879" s="41"/>
      <c r="F879" s="3"/>
    </row>
    <row r="880" spans="4:6">
      <c r="D880" s="41"/>
      <c r="E880" s="41"/>
      <c r="F880" s="3"/>
    </row>
    <row r="881" spans="4:6">
      <c r="D881" s="41"/>
      <c r="E881" s="41"/>
      <c r="F881" s="3"/>
    </row>
    <row r="882" spans="4:6">
      <c r="D882" s="41"/>
      <c r="E882" s="41"/>
      <c r="F882" s="3"/>
    </row>
    <row r="883" spans="4:6">
      <c r="D883" s="41"/>
      <c r="E883" s="41"/>
      <c r="F883" s="3"/>
    </row>
    <row r="884" spans="4:6">
      <c r="D884" s="41"/>
      <c r="E884" s="41"/>
      <c r="F884" s="3"/>
    </row>
    <row r="885" spans="4:6">
      <c r="D885" s="41"/>
      <c r="E885" s="41"/>
      <c r="F885" s="3"/>
    </row>
    <row r="886" spans="4:6">
      <c r="D886" s="41"/>
      <c r="E886" s="41"/>
      <c r="F886" s="3"/>
    </row>
    <row r="887" spans="4:6">
      <c r="D887" s="41"/>
      <c r="E887" s="41"/>
      <c r="F887" s="3"/>
    </row>
    <row r="888" spans="4:6">
      <c r="D888" s="41"/>
      <c r="E888" s="41"/>
      <c r="F888" s="3"/>
    </row>
    <row r="889" spans="4:6">
      <c r="D889" s="41"/>
      <c r="E889" s="41"/>
      <c r="F889" s="3"/>
    </row>
    <row r="890" spans="4:6">
      <c r="D890" s="41"/>
      <c r="E890" s="41"/>
      <c r="F890" s="3"/>
    </row>
    <row r="891" spans="4:6">
      <c r="D891" s="41"/>
      <c r="E891" s="41"/>
      <c r="F891" s="3"/>
    </row>
    <row r="892" spans="4:6">
      <c r="D892" s="41"/>
      <c r="E892" s="41"/>
      <c r="F892" s="3"/>
    </row>
    <row r="893" spans="4:6">
      <c r="D893" s="41"/>
      <c r="E893" s="41"/>
      <c r="F893" s="3"/>
    </row>
    <row r="894" spans="4:6">
      <c r="D894" s="41"/>
      <c r="E894" s="41"/>
      <c r="F894" s="3"/>
    </row>
    <row r="895" spans="4:6">
      <c r="D895" s="41"/>
      <c r="E895" s="41"/>
      <c r="F895" s="3"/>
    </row>
    <row r="896" spans="4:6">
      <c r="D896" s="41"/>
      <c r="E896" s="41"/>
      <c r="F896" s="3"/>
    </row>
    <row r="897" spans="4:6">
      <c r="D897" s="41"/>
      <c r="E897" s="41"/>
      <c r="F897" s="3"/>
    </row>
    <row r="898" spans="4:6">
      <c r="D898" s="41"/>
      <c r="E898" s="41"/>
      <c r="F898" s="3"/>
    </row>
    <row r="899" spans="4:6">
      <c r="D899" s="41"/>
      <c r="E899" s="41"/>
      <c r="F899" s="3"/>
    </row>
    <row r="900" spans="4:6">
      <c r="D900" s="41"/>
      <c r="E900" s="41"/>
      <c r="F900" s="3"/>
    </row>
    <row r="901" spans="4:6">
      <c r="D901" s="41"/>
      <c r="E901" s="41"/>
      <c r="F901" s="3"/>
    </row>
    <row r="902" spans="4:6">
      <c r="D902" s="41"/>
      <c r="E902" s="41"/>
      <c r="F902" s="3"/>
    </row>
    <row r="903" spans="4:6">
      <c r="D903" s="41"/>
      <c r="E903" s="41"/>
      <c r="F903" s="3"/>
    </row>
    <row r="904" spans="4:6">
      <c r="D904" s="41"/>
      <c r="E904" s="41"/>
      <c r="F904" s="3"/>
    </row>
    <row r="905" spans="4:6">
      <c r="D905" s="41"/>
      <c r="E905" s="41"/>
      <c r="F905" s="3"/>
    </row>
    <row r="906" spans="4:6">
      <c r="D906" s="41"/>
      <c r="E906" s="41"/>
      <c r="F906" s="3"/>
    </row>
    <row r="907" spans="4:6">
      <c r="D907" s="41"/>
      <c r="E907" s="41"/>
      <c r="F907" s="3"/>
    </row>
    <row r="908" spans="4:6">
      <c r="D908" s="41"/>
      <c r="E908" s="41"/>
      <c r="F908" s="3"/>
    </row>
    <row r="909" spans="4:6">
      <c r="D909" s="41"/>
      <c r="E909" s="41"/>
      <c r="F909" s="3"/>
    </row>
    <row r="910" spans="4:6">
      <c r="D910" s="41"/>
      <c r="E910" s="41"/>
      <c r="F910" s="3"/>
    </row>
    <row r="911" spans="4:6">
      <c r="D911" s="41"/>
      <c r="E911" s="41"/>
      <c r="F911" s="3"/>
    </row>
    <row r="912" spans="4:6">
      <c r="D912" s="41"/>
      <c r="E912" s="41"/>
      <c r="F912" s="3"/>
    </row>
    <row r="913" spans="4:6">
      <c r="D913" s="41"/>
      <c r="E913" s="41"/>
      <c r="F913" s="3"/>
    </row>
    <row r="914" spans="4:6">
      <c r="D914" s="41"/>
      <c r="E914" s="41"/>
      <c r="F914" s="3"/>
    </row>
    <row r="915" spans="4:6">
      <c r="D915" s="41"/>
      <c r="E915" s="41"/>
      <c r="F915" s="3"/>
    </row>
    <row r="916" spans="4:6">
      <c r="D916" s="41"/>
      <c r="E916" s="41"/>
      <c r="F916" s="3"/>
    </row>
    <row r="917" spans="4:6">
      <c r="D917" s="41"/>
      <c r="E917" s="41"/>
      <c r="F917" s="3"/>
    </row>
    <row r="918" spans="4:6">
      <c r="D918" s="41"/>
      <c r="E918" s="41"/>
      <c r="F918" s="3"/>
    </row>
    <row r="919" spans="4:6">
      <c r="D919" s="41"/>
      <c r="E919" s="41"/>
      <c r="F919" s="3"/>
    </row>
    <row r="920" spans="4:6">
      <c r="D920" s="41"/>
      <c r="E920" s="41"/>
      <c r="F920" s="3"/>
    </row>
    <row r="921" spans="4:6">
      <c r="D921" s="41"/>
      <c r="E921" s="41"/>
      <c r="F921" s="3"/>
    </row>
    <row r="922" spans="4:6">
      <c r="D922" s="41"/>
      <c r="E922" s="41"/>
      <c r="F922" s="3"/>
    </row>
    <row r="923" spans="4:6">
      <c r="D923" s="41"/>
      <c r="E923" s="41"/>
      <c r="F923" s="3"/>
    </row>
    <row r="924" spans="4:6">
      <c r="D924" s="41"/>
      <c r="E924" s="41"/>
      <c r="F924" s="3"/>
    </row>
    <row r="925" spans="4:6">
      <c r="D925" s="41"/>
      <c r="E925" s="41"/>
      <c r="F925" s="3"/>
    </row>
    <row r="926" spans="4:6">
      <c r="D926" s="41"/>
      <c r="E926" s="41"/>
      <c r="F926" s="3"/>
    </row>
    <row r="927" spans="4:6">
      <c r="D927" s="41"/>
      <c r="E927" s="41"/>
      <c r="F927" s="3"/>
    </row>
    <row r="928" spans="4:6">
      <c r="D928" s="41"/>
      <c r="E928" s="41"/>
      <c r="F928" s="3"/>
    </row>
    <row r="929" spans="4:6">
      <c r="D929" s="41"/>
      <c r="E929" s="41"/>
      <c r="F929" s="3"/>
    </row>
    <row r="930" spans="4:6">
      <c r="D930" s="41"/>
      <c r="E930" s="41"/>
      <c r="F930" s="3"/>
    </row>
    <row r="931" spans="4:6">
      <c r="D931" s="41"/>
      <c r="E931" s="41"/>
      <c r="F931" s="3"/>
    </row>
    <row r="932" spans="4:6">
      <c r="D932" s="41"/>
      <c r="E932" s="41"/>
      <c r="F932" s="3"/>
    </row>
    <row r="933" spans="4:6">
      <c r="D933" s="41"/>
      <c r="E933" s="41"/>
      <c r="F933" s="3"/>
    </row>
    <row r="934" spans="4:6">
      <c r="D934" s="41"/>
      <c r="E934" s="41"/>
      <c r="F934" s="3"/>
    </row>
    <row r="935" spans="4:6">
      <c r="D935" s="41"/>
      <c r="E935" s="41"/>
      <c r="F935" s="3"/>
    </row>
    <row r="936" spans="4:6">
      <c r="D936" s="41"/>
      <c r="E936" s="41"/>
      <c r="F936" s="3"/>
    </row>
    <row r="937" spans="4:6">
      <c r="D937" s="41"/>
      <c r="E937" s="41"/>
      <c r="F937" s="3"/>
    </row>
    <row r="938" spans="4:6">
      <c r="D938" s="41"/>
      <c r="E938" s="41"/>
      <c r="F938" s="3"/>
    </row>
    <row r="939" spans="4:6">
      <c r="D939" s="41"/>
      <c r="E939" s="41"/>
      <c r="F939" s="3"/>
    </row>
    <row r="940" spans="4:6">
      <c r="D940" s="41"/>
      <c r="E940" s="41"/>
      <c r="F940" s="3"/>
    </row>
    <row r="941" spans="4:6">
      <c r="D941" s="41"/>
      <c r="E941" s="41"/>
      <c r="F941" s="3"/>
    </row>
    <row r="942" spans="4:6">
      <c r="D942" s="41"/>
      <c r="E942" s="41"/>
      <c r="F942" s="3"/>
    </row>
    <row r="943" spans="4:6">
      <c r="D943" s="41"/>
      <c r="E943" s="41"/>
      <c r="F943" s="3"/>
    </row>
    <row r="944" spans="4:6">
      <c r="D944" s="41"/>
      <c r="E944" s="41"/>
      <c r="F944" s="3"/>
    </row>
    <row r="945" spans="4:6">
      <c r="D945" s="41"/>
      <c r="E945" s="41"/>
      <c r="F945" s="3"/>
    </row>
    <row r="946" spans="4:6">
      <c r="D946" s="41"/>
      <c r="E946" s="41"/>
      <c r="F946" s="3"/>
    </row>
    <row r="947" spans="4:6">
      <c r="D947" s="41"/>
      <c r="E947" s="41"/>
      <c r="F947" s="3"/>
    </row>
    <row r="948" spans="4:6">
      <c r="D948" s="41"/>
      <c r="E948" s="41"/>
      <c r="F948" s="3"/>
    </row>
    <row r="949" spans="4:6">
      <c r="D949" s="41"/>
      <c r="E949" s="41"/>
      <c r="F949" s="3"/>
    </row>
    <row r="950" spans="4:6">
      <c r="D950" s="41"/>
      <c r="E950" s="41"/>
      <c r="F950" s="3"/>
    </row>
    <row r="951" spans="4:6">
      <c r="D951" s="41"/>
      <c r="E951" s="41"/>
      <c r="F951" s="3"/>
    </row>
    <row r="952" spans="4:6">
      <c r="D952" s="41"/>
      <c r="E952" s="41"/>
      <c r="F952" s="3"/>
    </row>
    <row r="953" spans="4:6">
      <c r="D953" s="41"/>
      <c r="E953" s="41"/>
      <c r="F953" s="3"/>
    </row>
    <row r="954" spans="4:6">
      <c r="D954" s="41"/>
      <c r="E954" s="41"/>
      <c r="F954" s="3"/>
    </row>
    <row r="955" spans="4:6">
      <c r="D955" s="41"/>
      <c r="E955" s="41"/>
      <c r="F955" s="3"/>
    </row>
    <row r="956" spans="4:6">
      <c r="D956" s="41"/>
      <c r="E956" s="41"/>
      <c r="F956" s="3"/>
    </row>
    <row r="957" spans="4:6">
      <c r="D957" s="41"/>
      <c r="E957" s="41"/>
      <c r="F957" s="3"/>
    </row>
    <row r="958" spans="4:6">
      <c r="D958" s="41"/>
      <c r="E958" s="41"/>
      <c r="F958" s="3"/>
    </row>
    <row r="959" spans="4:6">
      <c r="D959" s="41"/>
      <c r="E959" s="41"/>
      <c r="F959" s="3"/>
    </row>
    <row r="960" spans="4:6">
      <c r="D960" s="41"/>
      <c r="E960" s="41"/>
      <c r="F960" s="3"/>
    </row>
  </sheetData>
  <mergeCells count="12">
    <mergeCell ref="A1:J1"/>
    <mergeCell ref="A57:J57"/>
    <mergeCell ref="G65:G67"/>
    <mergeCell ref="H65:H67"/>
    <mergeCell ref="I65:I67"/>
    <mergeCell ref="J65:J67"/>
    <mergeCell ref="G8:J8"/>
    <mergeCell ref="G9:G11"/>
    <mergeCell ref="H9:H11"/>
    <mergeCell ref="I9:I11"/>
    <mergeCell ref="J9:J11"/>
    <mergeCell ref="G64:J64"/>
  </mergeCells>
  <printOptions horizontalCentered="1" verticalCentered="1" gridLines="1"/>
  <pageMargins left="0.4" right="0.49" top="0.38" bottom="0.48" header="0" footer="0"/>
  <pageSetup paperSize="9" scale="65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selection sqref="A1:G48"/>
    </sheetView>
  </sheetViews>
  <sheetFormatPr baseColWidth="10" defaultRowHeight="12.7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PRESUPUESTO</vt:lpstr>
      <vt:lpstr>ANALISIS UNITARIOS 1</vt:lpstr>
      <vt:lpstr>ANALISIS UNITARIOS 2</vt:lpstr>
      <vt:lpstr>CRONOGRAMA</vt:lpstr>
      <vt:lpstr>Hoja1</vt:lpstr>
      <vt:lpstr>'ANALISIS UNITARIOS 1'!Área_de_impresión</vt:lpstr>
      <vt:lpstr>'ANALISIS UNITARIOS 2'!Área_de_impresión</vt:lpstr>
      <vt:lpstr>CRONOGRAMA!Área_de_impresión</vt:lpstr>
      <vt:lpstr>PRESUPUESTO!Área_de_impresión</vt:lpstr>
    </vt:vector>
  </TitlesOfParts>
  <Company>FUNDACION MALECON 2000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FUNDACION MALECON 2000</dc:creator>
  <cp:lastModifiedBy>Gustavo Matute R.</cp:lastModifiedBy>
  <cp:lastPrinted>2007-09-12T18:35:37Z</cp:lastPrinted>
  <dcterms:created xsi:type="dcterms:W3CDTF">2005-11-24T19:50:37Z</dcterms:created>
  <dcterms:modified xsi:type="dcterms:W3CDTF">2007-09-12T18:35:49Z</dcterms:modified>
</cp:coreProperties>
</file>